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ent\Downloads\"/>
    </mc:Choice>
  </mc:AlternateContent>
  <bookViews>
    <workbookView xWindow="0" yWindow="0" windowWidth="28800" windowHeight="12030"/>
  </bookViews>
  <sheets>
    <sheet name="BURELL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  <c r="C22" i="1"/>
  <c r="I20" i="1"/>
  <c r="I17" i="1"/>
  <c r="I16" i="1"/>
  <c r="C14" i="1"/>
  <c r="C19" i="1" s="1"/>
  <c r="C21" i="1" s="1"/>
  <c r="C13" i="1"/>
  <c r="I12" i="1"/>
  <c r="I14" i="1" s="1"/>
  <c r="C10" i="1"/>
  <c r="I9" i="1"/>
  <c r="I8" i="1"/>
  <c r="I7" i="1"/>
  <c r="I10" i="1" s="1"/>
  <c r="I6" i="1"/>
  <c r="I5" i="1"/>
  <c r="I13" i="1" s="1"/>
  <c r="I4" i="1"/>
  <c r="I22" i="1" l="1"/>
  <c r="I19" i="1"/>
  <c r="I21" i="1" s="1"/>
  <c r="C27" i="1"/>
  <c r="C26" i="1"/>
  <c r="I27" i="1" l="1"/>
  <c r="I26" i="1"/>
</calcChain>
</file>

<file path=xl/sharedStrings.xml><?xml version="1.0" encoding="utf-8"?>
<sst xmlns="http://schemas.openxmlformats.org/spreadsheetml/2006/main" count="50" uniqueCount="28">
  <si>
    <t>BURELLE</t>
  </si>
  <si>
    <t>BURELLE - objectif val PO = 42 €</t>
  </si>
  <si>
    <t>Valeur</t>
  </si>
  <si>
    <t>Date</t>
  </si>
  <si>
    <t>Actif</t>
  </si>
  <si>
    <t>Contrôle Plastic Omnium</t>
  </si>
  <si>
    <t>Capitalisation PO</t>
  </si>
  <si>
    <t>SOFIPARC</t>
  </si>
  <si>
    <t>Valeur comptable</t>
  </si>
  <si>
    <t>Burelles Participations</t>
  </si>
  <si>
    <t>ANR réévalué dans le rapport annuel</t>
  </si>
  <si>
    <t>Autres actifs financiers</t>
  </si>
  <si>
    <t>Actif circulant</t>
  </si>
  <si>
    <t>Total Actif</t>
  </si>
  <si>
    <t>Passif</t>
  </si>
  <si>
    <t>Dettes et prov</t>
  </si>
  <si>
    <t>Fiscalité sur PV latente</t>
  </si>
  <si>
    <t>Taux d'IS 26,5</t>
  </si>
  <si>
    <t>Total Passif</t>
  </si>
  <si>
    <t>NB Actions Burelle</t>
  </si>
  <si>
    <t>Actions auto-détenues</t>
  </si>
  <si>
    <t>ANR</t>
  </si>
  <si>
    <t>Dividende perçu à déduire</t>
  </si>
  <si>
    <t>ANR/action</t>
  </si>
  <si>
    <t>ANR/action (hors fiscalité latente)</t>
  </si>
  <si>
    <t>Cours Burelle</t>
  </si>
  <si>
    <t>Décôte</t>
  </si>
  <si>
    <t>Upside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</si>
</sst>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2" borderId="0" xfId="0" applyFill="1"/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Border="1"/>
    <xf numFmtId="0" fontId="2" fillId="0" borderId="8" xfId="0" applyFont="1" applyBorder="1"/>
    <xf numFmtId="0" fontId="0" fillId="2" borderId="9" xfId="0" applyFill="1" applyBorder="1"/>
    <xf numFmtId="0" fontId="0" fillId="0" borderId="10" xfId="0" applyBorder="1" applyAlignment="1">
      <alignment horizontal="center" vertical="center"/>
    </xf>
    <xf numFmtId="0" fontId="0" fillId="0" borderId="8" xfId="0" applyBorder="1"/>
    <xf numFmtId="10" fontId="4" fillId="0" borderId="8" xfId="0" applyNumberFormat="1" applyFont="1" applyBorder="1"/>
    <xf numFmtId="14" fontId="0" fillId="0" borderId="8" xfId="0" applyNumberFormat="1" applyBorder="1"/>
    <xf numFmtId="10" fontId="5" fillId="0" borderId="8" xfId="0" applyNumberFormat="1" applyFont="1" applyBorder="1"/>
    <xf numFmtId="3" fontId="4" fillId="3" borderId="8" xfId="0" applyNumberFormat="1" applyFont="1" applyFill="1" applyBorder="1"/>
    <xf numFmtId="3" fontId="4" fillId="2" borderId="8" xfId="0" applyNumberFormat="1" applyFont="1" applyFill="1" applyBorder="1"/>
    <xf numFmtId="3" fontId="5" fillId="2" borderId="8" xfId="0" applyNumberFormat="1" applyFont="1" applyFill="1" applyBorder="1"/>
    <xf numFmtId="3" fontId="4" fillId="0" borderId="8" xfId="0" applyNumberFormat="1" applyFont="1" applyBorder="1"/>
    <xf numFmtId="0" fontId="0" fillId="0" borderId="7" xfId="0" applyBorder="1" applyAlignment="1">
      <alignment horizontal="center" vertical="center"/>
    </xf>
    <xf numFmtId="0" fontId="0" fillId="0" borderId="8" xfId="0" applyFill="1" applyBorder="1"/>
    <xf numFmtId="3" fontId="5" fillId="0" borderId="8" xfId="0" applyNumberFormat="1" applyFont="1" applyBorder="1"/>
    <xf numFmtId="14" fontId="0" fillId="0" borderId="0" xfId="0" applyNumberFormat="1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" fontId="0" fillId="0" borderId="8" xfId="0" applyNumberFormat="1" applyFont="1" applyBorder="1"/>
    <xf numFmtId="3" fontId="0" fillId="2" borderId="8" xfId="0" applyNumberFormat="1" applyFill="1" applyBorder="1"/>
    <xf numFmtId="0" fontId="4" fillId="2" borderId="8" xfId="0" applyFont="1" applyFill="1" applyBorder="1"/>
    <xf numFmtId="14" fontId="0" fillId="2" borderId="8" xfId="0" applyNumberFormat="1" applyFill="1" applyBorder="1"/>
    <xf numFmtId="0" fontId="6" fillId="0" borderId="8" xfId="0" applyFont="1" applyBorder="1"/>
    <xf numFmtId="3" fontId="6" fillId="2" borderId="8" xfId="0" applyNumberFormat="1" applyFont="1" applyFill="1" applyBorder="1"/>
    <xf numFmtId="0" fontId="4" fillId="3" borderId="8" xfId="0" applyFont="1" applyFill="1" applyBorder="1"/>
    <xf numFmtId="0" fontId="2" fillId="4" borderId="8" xfId="0" applyFont="1" applyFill="1" applyBorder="1"/>
    <xf numFmtId="9" fontId="2" fillId="4" borderId="8" xfId="1" applyFont="1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14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32"/>
  <sheetViews>
    <sheetView tabSelected="1" workbookViewId="0">
      <selection activeCell="D5" sqref="D5"/>
    </sheetView>
  </sheetViews>
  <sheetFormatPr baseColWidth="10" defaultRowHeight="15" x14ac:dyDescent="0.25"/>
  <cols>
    <col min="2" max="2" width="31.7109375" bestFit="1" customWidth="1"/>
    <col min="3" max="3" width="13.28515625" bestFit="1" customWidth="1"/>
    <col min="4" max="4" width="12.85546875" bestFit="1" customWidth="1"/>
    <col min="5" max="5" width="34" bestFit="1" customWidth="1"/>
    <col min="7" max="7" width="6.140625" bestFit="1" customWidth="1"/>
    <col min="8" max="8" width="31.7109375" bestFit="1" customWidth="1"/>
    <col min="9" max="9" width="13.28515625" bestFit="1" customWidth="1"/>
    <col min="10" max="10" width="6.140625" customWidth="1"/>
  </cols>
  <sheetData>
    <row r="1" spans="1:11" ht="24" thickBot="1" x14ac:dyDescent="0.4">
      <c r="A1" s="1" t="s">
        <v>0</v>
      </c>
      <c r="B1" s="2"/>
      <c r="C1" s="2"/>
      <c r="D1" s="2"/>
      <c r="E1" s="3"/>
      <c r="F1" s="4"/>
      <c r="G1" s="5" t="s">
        <v>1</v>
      </c>
      <c r="H1" s="6"/>
      <c r="I1" s="6"/>
      <c r="J1" s="7"/>
      <c r="K1" s="4"/>
    </row>
    <row r="2" spans="1:11" x14ac:dyDescent="0.25">
      <c r="A2" s="8"/>
      <c r="B2" s="9"/>
      <c r="C2" s="9"/>
      <c r="D2" s="9"/>
      <c r="E2" s="10"/>
      <c r="F2" s="4"/>
      <c r="G2" s="8"/>
      <c r="H2" s="9"/>
      <c r="I2" s="9"/>
      <c r="J2" s="10"/>
      <c r="K2" s="4"/>
    </row>
    <row r="3" spans="1:11" x14ac:dyDescent="0.25">
      <c r="A3" s="11"/>
      <c r="B3" s="12"/>
      <c r="C3" s="13" t="s">
        <v>2</v>
      </c>
      <c r="D3" s="13" t="s">
        <v>3</v>
      </c>
      <c r="E3" s="14"/>
      <c r="F3" s="4"/>
      <c r="G3" s="11"/>
      <c r="H3" s="12"/>
      <c r="I3" s="13" t="s">
        <v>2</v>
      </c>
      <c r="J3" s="14"/>
      <c r="K3" s="4"/>
    </row>
    <row r="4" spans="1:11" x14ac:dyDescent="0.25">
      <c r="A4" s="15" t="s">
        <v>4</v>
      </c>
      <c r="B4" s="16" t="s">
        <v>5</v>
      </c>
      <c r="C4" s="17">
        <v>0.58779999999999999</v>
      </c>
      <c r="D4" s="18">
        <v>43830</v>
      </c>
      <c r="E4" s="14"/>
      <c r="F4" s="4"/>
      <c r="G4" s="15" t="s">
        <v>4</v>
      </c>
      <c r="H4" s="16" t="s">
        <v>5</v>
      </c>
      <c r="I4" s="19">
        <f>C4</f>
        <v>0.58779999999999999</v>
      </c>
      <c r="J4" s="14"/>
      <c r="K4" s="4"/>
    </row>
    <row r="5" spans="1:11" x14ac:dyDescent="0.25">
      <c r="A5" s="15"/>
      <c r="B5" s="16" t="s">
        <v>6</v>
      </c>
      <c r="C5" s="20">
        <v>4647000000</v>
      </c>
      <c r="D5" s="18">
        <v>44250</v>
      </c>
      <c r="E5" s="14"/>
      <c r="F5" s="4"/>
      <c r="G5" s="15"/>
      <c r="H5" s="16" t="s">
        <v>6</v>
      </c>
      <c r="I5" s="20">
        <f>(42/32.58)*4852000000</f>
        <v>6254880294.6593008</v>
      </c>
      <c r="J5" s="14"/>
      <c r="K5" s="4"/>
    </row>
    <row r="6" spans="1:11" x14ac:dyDescent="0.25">
      <c r="A6" s="15"/>
      <c r="B6" s="16" t="s">
        <v>7</v>
      </c>
      <c r="C6" s="21">
        <v>54578000</v>
      </c>
      <c r="D6" s="18">
        <v>43830</v>
      </c>
      <c r="E6" s="14" t="s">
        <v>8</v>
      </c>
      <c r="F6" s="4"/>
      <c r="G6" s="15"/>
      <c r="H6" s="16" t="s">
        <v>7</v>
      </c>
      <c r="I6" s="22">
        <f t="shared" ref="I6:I9" si="0">C6</f>
        <v>54578000</v>
      </c>
      <c r="J6" s="14"/>
      <c r="K6" s="4"/>
    </row>
    <row r="7" spans="1:11" x14ac:dyDescent="0.25">
      <c r="A7" s="15"/>
      <c r="B7" s="16" t="s">
        <v>9</v>
      </c>
      <c r="C7" s="23">
        <v>62000000</v>
      </c>
      <c r="D7" s="18">
        <v>43830</v>
      </c>
      <c r="E7" s="14" t="s">
        <v>10</v>
      </c>
      <c r="F7" s="4"/>
      <c r="G7" s="15"/>
      <c r="H7" s="16" t="s">
        <v>9</v>
      </c>
      <c r="I7" s="22">
        <f t="shared" si="0"/>
        <v>62000000</v>
      </c>
      <c r="J7" s="14"/>
      <c r="K7" s="4"/>
    </row>
    <row r="8" spans="1:11" x14ac:dyDescent="0.25">
      <c r="A8" s="15"/>
      <c r="B8" s="16" t="s">
        <v>11</v>
      </c>
      <c r="C8" s="23">
        <v>37000000</v>
      </c>
      <c r="D8" s="18">
        <v>43830</v>
      </c>
      <c r="E8" s="14"/>
      <c r="F8" s="4"/>
      <c r="G8" s="15"/>
      <c r="H8" s="16" t="s">
        <v>11</v>
      </c>
      <c r="I8" s="22">
        <f t="shared" si="0"/>
        <v>37000000</v>
      </c>
      <c r="J8" s="14"/>
      <c r="K8" s="4"/>
    </row>
    <row r="9" spans="1:11" x14ac:dyDescent="0.25">
      <c r="A9" s="15"/>
      <c r="B9" s="16" t="s">
        <v>12</v>
      </c>
      <c r="C9" s="23">
        <v>63003000</v>
      </c>
      <c r="D9" s="18">
        <v>43830</v>
      </c>
      <c r="E9" s="14"/>
      <c r="F9" s="4"/>
      <c r="G9" s="15"/>
      <c r="H9" s="16" t="s">
        <v>12</v>
      </c>
      <c r="I9" s="22">
        <f t="shared" si="0"/>
        <v>63003000</v>
      </c>
      <c r="J9" s="14"/>
      <c r="K9" s="4"/>
    </row>
    <row r="10" spans="1:11" x14ac:dyDescent="0.25">
      <c r="A10" s="24"/>
      <c r="B10" s="25" t="s">
        <v>13</v>
      </c>
      <c r="C10" s="26">
        <f>C5*C4+SUM(C6:C9)</f>
        <v>2948087600</v>
      </c>
      <c r="D10" s="27"/>
      <c r="E10" s="14"/>
      <c r="F10" s="4"/>
      <c r="G10" s="24"/>
      <c r="H10" s="25" t="s">
        <v>13</v>
      </c>
      <c r="I10" s="26">
        <f>I5*I4+SUM(I6:I9)</f>
        <v>3893199637.200737</v>
      </c>
      <c r="J10" s="14"/>
      <c r="K10" s="4"/>
    </row>
    <row r="11" spans="1:11" x14ac:dyDescent="0.25">
      <c r="A11" s="11"/>
      <c r="B11" s="12"/>
      <c r="C11" s="12"/>
      <c r="D11" s="12"/>
      <c r="E11" s="14"/>
      <c r="F11" s="4"/>
      <c r="G11" s="11"/>
      <c r="H11" s="12"/>
      <c r="I11" s="12"/>
      <c r="J11" s="14"/>
      <c r="K11" s="4"/>
    </row>
    <row r="12" spans="1:11" x14ac:dyDescent="0.25">
      <c r="A12" s="28" t="s">
        <v>14</v>
      </c>
      <c r="B12" s="16" t="s">
        <v>15</v>
      </c>
      <c r="C12" s="23">
        <v>18978000</v>
      </c>
      <c r="D12" s="18">
        <v>43830</v>
      </c>
      <c r="E12" s="14"/>
      <c r="F12" s="4"/>
      <c r="G12" s="28" t="s">
        <v>14</v>
      </c>
      <c r="H12" s="16" t="s">
        <v>15</v>
      </c>
      <c r="I12" s="22">
        <f t="shared" ref="I12" si="1">C12</f>
        <v>18978000</v>
      </c>
      <c r="J12" s="14"/>
      <c r="K12" s="4"/>
    </row>
    <row r="13" spans="1:11" x14ac:dyDescent="0.25">
      <c r="A13" s="29"/>
      <c r="B13" s="16" t="s">
        <v>16</v>
      </c>
      <c r="C13" s="30">
        <f>0.265*((C5*C4+C6+C7)-(168397*1000))</f>
        <v>710117214</v>
      </c>
      <c r="D13" s="12" t="s">
        <v>17</v>
      </c>
      <c r="E13" s="14"/>
      <c r="F13" s="4"/>
      <c r="G13" s="29"/>
      <c r="H13" s="16" t="s">
        <v>16</v>
      </c>
      <c r="I13" s="23">
        <f>0.265*((I5*I4+I6+I7)-(168397*1000))</f>
        <v>960571903.8581953</v>
      </c>
      <c r="J13" s="14"/>
      <c r="K13" s="4"/>
    </row>
    <row r="14" spans="1:11" x14ac:dyDescent="0.25">
      <c r="A14" s="11"/>
      <c r="B14" s="25" t="s">
        <v>18</v>
      </c>
      <c r="C14" s="26">
        <f>C12+C13</f>
        <v>729095214</v>
      </c>
      <c r="D14" s="12"/>
      <c r="E14" s="14"/>
      <c r="F14" s="4"/>
      <c r="G14" s="11"/>
      <c r="H14" s="25" t="s">
        <v>18</v>
      </c>
      <c r="I14" s="26">
        <f>I12+I13</f>
        <v>979549903.8581953</v>
      </c>
      <c r="J14" s="14"/>
      <c r="K14" s="4"/>
    </row>
    <row r="15" spans="1:11" ht="15.75" customHeight="1" x14ac:dyDescent="0.25">
      <c r="A15" s="11"/>
      <c r="B15" s="12"/>
      <c r="C15" s="12"/>
      <c r="D15" s="12"/>
      <c r="E15" s="14"/>
      <c r="F15" s="4"/>
      <c r="G15" s="11"/>
      <c r="H15" s="12"/>
      <c r="I15" s="12"/>
      <c r="J15" s="14"/>
      <c r="K15" s="4"/>
    </row>
    <row r="16" spans="1:11" x14ac:dyDescent="0.25">
      <c r="A16" s="11"/>
      <c r="B16" s="16" t="s">
        <v>19</v>
      </c>
      <c r="C16" s="23">
        <v>1757623</v>
      </c>
      <c r="D16" s="18">
        <v>43830</v>
      </c>
      <c r="E16" s="14"/>
      <c r="F16" s="4"/>
      <c r="G16" s="11"/>
      <c r="H16" s="16" t="s">
        <v>19</v>
      </c>
      <c r="I16" s="22">
        <f t="shared" ref="I16:I17" si="2">C16</f>
        <v>1757623</v>
      </c>
      <c r="J16" s="14"/>
      <c r="K16" s="4"/>
    </row>
    <row r="17" spans="1:11" x14ac:dyDescent="0.25">
      <c r="A17" s="11"/>
      <c r="B17" s="16" t="s">
        <v>20</v>
      </c>
      <c r="C17" s="23">
        <v>712</v>
      </c>
      <c r="D17" s="18">
        <v>43830</v>
      </c>
      <c r="E17" s="14"/>
      <c r="F17" s="4"/>
      <c r="G17" s="11"/>
      <c r="H17" s="16" t="s">
        <v>20</v>
      </c>
      <c r="I17" s="22">
        <f t="shared" si="2"/>
        <v>712</v>
      </c>
      <c r="J17" s="14"/>
      <c r="K17" s="4"/>
    </row>
    <row r="18" spans="1:11" x14ac:dyDescent="0.25">
      <c r="A18" s="11"/>
      <c r="B18" s="12"/>
      <c r="C18" s="12"/>
      <c r="D18" s="12"/>
      <c r="E18" s="14"/>
      <c r="F18" s="4"/>
      <c r="G18" s="11"/>
      <c r="H18" s="12"/>
      <c r="I18" s="12"/>
      <c r="J18" s="14"/>
      <c r="K18" s="4"/>
    </row>
    <row r="19" spans="1:11" x14ac:dyDescent="0.25">
      <c r="A19" s="11"/>
      <c r="B19" s="16" t="s">
        <v>21</v>
      </c>
      <c r="C19" s="31">
        <f>C10-C14</f>
        <v>2218992386</v>
      </c>
      <c r="D19" s="12"/>
      <c r="E19" s="14"/>
      <c r="F19" s="4"/>
      <c r="G19" s="11"/>
      <c r="H19" s="16" t="s">
        <v>21</v>
      </c>
      <c r="I19" s="31">
        <f>I10-I14</f>
        <v>2913649733.3425417</v>
      </c>
      <c r="J19" s="14"/>
      <c r="K19" s="4"/>
    </row>
    <row r="20" spans="1:11" x14ac:dyDescent="0.25">
      <c r="A20" s="11"/>
      <c r="B20" s="16" t="s">
        <v>22</v>
      </c>
      <c r="C20" s="32">
        <v>15</v>
      </c>
      <c r="D20" s="33">
        <v>44230</v>
      </c>
      <c r="E20" s="14"/>
      <c r="F20" s="4"/>
      <c r="G20" s="11"/>
      <c r="H20" s="16" t="s">
        <v>22</v>
      </c>
      <c r="I20" s="22">
        <f t="shared" ref="I20" si="3">C20</f>
        <v>15</v>
      </c>
      <c r="J20" s="14"/>
      <c r="K20" s="4"/>
    </row>
    <row r="21" spans="1:11" x14ac:dyDescent="0.25">
      <c r="A21" s="11"/>
      <c r="B21" s="34" t="s">
        <v>23</v>
      </c>
      <c r="C21" s="35">
        <f>C19/(C16-C17)-C20</f>
        <v>1248.0078507107075</v>
      </c>
      <c r="D21" s="12"/>
      <c r="E21" s="14"/>
      <c r="F21" s="4"/>
      <c r="G21" s="11"/>
      <c r="H21" s="34" t="s">
        <v>23</v>
      </c>
      <c r="I21" s="35">
        <f>I19/(I16-I17)-I20</f>
        <v>1643.3934720327561</v>
      </c>
      <c r="J21" s="14"/>
      <c r="K21" s="4"/>
    </row>
    <row r="22" spans="1:11" x14ac:dyDescent="0.25">
      <c r="A22" s="11"/>
      <c r="B22" s="16" t="s">
        <v>24</v>
      </c>
      <c r="C22" s="31">
        <f>(C10-C12)/(C16-C17)-C20</f>
        <v>1652.1929312298687</v>
      </c>
      <c r="D22" s="12"/>
      <c r="E22" s="14"/>
      <c r="F22" s="4"/>
      <c r="G22" s="11"/>
      <c r="H22" s="16" t="s">
        <v>24</v>
      </c>
      <c r="I22" s="31">
        <f>(I10-I12)/(I16-I17)-I20</f>
        <v>2190.1325520761934</v>
      </c>
      <c r="J22" s="14"/>
      <c r="K22" s="4"/>
    </row>
    <row r="23" spans="1:11" x14ac:dyDescent="0.25">
      <c r="A23" s="11"/>
      <c r="B23" s="12"/>
      <c r="C23" s="12"/>
      <c r="D23" s="12"/>
      <c r="E23" s="14"/>
      <c r="F23" s="4"/>
      <c r="G23" s="11"/>
      <c r="H23" s="12"/>
      <c r="I23" s="12"/>
      <c r="J23" s="14"/>
      <c r="K23" s="4"/>
    </row>
    <row r="24" spans="1:11" x14ac:dyDescent="0.25">
      <c r="A24" s="11"/>
      <c r="B24" s="16" t="s">
        <v>25</v>
      </c>
      <c r="C24" s="36">
        <v>958</v>
      </c>
      <c r="D24" s="18">
        <v>44250</v>
      </c>
      <c r="E24" s="14"/>
      <c r="F24" s="4"/>
      <c r="G24" s="11"/>
      <c r="H24" s="16" t="s">
        <v>25</v>
      </c>
      <c r="I24" s="12">
        <f>C24</f>
        <v>958</v>
      </c>
      <c r="J24" s="14"/>
      <c r="K24" s="4"/>
    </row>
    <row r="25" spans="1:11" x14ac:dyDescent="0.25">
      <c r="A25" s="11"/>
      <c r="B25" s="12"/>
      <c r="C25" s="12"/>
      <c r="D25" s="12"/>
      <c r="E25" s="14"/>
      <c r="F25" s="4"/>
      <c r="G25" s="11"/>
      <c r="H25" s="12"/>
      <c r="I25" s="12"/>
      <c r="J25" s="14"/>
      <c r="K25" s="4"/>
    </row>
    <row r="26" spans="1:11" x14ac:dyDescent="0.25">
      <c r="A26" s="11"/>
      <c r="B26" s="37" t="s">
        <v>26</v>
      </c>
      <c r="C26" s="38">
        <f>1-C24/C21</f>
        <v>0.23237662370918233</v>
      </c>
      <c r="D26" s="12"/>
      <c r="E26" s="14"/>
      <c r="F26" s="4"/>
      <c r="G26" s="11"/>
      <c r="H26" s="37" t="s">
        <v>26</v>
      </c>
      <c r="I26" s="38">
        <f>1-I24/I21</f>
        <v>0.4170598725726804</v>
      </c>
      <c r="J26" s="14"/>
      <c r="K26" s="4"/>
    </row>
    <row r="27" spans="1:11" x14ac:dyDescent="0.25">
      <c r="A27" s="11"/>
      <c r="B27" s="37" t="s">
        <v>27</v>
      </c>
      <c r="C27" s="38">
        <f>C21/C24-1</f>
        <v>0.30272218237025839</v>
      </c>
      <c r="D27" s="12"/>
      <c r="E27" s="14"/>
      <c r="F27" s="4"/>
      <c r="G27" s="11"/>
      <c r="H27" s="37" t="s">
        <v>27</v>
      </c>
      <c r="I27" s="38">
        <f>I21/I24-1</f>
        <v>0.71544203761248037</v>
      </c>
      <c r="J27" s="14"/>
      <c r="K27" s="4"/>
    </row>
    <row r="28" spans="1:11" ht="15.75" thickBot="1" x14ac:dyDescent="0.3">
      <c r="A28" s="39"/>
      <c r="B28" s="40"/>
      <c r="C28" s="40"/>
      <c r="D28" s="40"/>
      <c r="E28" s="41"/>
      <c r="F28" s="4"/>
      <c r="G28" s="39"/>
      <c r="H28" s="40"/>
      <c r="I28" s="40"/>
      <c r="J28" s="41"/>
      <c r="K28" s="4"/>
    </row>
    <row r="29" spans="1:1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2" spans="1:11" x14ac:dyDescent="0.25">
      <c r="C32" s="42"/>
    </row>
  </sheetData>
  <mergeCells count="6">
    <mergeCell ref="A1:E1"/>
    <mergeCell ref="G1:J1"/>
    <mergeCell ref="A4:A9"/>
    <mergeCell ref="G4:G9"/>
    <mergeCell ref="A12:A13"/>
    <mergeCell ref="G12:G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BURELLE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Cagnon</dc:creator>
  <cp:lastModifiedBy>Laurent Cagnon</cp:lastModifiedBy>
  <dcterms:created xsi:type="dcterms:W3CDTF">2021-02-23T20:31:28Z</dcterms:created>
  <dcterms:modified xsi:type="dcterms:W3CDTF">2021-02-23T20:32:00Z</dcterms:modified>
</cp:coreProperties>
</file>