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Downloads\"/>
    </mc:Choice>
  </mc:AlternateContent>
  <xr:revisionPtr revIDLastSave="0" documentId="8_{C9908D4D-95DC-4B33-AB94-565613FABD97}" xr6:coauthVersionLast="46" xr6:coauthVersionMax="46" xr10:uidLastSave="{00000000-0000-0000-0000-000000000000}"/>
  <bookViews>
    <workbookView xWindow="-120" yWindow="-120" windowWidth="29040" windowHeight="15840" xr2:uid="{4D5651E1-E86F-4D76-9C1C-37B76D511F9F}"/>
  </bookViews>
  <sheets>
    <sheet name="BUREL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1" l="1"/>
  <c r="I23" i="1"/>
  <c r="I20" i="1"/>
  <c r="I19" i="1"/>
  <c r="I15" i="1"/>
  <c r="I17" i="1" s="1"/>
  <c r="I12" i="1"/>
  <c r="C12" i="1"/>
  <c r="I11" i="1"/>
  <c r="I10" i="1"/>
  <c r="I9" i="1"/>
  <c r="I8" i="1"/>
  <c r="I5" i="1"/>
  <c r="I16" i="1" s="1"/>
  <c r="C5" i="1"/>
  <c r="C13" i="1" s="1"/>
  <c r="I4" i="1"/>
  <c r="C25" i="1" l="1"/>
  <c r="I13" i="1"/>
  <c r="C16" i="1"/>
  <c r="C17" i="1" s="1"/>
  <c r="C22" i="1" s="1"/>
  <c r="C24" i="1" s="1"/>
  <c r="C30" i="1" l="1"/>
  <c r="C29" i="1"/>
  <c r="I25" i="1"/>
  <c r="I22" i="1"/>
  <c r="I24" i="1" s="1"/>
  <c r="I30" i="1" l="1"/>
  <c r="I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2" authorId="0" shapeId="0" xr:uid="{58293C35-E747-40A1-A62B-4B11E2B9BFA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Ajout du dividende plastic omnium reçu en avril 21</t>
        </r>
      </text>
    </comment>
    <comment ref="D20" authorId="0" shapeId="0" xr:uid="{D9167C6B-83AA-4F25-A3A8-553787EACFAF}">
      <text>
        <r>
          <rPr>
            <b/>
            <sz val="9"/>
            <color indexed="81"/>
            <rFont val="Tahoma"/>
            <family val="2"/>
          </rPr>
          <t>Auteur</t>
        </r>
        <r>
          <rPr>
            <sz val="9"/>
            <color indexed="81"/>
            <rFont val="Tahoma"/>
            <family val="2"/>
          </rPr>
          <t xml:space="preserve">
Page 206 du rapport annuel</t>
        </r>
      </text>
    </comment>
  </commentList>
</comments>
</file>

<file path=xl/sharedStrings.xml><?xml version="1.0" encoding="utf-8"?>
<sst xmlns="http://schemas.openxmlformats.org/spreadsheetml/2006/main" count="58" uniqueCount="34">
  <si>
    <t>BURELLE</t>
  </si>
  <si>
    <t>BURELLE - objectif val PO = 42 €</t>
  </si>
  <si>
    <t>Cours Plastic Omnium</t>
  </si>
  <si>
    <t>Nombre d'actions Plastic Omnium</t>
  </si>
  <si>
    <t>Annulation d'actions PO</t>
  </si>
  <si>
    <t>Capitalisation PO</t>
  </si>
  <si>
    <t>Valeur</t>
  </si>
  <si>
    <t>Date</t>
  </si>
  <si>
    <t>Actif</t>
  </si>
  <si>
    <t>Contrôle Plastic Omnium</t>
  </si>
  <si>
    <t>Annulation d'action PO en 2021</t>
  </si>
  <si>
    <t>SOFIPARC</t>
  </si>
  <si>
    <t>Valeur comptable</t>
  </si>
  <si>
    <t>Burelles Participations</t>
  </si>
  <si>
    <t>ANR réévalué dans le rapport annuel</t>
  </si>
  <si>
    <t>Autres actifs financiers</t>
  </si>
  <si>
    <t>Actif circulant</t>
  </si>
  <si>
    <t>Total Actif</t>
  </si>
  <si>
    <t>Passif</t>
  </si>
  <si>
    <t>Dettes et prov</t>
  </si>
  <si>
    <t>Fiscalité sur PV latente</t>
  </si>
  <si>
    <t>Taux d'IS 26,5</t>
  </si>
  <si>
    <t>Total Passif</t>
  </si>
  <si>
    <t>NB Actions Burelle</t>
  </si>
  <si>
    <t>Actions auto-détenues</t>
  </si>
  <si>
    <t>Susceptible d'évoluer en cours d'année</t>
  </si>
  <si>
    <t>ANR</t>
  </si>
  <si>
    <t>Dividende perçu à déduire</t>
  </si>
  <si>
    <t>15 euros à recevoir le 4/06/2021</t>
  </si>
  <si>
    <t>ANR/action</t>
  </si>
  <si>
    <t>ANR/action (hors fiscalité latente)</t>
  </si>
  <si>
    <t>Cours Burelle</t>
  </si>
  <si>
    <t>Décôte</t>
  </si>
  <si>
    <t>Upside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</si>
</sst>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sz val="11"/>
      <color rgb="FF3333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2" borderId="0" xfId="0" applyFill="1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5" fillId="3" borderId="8" xfId="0" applyFont="1" applyFill="1" applyBorder="1"/>
    <xf numFmtId="14" fontId="0" fillId="2" borderId="8" xfId="0" applyNumberFormat="1" applyFill="1" applyBorder="1"/>
    <xf numFmtId="0" fontId="0" fillId="2" borderId="9" xfId="0" applyFill="1" applyBorder="1"/>
    <xf numFmtId="0" fontId="5" fillId="2" borderId="8" xfId="0" applyFont="1" applyFill="1" applyBorder="1"/>
    <xf numFmtId="3" fontId="5" fillId="0" borderId="8" xfId="0" applyNumberFormat="1" applyFont="1" applyBorder="1"/>
    <xf numFmtId="14" fontId="0" fillId="0" borderId="8" xfId="0" applyNumberFormat="1" applyBorder="1"/>
    <xf numFmtId="3" fontId="0" fillId="2" borderId="8" xfId="0" applyNumberFormat="1" applyFill="1" applyBorder="1"/>
    <xf numFmtId="0" fontId="0" fillId="0" borderId="8" xfId="0" applyBorder="1"/>
    <xf numFmtId="3" fontId="6" fillId="0" borderId="8" xfId="0" applyNumberFormat="1" applyFont="1" applyBorder="1"/>
    <xf numFmtId="14" fontId="0" fillId="0" borderId="0" xfId="0" applyNumberFormat="1"/>
    <xf numFmtId="3" fontId="6" fillId="2" borderId="8" xfId="0" applyNumberFormat="1" applyFont="1" applyFill="1" applyBorder="1"/>
    <xf numFmtId="0" fontId="3" fillId="0" borderId="8" xfId="0" applyFont="1" applyBorder="1"/>
    <xf numFmtId="0" fontId="0" fillId="0" borderId="10" xfId="0" applyBorder="1" applyAlignment="1">
      <alignment horizontal="center" vertical="center"/>
    </xf>
    <xf numFmtId="10" fontId="5" fillId="0" borderId="8" xfId="0" applyNumberFormat="1" applyFont="1" applyBorder="1"/>
    <xf numFmtId="10" fontId="6" fillId="0" borderId="8" xfId="0" applyNumberFormat="1" applyFont="1" applyBorder="1"/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7" fillId="3" borderId="8" xfId="0" applyNumberFormat="1" applyFont="1" applyFill="1" applyBorder="1"/>
    <xf numFmtId="0" fontId="2" fillId="2" borderId="0" xfId="0" applyFont="1" applyFill="1"/>
    <xf numFmtId="3" fontId="5" fillId="3" borderId="8" xfId="0" applyNumberFormat="1" applyFont="1" applyFill="1" applyBorder="1"/>
    <xf numFmtId="0" fontId="8" fillId="0" borderId="8" xfId="0" applyFont="1" applyBorder="1"/>
    <xf numFmtId="3" fontId="8" fillId="2" borderId="8" xfId="0" applyNumberFormat="1" applyFont="1" applyFill="1" applyBorder="1"/>
    <xf numFmtId="0" fontId="3" fillId="4" borderId="8" xfId="0" applyFont="1" applyFill="1" applyBorder="1"/>
    <xf numFmtId="9" fontId="3" fillId="4" borderId="8" xfId="1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785C1-3331-4C3C-AB58-E877D2DCCB16}">
  <sheetPr>
    <tabColor rgb="FF00B0F0"/>
  </sheetPr>
  <dimension ref="A1:K34"/>
  <sheetViews>
    <sheetView tabSelected="1" workbookViewId="0">
      <selection activeCell="O11" sqref="O11"/>
    </sheetView>
  </sheetViews>
  <sheetFormatPr baseColWidth="10" defaultRowHeight="15" x14ac:dyDescent="0.25"/>
  <cols>
    <col min="2" max="2" width="31.7109375" bestFit="1" customWidth="1"/>
    <col min="3" max="3" width="13.28515625" bestFit="1" customWidth="1"/>
    <col min="4" max="4" width="12.85546875" bestFit="1" customWidth="1"/>
    <col min="5" max="5" width="36.140625" bestFit="1" customWidth="1"/>
    <col min="7" max="7" width="6.140625" bestFit="1" customWidth="1"/>
    <col min="8" max="8" width="31.7109375" bestFit="1" customWidth="1"/>
    <col min="9" max="9" width="13.28515625" bestFit="1" customWidth="1"/>
    <col min="10" max="10" width="6.140625" customWidth="1"/>
  </cols>
  <sheetData>
    <row r="1" spans="1:11" ht="24" thickBot="1" x14ac:dyDescent="0.4">
      <c r="A1" s="1" t="s">
        <v>0</v>
      </c>
      <c r="B1" s="2"/>
      <c r="C1" s="2"/>
      <c r="D1" s="2"/>
      <c r="E1" s="3"/>
      <c r="F1" s="4"/>
      <c r="G1" s="5" t="s">
        <v>1</v>
      </c>
      <c r="H1" s="6"/>
      <c r="I1" s="6"/>
      <c r="J1" s="7"/>
      <c r="K1" s="4"/>
    </row>
    <row r="2" spans="1:11" x14ac:dyDescent="0.25">
      <c r="A2" s="8"/>
      <c r="B2" s="9"/>
      <c r="C2" s="9"/>
      <c r="D2" s="9"/>
      <c r="E2" s="10"/>
      <c r="F2" s="4"/>
      <c r="G2" s="8"/>
      <c r="H2" s="9"/>
      <c r="I2" s="9"/>
      <c r="J2" s="10"/>
      <c r="K2" s="4"/>
    </row>
    <row r="3" spans="1:11" x14ac:dyDescent="0.25">
      <c r="A3" s="11"/>
      <c r="B3" s="12" t="s">
        <v>2</v>
      </c>
      <c r="C3" s="13">
        <v>27.02</v>
      </c>
      <c r="D3" s="14">
        <v>44329</v>
      </c>
      <c r="E3" s="15"/>
      <c r="F3" s="4"/>
      <c r="G3" s="11"/>
      <c r="H3" s="12" t="s">
        <v>2</v>
      </c>
      <c r="I3" s="16">
        <v>42</v>
      </c>
      <c r="J3" s="15"/>
      <c r="K3" s="4"/>
    </row>
    <row r="4" spans="1:11" x14ac:dyDescent="0.25">
      <c r="A4" s="11"/>
      <c r="B4" s="12" t="s">
        <v>3</v>
      </c>
      <c r="C4" s="17">
        <v>147122153</v>
      </c>
      <c r="D4" s="18">
        <v>44252</v>
      </c>
      <c r="E4" s="15" t="s">
        <v>4</v>
      </c>
      <c r="F4" s="4"/>
      <c r="G4" s="11"/>
      <c r="H4" s="12" t="s">
        <v>3</v>
      </c>
      <c r="I4" s="19">
        <f>C4</f>
        <v>147122153</v>
      </c>
      <c r="J4" s="15"/>
      <c r="K4" s="4"/>
    </row>
    <row r="5" spans="1:11" x14ac:dyDescent="0.25">
      <c r="A5" s="11"/>
      <c r="B5" s="20" t="s">
        <v>5</v>
      </c>
      <c r="C5" s="21">
        <f>C3*C4</f>
        <v>3975240574.0599999</v>
      </c>
      <c r="D5" s="22"/>
      <c r="E5" s="15"/>
      <c r="F5" s="4"/>
      <c r="G5" s="11"/>
      <c r="H5" s="20" t="s">
        <v>5</v>
      </c>
      <c r="I5" s="23">
        <f>I3*I4</f>
        <v>6179130426</v>
      </c>
      <c r="J5" s="15"/>
      <c r="K5" s="4"/>
    </row>
    <row r="6" spans="1:11" x14ac:dyDescent="0.25">
      <c r="A6" s="11"/>
      <c r="B6" s="4"/>
      <c r="C6" s="4"/>
      <c r="D6" s="4"/>
      <c r="E6" s="15"/>
      <c r="F6" s="4"/>
      <c r="G6" s="11"/>
      <c r="H6" s="4"/>
      <c r="I6" s="4"/>
      <c r="J6" s="15"/>
      <c r="K6" s="4"/>
    </row>
    <row r="7" spans="1:11" x14ac:dyDescent="0.25">
      <c r="A7" s="11"/>
      <c r="B7" s="4"/>
      <c r="C7" s="24" t="s">
        <v>6</v>
      </c>
      <c r="D7" s="24" t="s">
        <v>7</v>
      </c>
      <c r="E7" s="15"/>
      <c r="F7" s="4"/>
      <c r="G7" s="11"/>
      <c r="H7" s="4"/>
      <c r="I7" s="24" t="s">
        <v>6</v>
      </c>
      <c r="J7" s="15"/>
      <c r="K7" s="4"/>
    </row>
    <row r="8" spans="1:11" x14ac:dyDescent="0.25">
      <c r="A8" s="25" t="s">
        <v>8</v>
      </c>
      <c r="B8" s="20" t="s">
        <v>9</v>
      </c>
      <c r="C8" s="26">
        <v>0.59350000000000003</v>
      </c>
      <c r="D8" s="18">
        <v>44252</v>
      </c>
      <c r="E8" s="15" t="s">
        <v>10</v>
      </c>
      <c r="F8" s="4"/>
      <c r="G8" s="25" t="s">
        <v>8</v>
      </c>
      <c r="H8" s="20" t="s">
        <v>9</v>
      </c>
      <c r="I8" s="27">
        <f>C8</f>
        <v>0.59350000000000003</v>
      </c>
      <c r="J8" s="15"/>
      <c r="K8" s="4"/>
    </row>
    <row r="9" spans="1:11" x14ac:dyDescent="0.25">
      <c r="A9" s="25"/>
      <c r="B9" s="20" t="s">
        <v>11</v>
      </c>
      <c r="C9" s="17">
        <v>57769000</v>
      </c>
      <c r="D9" s="18">
        <v>44196</v>
      </c>
      <c r="E9" s="15" t="s">
        <v>12</v>
      </c>
      <c r="F9" s="4"/>
      <c r="G9" s="25"/>
      <c r="H9" s="20" t="s">
        <v>11</v>
      </c>
      <c r="I9" s="23">
        <f t="shared" ref="I9:I12" si="0">C9</f>
        <v>57769000</v>
      </c>
      <c r="J9" s="15"/>
      <c r="K9" s="4"/>
    </row>
    <row r="10" spans="1:11" x14ac:dyDescent="0.25">
      <c r="A10" s="25"/>
      <c r="B10" s="20" t="s">
        <v>13</v>
      </c>
      <c r="C10" s="17">
        <v>71000000</v>
      </c>
      <c r="D10" s="18">
        <v>44196</v>
      </c>
      <c r="E10" s="15" t="s">
        <v>14</v>
      </c>
      <c r="F10" s="4"/>
      <c r="G10" s="25"/>
      <c r="H10" s="20" t="s">
        <v>13</v>
      </c>
      <c r="I10" s="23">
        <f t="shared" si="0"/>
        <v>71000000</v>
      </c>
      <c r="J10" s="15"/>
      <c r="K10" s="4"/>
    </row>
    <row r="11" spans="1:11" x14ac:dyDescent="0.25">
      <c r="A11" s="25"/>
      <c r="B11" s="20" t="s">
        <v>15</v>
      </c>
      <c r="C11" s="17">
        <v>45000000</v>
      </c>
      <c r="D11" s="18">
        <v>44196</v>
      </c>
      <c r="E11" s="15"/>
      <c r="F11" s="4"/>
      <c r="G11" s="25"/>
      <c r="H11" s="20" t="s">
        <v>15</v>
      </c>
      <c r="I11" s="23">
        <f t="shared" si="0"/>
        <v>45000000</v>
      </c>
      <c r="J11" s="15"/>
      <c r="K11" s="4"/>
    </row>
    <row r="12" spans="1:11" x14ac:dyDescent="0.25">
      <c r="A12" s="25"/>
      <c r="B12" s="20" t="s">
        <v>16</v>
      </c>
      <c r="C12" s="17">
        <f>54497000+0.49*C4*C8</f>
        <v>97282328.924695</v>
      </c>
      <c r="D12" s="18">
        <v>44196</v>
      </c>
      <c r="E12" s="15"/>
      <c r="F12" s="4"/>
      <c r="G12" s="25"/>
      <c r="H12" s="20" t="s">
        <v>16</v>
      </c>
      <c r="I12" s="23">
        <f t="shared" si="0"/>
        <v>97282328.924695</v>
      </c>
      <c r="J12" s="15"/>
      <c r="K12" s="4"/>
    </row>
    <row r="13" spans="1:11" x14ac:dyDescent="0.25">
      <c r="A13" s="28"/>
      <c r="B13" s="20" t="s">
        <v>17</v>
      </c>
      <c r="C13" s="21">
        <f>C5*C8+SUM(C9:C12)</f>
        <v>2630356609.6293049</v>
      </c>
      <c r="D13" s="22"/>
      <c r="E13" s="15"/>
      <c r="F13" s="4"/>
      <c r="G13" s="28"/>
      <c r="H13" s="20" t="s">
        <v>17</v>
      </c>
      <c r="I13" s="21">
        <f>I5*I8+SUM(I9:I12)</f>
        <v>3938365236.7556953</v>
      </c>
      <c r="J13" s="15"/>
      <c r="K13" s="4"/>
    </row>
    <row r="14" spans="1:11" x14ac:dyDescent="0.25">
      <c r="A14" s="11"/>
      <c r="B14" s="4"/>
      <c r="C14" s="4"/>
      <c r="D14" s="4"/>
      <c r="E14" s="15"/>
      <c r="F14" s="4"/>
      <c r="G14" s="11"/>
      <c r="H14" s="4"/>
      <c r="I14" s="4"/>
      <c r="J14" s="15"/>
      <c r="K14" s="4"/>
    </row>
    <row r="15" spans="1:11" x14ac:dyDescent="0.25">
      <c r="A15" s="29" t="s">
        <v>18</v>
      </c>
      <c r="B15" s="20" t="s">
        <v>19</v>
      </c>
      <c r="C15" s="17">
        <v>21313000</v>
      </c>
      <c r="D15" s="18">
        <v>44196</v>
      </c>
      <c r="E15" s="15"/>
      <c r="F15" s="4"/>
      <c r="G15" s="29" t="s">
        <v>18</v>
      </c>
      <c r="H15" s="20" t="s">
        <v>19</v>
      </c>
      <c r="I15" s="23">
        <f t="shared" ref="I15" si="1">C15</f>
        <v>21313000</v>
      </c>
      <c r="J15" s="15"/>
      <c r="K15" s="4"/>
    </row>
    <row r="16" spans="1:11" x14ac:dyDescent="0.25">
      <c r="A16" s="30"/>
      <c r="B16" s="20" t="s">
        <v>20</v>
      </c>
      <c r="C16" s="31">
        <f>0.265*((C5*C8+C9+C10)-(168397*1000))</f>
        <v>614714479.38672161</v>
      </c>
      <c r="D16" s="32" t="s">
        <v>21</v>
      </c>
      <c r="E16" s="15"/>
      <c r="F16" s="4"/>
      <c r="G16" s="30"/>
      <c r="H16" s="20" t="s">
        <v>20</v>
      </c>
      <c r="I16" s="33">
        <f>0.265*((I5*I8+I9+I10)-(168397*1000))</f>
        <v>961336765.5752151</v>
      </c>
      <c r="J16" s="15"/>
      <c r="K16" s="4"/>
    </row>
    <row r="17" spans="1:11" x14ac:dyDescent="0.25">
      <c r="A17" s="11"/>
      <c r="B17" s="20" t="s">
        <v>22</v>
      </c>
      <c r="C17" s="21">
        <f>C15+C16</f>
        <v>636027479.38672161</v>
      </c>
      <c r="D17" s="4"/>
      <c r="E17" s="15"/>
      <c r="F17" s="4"/>
      <c r="G17" s="11"/>
      <c r="H17" s="20" t="s">
        <v>22</v>
      </c>
      <c r="I17" s="21">
        <f>I15+I16</f>
        <v>982649765.5752151</v>
      </c>
      <c r="J17" s="15"/>
      <c r="K17" s="4"/>
    </row>
    <row r="18" spans="1:11" ht="15.75" customHeight="1" x14ac:dyDescent="0.25">
      <c r="A18" s="11"/>
      <c r="B18" s="4"/>
      <c r="C18" s="4"/>
      <c r="D18" s="4"/>
      <c r="E18" s="15"/>
      <c r="F18" s="4"/>
      <c r="G18" s="11"/>
      <c r="H18" s="4"/>
      <c r="I18" s="4"/>
      <c r="J18" s="15"/>
      <c r="K18" s="4"/>
    </row>
    <row r="19" spans="1:11" x14ac:dyDescent="0.25">
      <c r="A19" s="11"/>
      <c r="B19" s="20" t="s">
        <v>23</v>
      </c>
      <c r="C19" s="17">
        <v>1757623</v>
      </c>
      <c r="D19" s="18">
        <v>44196</v>
      </c>
      <c r="E19" s="15"/>
      <c r="F19" s="4"/>
      <c r="G19" s="11"/>
      <c r="H19" s="20" t="s">
        <v>23</v>
      </c>
      <c r="I19" s="23">
        <f t="shared" ref="I19:I20" si="2">C19</f>
        <v>1757623</v>
      </c>
      <c r="J19" s="15"/>
      <c r="K19" s="4"/>
    </row>
    <row r="20" spans="1:11" x14ac:dyDescent="0.25">
      <c r="A20" s="11"/>
      <c r="B20" s="20" t="s">
        <v>24</v>
      </c>
      <c r="C20" s="17">
        <v>4338</v>
      </c>
      <c r="D20" s="18">
        <v>44196</v>
      </c>
      <c r="E20" s="15" t="s">
        <v>25</v>
      </c>
      <c r="F20" s="4"/>
      <c r="G20" s="11"/>
      <c r="H20" s="20" t="s">
        <v>24</v>
      </c>
      <c r="I20" s="23">
        <f t="shared" si="2"/>
        <v>4338</v>
      </c>
      <c r="J20" s="15"/>
      <c r="K20" s="4"/>
    </row>
    <row r="21" spans="1:11" x14ac:dyDescent="0.25">
      <c r="A21" s="11"/>
      <c r="B21" s="4"/>
      <c r="C21" s="4"/>
      <c r="D21" s="4"/>
      <c r="E21" s="15"/>
      <c r="F21" s="4"/>
      <c r="G21" s="11"/>
      <c r="H21" s="4"/>
      <c r="I21" s="4"/>
      <c r="J21" s="15"/>
      <c r="K21" s="4"/>
    </row>
    <row r="22" spans="1:11" x14ac:dyDescent="0.25">
      <c r="A22" s="11"/>
      <c r="B22" s="20" t="s">
        <v>26</v>
      </c>
      <c r="C22" s="19">
        <f>C13-C17</f>
        <v>1994329130.2425833</v>
      </c>
      <c r="D22" s="4"/>
      <c r="E22" s="15"/>
      <c r="F22" s="4"/>
      <c r="G22" s="11"/>
      <c r="H22" s="20" t="s">
        <v>26</v>
      </c>
      <c r="I22" s="19">
        <f>I13-I17</f>
        <v>2955715471.18048</v>
      </c>
      <c r="J22" s="15"/>
      <c r="K22" s="4"/>
    </row>
    <row r="23" spans="1:11" x14ac:dyDescent="0.25">
      <c r="A23" s="11"/>
      <c r="B23" s="20" t="s">
        <v>27</v>
      </c>
      <c r="C23" s="16">
        <v>0</v>
      </c>
      <c r="D23" s="14"/>
      <c r="E23" s="15" t="s">
        <v>28</v>
      </c>
      <c r="F23" s="4"/>
      <c r="G23" s="11"/>
      <c r="H23" s="20" t="s">
        <v>27</v>
      </c>
      <c r="I23" s="23">
        <f t="shared" ref="I23" si="3">C23</f>
        <v>0</v>
      </c>
      <c r="J23" s="15"/>
      <c r="K23" s="4"/>
    </row>
    <row r="24" spans="1:11" x14ac:dyDescent="0.25">
      <c r="A24" s="11"/>
      <c r="B24" s="34" t="s">
        <v>29</v>
      </c>
      <c r="C24" s="35">
        <f>C22/(C19-C20)-C23</f>
        <v>1137.4814307101146</v>
      </c>
      <c r="D24" s="4"/>
      <c r="E24" s="15"/>
      <c r="F24" s="4"/>
      <c r="G24" s="11"/>
      <c r="H24" s="34" t="s">
        <v>29</v>
      </c>
      <c r="I24" s="35">
        <f>I22/(I19-I20)-I23</f>
        <v>1685.815752248197</v>
      </c>
      <c r="J24" s="15"/>
      <c r="K24" s="4"/>
    </row>
    <row r="25" spans="1:11" x14ac:dyDescent="0.25">
      <c r="A25" s="11"/>
      <c r="B25" s="20" t="s">
        <v>30</v>
      </c>
      <c r="C25" s="19">
        <f>(C13-C15)/(C19-C20)-C23</f>
        <v>1488.0887075571313</v>
      </c>
      <c r="D25" s="4"/>
      <c r="E25" s="15"/>
      <c r="F25" s="4"/>
      <c r="G25" s="11"/>
      <c r="H25" s="20" t="s">
        <v>30</v>
      </c>
      <c r="I25" s="19">
        <f>(I13-I15)/(I19-I20)-I23</f>
        <v>2234.1217980851347</v>
      </c>
      <c r="J25" s="15"/>
      <c r="K25" s="4"/>
    </row>
    <row r="26" spans="1:11" x14ac:dyDescent="0.25">
      <c r="A26" s="11"/>
      <c r="B26" s="4"/>
      <c r="C26" s="4"/>
      <c r="D26" s="4"/>
      <c r="E26" s="15"/>
      <c r="F26" s="4"/>
      <c r="G26" s="11"/>
      <c r="H26" s="4"/>
      <c r="I26" s="4"/>
      <c r="J26" s="15"/>
      <c r="K26" s="4"/>
    </row>
    <row r="27" spans="1:11" x14ac:dyDescent="0.25">
      <c r="A27" s="11"/>
      <c r="B27" s="20" t="s">
        <v>31</v>
      </c>
      <c r="C27" s="13">
        <v>852</v>
      </c>
      <c r="D27" s="18">
        <v>44329</v>
      </c>
      <c r="E27" s="15"/>
      <c r="F27" s="4"/>
      <c r="G27" s="11"/>
      <c r="H27" s="20" t="s">
        <v>31</v>
      </c>
      <c r="I27" s="12">
        <f>C27</f>
        <v>852</v>
      </c>
      <c r="J27" s="15"/>
      <c r="K27" s="4"/>
    </row>
    <row r="28" spans="1:11" x14ac:dyDescent="0.25">
      <c r="A28" s="11"/>
      <c r="B28" s="4"/>
      <c r="C28" s="4"/>
      <c r="D28" s="4"/>
      <c r="E28" s="15"/>
      <c r="F28" s="4"/>
      <c r="G28" s="11"/>
      <c r="H28" s="4"/>
      <c r="I28" s="4"/>
      <c r="J28" s="15"/>
      <c r="K28" s="4"/>
    </row>
    <row r="29" spans="1:11" x14ac:dyDescent="0.25">
      <c r="A29" s="11"/>
      <c r="B29" s="36" t="s">
        <v>32</v>
      </c>
      <c r="C29" s="37">
        <f>1-C27/C24</f>
        <v>0.25097678344682284</v>
      </c>
      <c r="D29" s="4"/>
      <c r="E29" s="15"/>
      <c r="F29" s="4"/>
      <c r="G29" s="11"/>
      <c r="H29" s="36" t="s">
        <v>32</v>
      </c>
      <c r="I29" s="37">
        <f>1-I27/I24</f>
        <v>0.49460669182633021</v>
      </c>
      <c r="J29" s="15"/>
      <c r="K29" s="4"/>
    </row>
    <row r="30" spans="1:11" x14ac:dyDescent="0.25">
      <c r="A30" s="11"/>
      <c r="B30" s="36" t="s">
        <v>33</v>
      </c>
      <c r="C30" s="37">
        <f>C24/C27-1</f>
        <v>0.33507210177243496</v>
      </c>
      <c r="D30" s="4"/>
      <c r="E30" s="15"/>
      <c r="F30" s="4"/>
      <c r="G30" s="11"/>
      <c r="H30" s="36" t="s">
        <v>33</v>
      </c>
      <c r="I30" s="37">
        <f>I24/I27-1</f>
        <v>0.97865698620680397</v>
      </c>
      <c r="J30" s="15"/>
      <c r="K30" s="4"/>
    </row>
    <row r="31" spans="1:11" ht="15.75" thickBot="1" x14ac:dyDescent="0.3">
      <c r="A31" s="38"/>
      <c r="B31" s="39"/>
      <c r="C31" s="39"/>
      <c r="D31" s="39"/>
      <c r="E31" s="40"/>
      <c r="F31" s="4"/>
      <c r="G31" s="38"/>
      <c r="H31" s="39"/>
      <c r="I31" s="39"/>
      <c r="J31" s="40"/>
      <c r="K31" s="4"/>
    </row>
    <row r="32" spans="1:1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4" spans="3:3" x14ac:dyDescent="0.25">
      <c r="C34" s="22"/>
    </row>
  </sheetData>
  <mergeCells count="6">
    <mergeCell ref="A1:E1"/>
    <mergeCell ref="G1:J1"/>
    <mergeCell ref="A8:A12"/>
    <mergeCell ref="G8:G12"/>
    <mergeCell ref="A15:A16"/>
    <mergeCell ref="G15:G1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BURELLE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Cagnon</dc:creator>
  <cp:lastModifiedBy>Laurent Cagnon</cp:lastModifiedBy>
  <dcterms:created xsi:type="dcterms:W3CDTF">2021-05-13T12:01:52Z</dcterms:created>
  <dcterms:modified xsi:type="dcterms:W3CDTF">2021-05-13T12:02:23Z</dcterms:modified>
</cp:coreProperties>
</file>