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gi\Documents\"/>
    </mc:Choice>
  </mc:AlternateContent>
  <xr:revisionPtr revIDLastSave="0" documentId="8_{F90CCCA5-3542-4E8A-9240-C30102B4EA90}" xr6:coauthVersionLast="47" xr6:coauthVersionMax="47" xr10:uidLastSave="{00000000-0000-0000-0000-000000000000}"/>
  <bookViews>
    <workbookView xWindow="-108" yWindow="-108" windowWidth="30936" windowHeight="16896" xr2:uid="{9B036003-F867-4796-956A-E982C83BBD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1" l="1"/>
  <c r="E40" i="1"/>
  <c r="E34" i="1"/>
  <c r="E33" i="1"/>
  <c r="G32" i="1"/>
  <c r="G35" i="1" s="1"/>
  <c r="G37" i="1" s="1"/>
  <c r="H32" i="1"/>
  <c r="H35" i="1" s="1"/>
  <c r="H37" i="1" s="1"/>
  <c r="I32" i="1"/>
  <c r="I35" i="1" s="1"/>
  <c r="I37" i="1" s="1"/>
  <c r="J32" i="1"/>
  <c r="J35" i="1" s="1"/>
  <c r="J37" i="1" s="1"/>
  <c r="K32" i="1"/>
  <c r="K35" i="1" s="1"/>
  <c r="K37" i="1" s="1"/>
  <c r="M32" i="1"/>
  <c r="M35" i="1" s="1"/>
  <c r="M37" i="1" s="1"/>
  <c r="N32" i="1"/>
  <c r="N35" i="1" s="1"/>
  <c r="N37" i="1" s="1"/>
  <c r="O32" i="1"/>
  <c r="O35" i="1" s="1"/>
  <c r="O37" i="1" s="1"/>
  <c r="U32" i="1"/>
  <c r="U35" i="1" s="1"/>
  <c r="U37" i="1" s="1"/>
  <c r="W32" i="1"/>
  <c r="W35" i="1" s="1"/>
  <c r="W37" i="1" s="1"/>
  <c r="F32" i="1"/>
  <c r="F35" i="1" s="1"/>
  <c r="V13" i="1"/>
  <c r="V32" i="1" s="1"/>
  <c r="V35" i="1" s="1"/>
  <c r="V37" i="1" s="1"/>
  <c r="W13" i="1"/>
  <c r="X13" i="1"/>
  <c r="X32" i="1" s="1"/>
  <c r="X35" i="1" s="1"/>
  <c r="X37" i="1" s="1"/>
  <c r="Y13" i="1"/>
  <c r="Y32" i="1" s="1"/>
  <c r="Y35" i="1" s="1"/>
  <c r="Y37" i="1" s="1"/>
  <c r="Z13" i="1"/>
  <c r="Z32" i="1" s="1"/>
  <c r="Z35" i="1" s="1"/>
  <c r="Z37" i="1" s="1"/>
  <c r="AA13" i="1"/>
  <c r="AA32" i="1" s="1"/>
  <c r="AA35" i="1" s="1"/>
  <c r="AA37" i="1" s="1"/>
  <c r="AB13" i="1"/>
  <c r="AB32" i="1" s="1"/>
  <c r="AB35" i="1" s="1"/>
  <c r="AB37" i="1" s="1"/>
  <c r="AC13" i="1"/>
  <c r="AC32" i="1" s="1"/>
  <c r="AC35" i="1" s="1"/>
  <c r="AC37" i="1" s="1"/>
  <c r="AD13" i="1"/>
  <c r="AD32" i="1" s="1"/>
  <c r="AD35" i="1" s="1"/>
  <c r="AD37" i="1" s="1"/>
  <c r="AE13" i="1"/>
  <c r="AE32" i="1" s="1"/>
  <c r="AE35" i="1" s="1"/>
  <c r="AE37" i="1" s="1"/>
  <c r="AF13" i="1"/>
  <c r="AF32" i="1" s="1"/>
  <c r="AF35" i="1" s="1"/>
  <c r="AF37" i="1" s="1"/>
  <c r="AG13" i="1"/>
  <c r="AG32" i="1" s="1"/>
  <c r="AG35" i="1" s="1"/>
  <c r="AG37" i="1" s="1"/>
  <c r="U13" i="1"/>
  <c r="N13" i="1"/>
  <c r="O13" i="1"/>
  <c r="P13" i="1"/>
  <c r="P32" i="1" s="1"/>
  <c r="P35" i="1" s="1"/>
  <c r="P37" i="1" s="1"/>
  <c r="Q13" i="1"/>
  <c r="Q32" i="1" s="1"/>
  <c r="Q35" i="1" s="1"/>
  <c r="Q37" i="1" s="1"/>
  <c r="R13" i="1"/>
  <c r="R32" i="1" s="1"/>
  <c r="R35" i="1" s="1"/>
  <c r="R37" i="1" s="1"/>
  <c r="S13" i="1"/>
  <c r="S32" i="1" s="1"/>
  <c r="S35" i="1" s="1"/>
  <c r="S37" i="1" s="1"/>
  <c r="T13" i="1"/>
  <c r="T32" i="1" s="1"/>
  <c r="T35" i="1" s="1"/>
  <c r="T37" i="1" s="1"/>
  <c r="M13" i="1"/>
  <c r="L13" i="1"/>
  <c r="L32" i="1" s="1"/>
  <c r="L35" i="1" s="1"/>
  <c r="L37" i="1" s="1"/>
  <c r="E16" i="1"/>
  <c r="E12" i="1"/>
  <c r="E14" i="1"/>
  <c r="E15" i="1"/>
  <c r="E17" i="1"/>
  <c r="E18" i="1"/>
  <c r="E19" i="1"/>
  <c r="E20" i="1"/>
  <c r="E21" i="1"/>
  <c r="E22" i="1"/>
  <c r="E25" i="1"/>
  <c r="E29" i="1"/>
  <c r="E30" i="1"/>
  <c r="E11" i="1"/>
  <c r="E35" i="1" l="1"/>
  <c r="F37" i="1"/>
  <c r="E37" i="1" s="1"/>
  <c r="E47" i="1" s="1"/>
  <c r="E49" i="1" s="1"/>
  <c r="E32" i="1"/>
  <c r="E13" i="1"/>
</calcChain>
</file>

<file path=xl/sharedStrings.xml><?xml version="1.0" encoding="utf-8"?>
<sst xmlns="http://schemas.openxmlformats.org/spreadsheetml/2006/main" count="81" uniqueCount="60">
  <si>
    <t>MANTOS BLANCOS</t>
  </si>
  <si>
    <t>SANTO DOMINGO</t>
  </si>
  <si>
    <t>VIZCATCHITAS</t>
  </si>
  <si>
    <t>NIFTY</t>
  </si>
  <si>
    <t>CARLOTA</t>
  </si>
  <si>
    <t>CANARIACO</t>
  </si>
  <si>
    <t>PIAUI</t>
  </si>
  <si>
    <t>VOISEY</t>
  </si>
  <si>
    <t>MARACAS MENCHEN</t>
  </si>
  <si>
    <t>CIGAR LAKE</t>
  </si>
  <si>
    <t>FOUR MILE</t>
  </si>
  <si>
    <t>SW2</t>
  </si>
  <si>
    <t>SALAMANCA</t>
  </si>
  <si>
    <t>PHALABORWA</t>
  </si>
  <si>
    <t>PILBARA</t>
  </si>
  <si>
    <t>INCOA</t>
  </si>
  <si>
    <t>RING OF FIRE</t>
  </si>
  <si>
    <t>KESTREL</t>
  </si>
  <si>
    <t>EVBC</t>
  </si>
  <si>
    <t>Portefeuille royalties</t>
  </si>
  <si>
    <t>valorisation</t>
  </si>
  <si>
    <t>actualisé à 10 %</t>
  </si>
  <si>
    <t>Chili</t>
  </si>
  <si>
    <t>Cuivre</t>
  </si>
  <si>
    <t>Cuivre+cobalt</t>
  </si>
  <si>
    <t>Australie</t>
  </si>
  <si>
    <t>USA</t>
  </si>
  <si>
    <t>Pérou</t>
  </si>
  <si>
    <t>cuivre + or</t>
  </si>
  <si>
    <t>Nickel + cuivre</t>
  </si>
  <si>
    <t>Brésil</t>
  </si>
  <si>
    <t>Nickel + cobalt</t>
  </si>
  <si>
    <t>Canada</t>
  </si>
  <si>
    <t>Cobalt</t>
  </si>
  <si>
    <t>Vanadium</t>
  </si>
  <si>
    <t>Uranium</t>
  </si>
  <si>
    <t>Espagne</t>
  </si>
  <si>
    <t>Afrique du Sud</t>
  </si>
  <si>
    <t>terres rares</t>
  </si>
  <si>
    <t>fer</t>
  </si>
  <si>
    <t>République Dominicaine</t>
  </si>
  <si>
    <t>Carbonate de calcium</t>
  </si>
  <si>
    <t>Chromite</t>
  </si>
  <si>
    <t>Charbon métallurgique</t>
  </si>
  <si>
    <t>Or + cuivre</t>
  </si>
  <si>
    <t>Pour mémoire</t>
  </si>
  <si>
    <t>WES MUSGRAVE</t>
  </si>
  <si>
    <t>REVENUS DE ROYALTIES PAR ANNEE</t>
  </si>
  <si>
    <t>DEPENSES OPERATIONNELLES</t>
  </si>
  <si>
    <t>CHARGES FINANCIERES</t>
  </si>
  <si>
    <t>FREE CASH FLOW AVANT IMPOTS</t>
  </si>
  <si>
    <t>FREE CASH FLOW APRES IMPOTS</t>
  </si>
  <si>
    <t>AUTRES ACTIFS</t>
  </si>
  <si>
    <t>Solde participation Liorc</t>
  </si>
  <si>
    <t>Participation Rainbow Rare Earth</t>
  </si>
  <si>
    <t>Créances long terme</t>
  </si>
  <si>
    <t>Actif courant</t>
  </si>
  <si>
    <t>PASSIFS</t>
  </si>
  <si>
    <t>VALO TOTAL EN USD</t>
  </si>
  <si>
    <t>VALO EN GBP PAR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</si>
</sst>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BC8D-F64A-4473-A9D5-5BEDFACDE087}">
  <dimension ref="A8:AG71"/>
  <sheetViews>
    <sheetView tabSelected="1" topLeftCell="A7" workbookViewId="0">
      <selection activeCell="E49" sqref="E49"/>
    </sheetView>
  </sheetViews>
  <sheetFormatPr baseColWidth="10" defaultRowHeight="14.4" x14ac:dyDescent="0.3"/>
  <cols>
    <col min="2" max="2" width="18.33203125" bestFit="1" customWidth="1"/>
    <col min="3" max="4" width="18.33203125" customWidth="1"/>
    <col min="5" max="5" width="14" bestFit="1" customWidth="1"/>
  </cols>
  <sheetData>
    <row r="8" spans="1:33" ht="15" thickBot="1" x14ac:dyDescent="0.35"/>
    <row r="9" spans="1:33" ht="15" thickTop="1" x14ac:dyDescent="0.3">
      <c r="A9" s="3" t="s">
        <v>19</v>
      </c>
      <c r="B9" s="4"/>
      <c r="C9" s="4"/>
      <c r="D9" s="4"/>
      <c r="E9" s="4" t="s">
        <v>20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5"/>
    </row>
    <row r="10" spans="1:33" ht="15" thickBot="1" x14ac:dyDescent="0.35">
      <c r="A10" s="6"/>
      <c r="B10" s="7"/>
      <c r="C10" s="7"/>
      <c r="D10" s="7"/>
      <c r="E10" s="7" t="s">
        <v>21</v>
      </c>
      <c r="F10" s="7">
        <v>2024</v>
      </c>
      <c r="G10" s="7">
        <v>2025</v>
      </c>
      <c r="H10" s="7">
        <v>2026</v>
      </c>
      <c r="I10" s="7">
        <v>2027</v>
      </c>
      <c r="J10" s="7">
        <v>2028</v>
      </c>
      <c r="K10" s="7">
        <v>2029</v>
      </c>
      <c r="L10" s="7">
        <v>2030</v>
      </c>
      <c r="M10" s="7">
        <v>2031</v>
      </c>
      <c r="N10" s="7">
        <v>2032</v>
      </c>
      <c r="O10" s="7">
        <v>2033</v>
      </c>
      <c r="P10" s="7">
        <v>2034</v>
      </c>
      <c r="Q10" s="7">
        <v>2035</v>
      </c>
      <c r="R10" s="7">
        <v>2036</v>
      </c>
      <c r="S10" s="7">
        <v>2037</v>
      </c>
      <c r="T10" s="7">
        <v>2038</v>
      </c>
      <c r="U10" s="7">
        <v>2039</v>
      </c>
      <c r="V10" s="7">
        <v>2040</v>
      </c>
      <c r="W10" s="7">
        <v>2041</v>
      </c>
      <c r="X10" s="7">
        <v>2042</v>
      </c>
      <c r="Y10" s="7">
        <v>2043</v>
      </c>
      <c r="Z10" s="7">
        <v>2044</v>
      </c>
      <c r="AA10" s="7">
        <v>2045</v>
      </c>
      <c r="AB10" s="7">
        <v>2046</v>
      </c>
      <c r="AC10" s="7">
        <v>2047</v>
      </c>
      <c r="AD10" s="7">
        <v>2048</v>
      </c>
      <c r="AE10" s="7">
        <v>2049</v>
      </c>
      <c r="AF10" s="7">
        <v>2050</v>
      </c>
      <c r="AG10" s="8">
        <v>2051</v>
      </c>
    </row>
    <row r="11" spans="1:33" ht="15" thickTop="1" x14ac:dyDescent="0.3">
      <c r="B11" s="1" t="s">
        <v>0</v>
      </c>
      <c r="C11" s="1" t="s">
        <v>22</v>
      </c>
      <c r="D11" s="1" t="s">
        <v>23</v>
      </c>
      <c r="E11" s="2">
        <f>+(F11)+(G11/1.1)+(H11/1.1^2)+(I11/1.1^3)+(J11/1.1^4)+(K11/1.1^6)+(L11/1.1^7)+(M11/1.1^8)+(N11/1.1^9)+(O11/1.1^10)+(P11/1.1^11)+(Q11/1.1^12)+(R11/1.1^13)+(S11/1.1^14)+(T11/1.1^15)+(U11/1.1^16)+(W11/1.1^17)+(X11/1.1^18)+(Y11/1.1^19)+(Z11/1.1^20)+(AA11/1.1^21)+(AB11/1.1^22)+(AC11/1.1^23)+(AD11/1.1^24)+(AE11/1.1^25)+(AF11/1.1^26)+(AG11/1.1^27)</f>
        <v>54237.01920869069</v>
      </c>
      <c r="F11" s="2">
        <v>5700</v>
      </c>
      <c r="G11" s="2">
        <v>7000</v>
      </c>
      <c r="H11" s="2">
        <v>7000</v>
      </c>
      <c r="I11" s="2">
        <v>7000</v>
      </c>
      <c r="J11" s="2">
        <v>7000</v>
      </c>
      <c r="K11" s="2">
        <v>7000</v>
      </c>
      <c r="L11" s="2">
        <v>7000</v>
      </c>
      <c r="M11" s="2">
        <v>7000</v>
      </c>
      <c r="N11" s="2">
        <v>7000</v>
      </c>
      <c r="O11" s="2">
        <v>7000</v>
      </c>
      <c r="P11" s="2">
        <v>7000</v>
      </c>
      <c r="Q11" s="2">
        <v>7000</v>
      </c>
      <c r="R11" s="2">
        <v>7000</v>
      </c>
      <c r="S11" s="2">
        <v>7000</v>
      </c>
      <c r="T11" s="2">
        <v>5500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x14ac:dyDescent="0.3">
      <c r="B12" s="1" t="s">
        <v>1</v>
      </c>
      <c r="C12" s="1" t="s">
        <v>22</v>
      </c>
      <c r="D12" s="1" t="s">
        <v>24</v>
      </c>
      <c r="E12" s="2">
        <f t="shared" ref="E12:E37" si="0">+(F12)+(G12/1.1)+(H12/1.1^2)+(I12/1.1^3)+(J12/1.1^4)+(K12/1.1^6)+(L12/1.1^7)+(M12/1.1^8)+(N12/1.1^9)+(O12/1.1^10)+(P12/1.1^11)+(Q12/1.1^12)+(R12/1.1^13)+(S12/1.1^14)+(T12/1.1^15)+(U12/1.1^16)+(W12/1.1^17)+(X12/1.1^18)+(Y12/1.1^19)+(Z12/1.1^20)+(AA12/1.1^21)+(AB12/1.1^22)+(AC12/1.1^23)+(AD12/1.1^24)+(AE12/1.1^25)+(AF12/1.1^26)+(AG12/1.1^27)</f>
        <v>157825.11707251566</v>
      </c>
      <c r="F12" s="2">
        <v>0</v>
      </c>
      <c r="G12" s="2">
        <v>0</v>
      </c>
      <c r="H12" s="2">
        <v>0</v>
      </c>
      <c r="I12" s="2">
        <v>0</v>
      </c>
      <c r="J12" s="2">
        <v>15000</v>
      </c>
      <c r="K12" s="2">
        <v>30000</v>
      </c>
      <c r="L12" s="2">
        <v>30000</v>
      </c>
      <c r="M12" s="2">
        <v>30000</v>
      </c>
      <c r="N12" s="2">
        <v>30000</v>
      </c>
      <c r="O12" s="2">
        <v>30000</v>
      </c>
      <c r="P12" s="2">
        <v>30000</v>
      </c>
      <c r="Q12" s="2">
        <v>30000</v>
      </c>
      <c r="R12" s="2">
        <v>30000</v>
      </c>
      <c r="S12" s="2">
        <v>30000</v>
      </c>
      <c r="T12" s="2">
        <v>30000</v>
      </c>
      <c r="U12" s="2">
        <v>30000</v>
      </c>
      <c r="V12" s="2">
        <v>30000</v>
      </c>
      <c r="W12" s="2">
        <v>30000</v>
      </c>
      <c r="X12" s="2">
        <v>30000</v>
      </c>
      <c r="Y12" s="2">
        <v>30000</v>
      </c>
      <c r="Z12" s="2">
        <v>30000</v>
      </c>
      <c r="AA12" s="2">
        <v>30000</v>
      </c>
      <c r="AB12" s="2">
        <v>15000</v>
      </c>
      <c r="AC12" s="2"/>
      <c r="AD12" s="2"/>
      <c r="AE12" s="2"/>
      <c r="AF12" s="2"/>
      <c r="AG12" s="2"/>
    </row>
    <row r="13" spans="1:33" x14ac:dyDescent="0.3">
      <c r="B13" s="1" t="s">
        <v>2</v>
      </c>
      <c r="C13" s="1" t="s">
        <v>22</v>
      </c>
      <c r="D13" s="1" t="s">
        <v>23</v>
      </c>
      <c r="E13" s="2">
        <f t="shared" si="0"/>
        <v>8046.0292170284765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f>153000*4*0.0025</f>
        <v>1530</v>
      </c>
      <c r="M13" s="2">
        <f>183000*4*0.0025</f>
        <v>1830</v>
      </c>
      <c r="N13" s="2">
        <f t="shared" ref="N13:T13" si="1">183000*4*0.0025</f>
        <v>1830</v>
      </c>
      <c r="O13" s="2">
        <f t="shared" si="1"/>
        <v>1830</v>
      </c>
      <c r="P13" s="2">
        <f t="shared" si="1"/>
        <v>1830</v>
      </c>
      <c r="Q13" s="2">
        <f t="shared" si="1"/>
        <v>1830</v>
      </c>
      <c r="R13" s="2">
        <f t="shared" si="1"/>
        <v>1830</v>
      </c>
      <c r="S13" s="2">
        <f t="shared" si="1"/>
        <v>1830</v>
      </c>
      <c r="T13" s="2">
        <f t="shared" si="1"/>
        <v>1830</v>
      </c>
      <c r="U13" s="2">
        <f>138000*4*0.0025</f>
        <v>1380</v>
      </c>
      <c r="V13" s="2">
        <f t="shared" ref="V13:AG13" si="2">138000*4*0.0025</f>
        <v>1380</v>
      </c>
      <c r="W13" s="2">
        <f t="shared" si="2"/>
        <v>1380</v>
      </c>
      <c r="X13" s="2">
        <f t="shared" si="2"/>
        <v>1380</v>
      </c>
      <c r="Y13" s="2">
        <f t="shared" si="2"/>
        <v>1380</v>
      </c>
      <c r="Z13" s="2">
        <f t="shared" si="2"/>
        <v>1380</v>
      </c>
      <c r="AA13" s="2">
        <f t="shared" si="2"/>
        <v>1380</v>
      </c>
      <c r="AB13" s="2">
        <f t="shared" si="2"/>
        <v>1380</v>
      </c>
      <c r="AC13" s="2">
        <f t="shared" si="2"/>
        <v>1380</v>
      </c>
      <c r="AD13" s="2">
        <f t="shared" si="2"/>
        <v>1380</v>
      </c>
      <c r="AE13" s="2">
        <f t="shared" si="2"/>
        <v>1380</v>
      </c>
      <c r="AF13" s="2">
        <f t="shared" si="2"/>
        <v>1380</v>
      </c>
      <c r="AG13" s="2">
        <f t="shared" si="2"/>
        <v>1380</v>
      </c>
    </row>
    <row r="14" spans="1:33" x14ac:dyDescent="0.3">
      <c r="B14" s="1" t="s">
        <v>3</v>
      </c>
      <c r="C14" s="1" t="s">
        <v>25</v>
      </c>
      <c r="D14" s="1" t="s">
        <v>23</v>
      </c>
      <c r="E14" s="2">
        <f t="shared" si="0"/>
        <v>24248.16092800727</v>
      </c>
      <c r="F14" s="2">
        <v>0</v>
      </c>
      <c r="G14" s="2">
        <v>0</v>
      </c>
      <c r="H14" s="2">
        <v>2400</v>
      </c>
      <c r="I14" s="2">
        <v>4000</v>
      </c>
      <c r="J14" s="2">
        <v>4000</v>
      </c>
      <c r="K14" s="2">
        <v>4000</v>
      </c>
      <c r="L14" s="2">
        <v>4000</v>
      </c>
      <c r="M14" s="2">
        <v>4000</v>
      </c>
      <c r="N14" s="2">
        <v>4000</v>
      </c>
      <c r="O14" s="2">
        <v>4000</v>
      </c>
      <c r="P14" s="2">
        <v>4000</v>
      </c>
      <c r="Q14" s="2">
        <v>4000</v>
      </c>
      <c r="R14" s="2">
        <v>4000</v>
      </c>
      <c r="S14" s="2">
        <v>4000</v>
      </c>
      <c r="T14" s="2">
        <v>4000</v>
      </c>
      <c r="U14" s="2">
        <v>4000</v>
      </c>
      <c r="V14" s="2">
        <v>4000</v>
      </c>
      <c r="W14" s="2">
        <v>2000</v>
      </c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x14ac:dyDescent="0.3">
      <c r="B15" s="1" t="s">
        <v>4</v>
      </c>
      <c r="C15" s="1" t="s">
        <v>26</v>
      </c>
      <c r="D15" s="1" t="s">
        <v>23</v>
      </c>
      <c r="E15" s="2">
        <f t="shared" si="0"/>
        <v>600</v>
      </c>
      <c r="F15" s="2">
        <v>600</v>
      </c>
      <c r="G15" s="2">
        <v>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x14ac:dyDescent="0.3">
      <c r="B16" s="1" t="s">
        <v>5</v>
      </c>
      <c r="C16" s="1" t="s">
        <v>27</v>
      </c>
      <c r="D16" s="1" t="s">
        <v>28</v>
      </c>
      <c r="E16" s="2">
        <f t="shared" si="0"/>
        <v>7105.1295552951506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3200</v>
      </c>
      <c r="Q16" s="2">
        <v>3200</v>
      </c>
      <c r="R16" s="2">
        <v>3200</v>
      </c>
      <c r="S16" s="2">
        <v>3200</v>
      </c>
      <c r="T16" s="2">
        <v>3200</v>
      </c>
      <c r="U16" s="2">
        <v>3200</v>
      </c>
      <c r="V16" s="2">
        <v>3200</v>
      </c>
      <c r="W16" s="2">
        <v>3200</v>
      </c>
      <c r="X16" s="2">
        <v>3200</v>
      </c>
      <c r="Y16" s="2">
        <v>3200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/>
    </row>
    <row r="17" spans="1:33" x14ac:dyDescent="0.3">
      <c r="B17" s="1" t="s">
        <v>46</v>
      </c>
      <c r="C17" s="1" t="s">
        <v>25</v>
      </c>
      <c r="D17" s="1" t="s">
        <v>29</v>
      </c>
      <c r="E17" s="2">
        <f t="shared" si="0"/>
        <v>61024.530701240277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12500</v>
      </c>
      <c r="M17" s="2">
        <v>12500</v>
      </c>
      <c r="N17" s="2">
        <v>12500</v>
      </c>
      <c r="O17" s="2">
        <v>12500</v>
      </c>
      <c r="P17" s="2">
        <v>12500</v>
      </c>
      <c r="Q17" s="2">
        <v>12500</v>
      </c>
      <c r="R17" s="2">
        <v>12500</v>
      </c>
      <c r="S17" s="2">
        <v>12500</v>
      </c>
      <c r="T17" s="2">
        <v>12500</v>
      </c>
      <c r="U17" s="2">
        <v>12500</v>
      </c>
      <c r="V17" s="2">
        <v>12500</v>
      </c>
      <c r="W17" s="2">
        <v>12500</v>
      </c>
      <c r="X17" s="2">
        <v>12500</v>
      </c>
      <c r="Y17" s="2">
        <v>12500</v>
      </c>
      <c r="Z17" s="2">
        <v>12500</v>
      </c>
      <c r="AA17" s="2">
        <v>12500</v>
      </c>
      <c r="AB17" s="2">
        <v>12500</v>
      </c>
      <c r="AC17" s="2">
        <v>12500</v>
      </c>
      <c r="AD17" s="2">
        <v>12500</v>
      </c>
      <c r="AE17" s="2">
        <v>12500</v>
      </c>
      <c r="AF17" s="2">
        <v>12500</v>
      </c>
      <c r="AG17" s="2">
        <v>12500</v>
      </c>
    </row>
    <row r="18" spans="1:33" x14ac:dyDescent="0.3">
      <c r="B18" s="1" t="s">
        <v>6</v>
      </c>
      <c r="C18" s="1" t="s">
        <v>30</v>
      </c>
      <c r="D18" s="1" t="s">
        <v>31</v>
      </c>
      <c r="E18" s="2">
        <f t="shared" si="0"/>
        <v>96284.038153738176</v>
      </c>
      <c r="F18" s="2">
        <v>0</v>
      </c>
      <c r="G18" s="2">
        <v>0</v>
      </c>
      <c r="H18" s="2">
        <v>0</v>
      </c>
      <c r="I18" s="2">
        <v>0</v>
      </c>
      <c r="J18" s="2">
        <v>17000</v>
      </c>
      <c r="K18" s="2">
        <v>17000</v>
      </c>
      <c r="L18" s="2">
        <v>17000</v>
      </c>
      <c r="M18" s="2">
        <v>17000</v>
      </c>
      <c r="N18" s="2">
        <v>17000</v>
      </c>
      <c r="O18" s="2">
        <v>17000</v>
      </c>
      <c r="P18" s="2">
        <v>17000</v>
      </c>
      <c r="Q18" s="2">
        <v>17000</v>
      </c>
      <c r="R18" s="2">
        <v>17000</v>
      </c>
      <c r="S18" s="2">
        <v>17000</v>
      </c>
      <c r="T18" s="2">
        <v>17000</v>
      </c>
      <c r="U18" s="2">
        <v>17000</v>
      </c>
      <c r="V18" s="2">
        <v>17000</v>
      </c>
      <c r="W18" s="2">
        <v>17000</v>
      </c>
      <c r="X18" s="2">
        <v>17000</v>
      </c>
      <c r="Y18" s="2">
        <v>17000</v>
      </c>
      <c r="Z18" s="2">
        <v>17000</v>
      </c>
      <c r="AA18" s="2">
        <v>17000</v>
      </c>
      <c r="AB18" s="2">
        <v>17000</v>
      </c>
      <c r="AC18" s="2">
        <v>0</v>
      </c>
      <c r="AD18" s="2"/>
      <c r="AE18" s="2"/>
      <c r="AF18" s="2"/>
      <c r="AG18" s="2"/>
    </row>
    <row r="19" spans="1:33" x14ac:dyDescent="0.3">
      <c r="B19" s="1" t="s">
        <v>7</v>
      </c>
      <c r="C19" s="1" t="s">
        <v>32</v>
      </c>
      <c r="D19" s="1" t="s">
        <v>33</v>
      </c>
      <c r="E19" s="2">
        <f t="shared" si="0"/>
        <v>40279.514799088727</v>
      </c>
      <c r="F19" s="2">
        <v>5600</v>
      </c>
      <c r="G19" s="2">
        <v>5600</v>
      </c>
      <c r="H19" s="2">
        <v>5600</v>
      </c>
      <c r="I19" s="2">
        <v>5600</v>
      </c>
      <c r="J19" s="2">
        <v>5600</v>
      </c>
      <c r="K19" s="2">
        <v>5600</v>
      </c>
      <c r="L19" s="2">
        <v>5600</v>
      </c>
      <c r="M19" s="2">
        <v>5600</v>
      </c>
      <c r="N19" s="2">
        <v>5600</v>
      </c>
      <c r="O19" s="2">
        <v>5600</v>
      </c>
      <c r="P19" s="2">
        <v>5600</v>
      </c>
      <c r="Q19" s="2">
        <v>5600</v>
      </c>
      <c r="R19" s="2">
        <v>0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x14ac:dyDescent="0.3">
      <c r="B20" s="1" t="s">
        <v>8</v>
      </c>
      <c r="C20" s="1" t="s">
        <v>30</v>
      </c>
      <c r="D20" s="1" t="s">
        <v>34</v>
      </c>
      <c r="E20" s="2">
        <f t="shared" si="0"/>
        <v>13300.94798190923</v>
      </c>
      <c r="F20" s="2">
        <v>2200</v>
      </c>
      <c r="G20" s="2">
        <v>1500</v>
      </c>
      <c r="H20" s="2">
        <v>1500</v>
      </c>
      <c r="I20" s="2">
        <v>1500</v>
      </c>
      <c r="J20" s="2">
        <v>1500</v>
      </c>
      <c r="K20" s="2">
        <v>1500</v>
      </c>
      <c r="L20" s="2">
        <v>1500</v>
      </c>
      <c r="M20" s="2">
        <v>1500</v>
      </c>
      <c r="N20" s="2">
        <v>1500</v>
      </c>
      <c r="O20" s="2">
        <v>1500</v>
      </c>
      <c r="P20" s="2">
        <v>1500</v>
      </c>
      <c r="Q20" s="2">
        <v>1500</v>
      </c>
      <c r="R20" s="2">
        <v>1500</v>
      </c>
      <c r="S20" s="2">
        <v>1500</v>
      </c>
      <c r="T20" s="2">
        <v>1500</v>
      </c>
      <c r="U20" s="2">
        <v>1500</v>
      </c>
      <c r="V20" s="2">
        <v>1500</v>
      </c>
      <c r="W20" s="2">
        <v>1500</v>
      </c>
      <c r="X20" s="2">
        <v>0</v>
      </c>
      <c r="Y20" s="2"/>
      <c r="Z20" s="2"/>
      <c r="AA20" s="2"/>
      <c r="AB20" s="2"/>
      <c r="AC20" s="2"/>
      <c r="AD20" s="2"/>
      <c r="AE20" s="2"/>
      <c r="AF20" s="2"/>
      <c r="AG20" s="2"/>
    </row>
    <row r="21" spans="1:33" x14ac:dyDescent="0.3">
      <c r="B21" s="1" t="s">
        <v>9</v>
      </c>
      <c r="C21" s="1" t="s">
        <v>32</v>
      </c>
      <c r="D21" s="1" t="s">
        <v>35</v>
      </c>
      <c r="E21" s="2">
        <f t="shared" si="0"/>
        <v>13167.802427596071</v>
      </c>
      <c r="F21" s="2">
        <v>1700</v>
      </c>
      <c r="G21" s="2">
        <v>1700</v>
      </c>
      <c r="H21" s="2">
        <v>1700</v>
      </c>
      <c r="I21" s="2">
        <v>1700</v>
      </c>
      <c r="J21" s="2">
        <v>1700</v>
      </c>
      <c r="K21" s="2">
        <v>1700</v>
      </c>
      <c r="L21" s="2">
        <v>1700</v>
      </c>
      <c r="M21" s="2">
        <v>1700</v>
      </c>
      <c r="N21" s="2">
        <v>1700</v>
      </c>
      <c r="O21" s="2">
        <v>1700</v>
      </c>
      <c r="P21" s="2">
        <v>1700</v>
      </c>
      <c r="Q21" s="2">
        <v>1700</v>
      </c>
      <c r="R21" s="2">
        <v>1700</v>
      </c>
      <c r="S21" s="2">
        <v>1700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x14ac:dyDescent="0.3">
      <c r="B22" s="1" t="s">
        <v>10</v>
      </c>
      <c r="C22" s="1" t="s">
        <v>25</v>
      </c>
      <c r="D22" s="1" t="s">
        <v>35</v>
      </c>
      <c r="E22" s="2">
        <f t="shared" si="0"/>
        <v>8120.186321554831</v>
      </c>
      <c r="F22" s="2">
        <v>1400</v>
      </c>
      <c r="G22" s="2">
        <v>2000</v>
      </c>
      <c r="H22" s="2">
        <v>2000</v>
      </c>
      <c r="I22" s="2">
        <v>2000</v>
      </c>
      <c r="J22" s="2">
        <v>1400</v>
      </c>
      <c r="K22" s="2">
        <v>1400</v>
      </c>
      <c r="L22" s="2">
        <v>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x14ac:dyDescent="0.3">
      <c r="B23" s="1" t="s">
        <v>11</v>
      </c>
      <c r="C23" s="1" t="s">
        <v>32</v>
      </c>
      <c r="D23" s="1" t="s">
        <v>35</v>
      </c>
      <c r="E23" s="2">
        <v>0</v>
      </c>
      <c r="F23" s="2" t="s">
        <v>45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x14ac:dyDescent="0.3">
      <c r="B24" s="1" t="s">
        <v>12</v>
      </c>
      <c r="C24" s="1" t="s">
        <v>36</v>
      </c>
      <c r="D24" s="1" t="s">
        <v>35</v>
      </c>
      <c r="E24" s="2">
        <v>0</v>
      </c>
      <c r="F24" s="2" t="s">
        <v>45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x14ac:dyDescent="0.3">
      <c r="B25" s="1" t="s">
        <v>13</v>
      </c>
      <c r="C25" s="1" t="s">
        <v>37</v>
      </c>
      <c r="D25" s="1" t="s">
        <v>38</v>
      </c>
      <c r="E25" s="2">
        <f t="shared" si="0"/>
        <v>8679.7560778325951</v>
      </c>
      <c r="F25" s="2">
        <v>0</v>
      </c>
      <c r="G25" s="2">
        <v>0</v>
      </c>
      <c r="H25" s="2">
        <v>0</v>
      </c>
      <c r="I25" s="2">
        <v>1485</v>
      </c>
      <c r="J25" s="2">
        <v>1485</v>
      </c>
      <c r="K25" s="2">
        <v>1485</v>
      </c>
      <c r="L25" s="2">
        <v>1485</v>
      </c>
      <c r="M25" s="2">
        <v>1485</v>
      </c>
      <c r="N25" s="2">
        <v>1485</v>
      </c>
      <c r="O25" s="2">
        <v>1485</v>
      </c>
      <c r="P25" s="2">
        <v>1485</v>
      </c>
      <c r="Q25" s="2">
        <v>1485</v>
      </c>
      <c r="R25" s="2">
        <v>1485</v>
      </c>
      <c r="S25" s="2">
        <v>1485</v>
      </c>
      <c r="T25" s="2">
        <v>1485</v>
      </c>
      <c r="U25" s="2">
        <v>1485</v>
      </c>
      <c r="V25" s="2">
        <v>1485</v>
      </c>
      <c r="W25" s="2">
        <v>1485</v>
      </c>
      <c r="X25" s="2">
        <v>1485</v>
      </c>
      <c r="Y25" s="2"/>
      <c r="Z25" s="2"/>
      <c r="AA25" s="2"/>
      <c r="AB25" s="2"/>
      <c r="AC25" s="2"/>
      <c r="AD25" s="2"/>
      <c r="AE25" s="2"/>
      <c r="AF25" s="2"/>
      <c r="AG25" s="2"/>
    </row>
    <row r="26" spans="1:33" x14ac:dyDescent="0.3">
      <c r="B26" s="1" t="s">
        <v>14</v>
      </c>
      <c r="C26" s="1" t="s">
        <v>25</v>
      </c>
      <c r="D26" s="1" t="s">
        <v>39</v>
      </c>
      <c r="E26" s="2">
        <v>0</v>
      </c>
      <c r="F26" s="2" t="s">
        <v>45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3">
      <c r="B27" s="1" t="s">
        <v>15</v>
      </c>
      <c r="C27" s="1" t="s">
        <v>40</v>
      </c>
      <c r="D27" s="1" t="s">
        <v>41</v>
      </c>
      <c r="E27" s="2">
        <v>0</v>
      </c>
      <c r="F27" s="2" t="s">
        <v>45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x14ac:dyDescent="0.3">
      <c r="B28" s="1" t="s">
        <v>16</v>
      </c>
      <c r="C28" s="1" t="s">
        <v>32</v>
      </c>
      <c r="D28" s="1" t="s">
        <v>42</v>
      </c>
      <c r="E28" s="2">
        <v>0</v>
      </c>
      <c r="F28" s="2" t="s">
        <v>45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x14ac:dyDescent="0.3">
      <c r="B29" s="1" t="s">
        <v>17</v>
      </c>
      <c r="C29" s="1" t="s">
        <v>25</v>
      </c>
      <c r="D29" s="1" t="s">
        <v>43</v>
      </c>
      <c r="E29" s="2">
        <f t="shared" si="0"/>
        <v>110661.15702479339</v>
      </c>
      <c r="F29" s="2">
        <v>40000</v>
      </c>
      <c r="G29" s="2">
        <v>55000</v>
      </c>
      <c r="H29" s="2">
        <v>25000</v>
      </c>
      <c r="I29" s="2">
        <v>0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x14ac:dyDescent="0.3">
      <c r="B30" s="1" t="s">
        <v>18</v>
      </c>
      <c r="C30" s="1" t="s">
        <v>36</v>
      </c>
      <c r="D30" s="1" t="s">
        <v>44</v>
      </c>
      <c r="E30" s="2">
        <f t="shared" si="0"/>
        <v>1047.1074380165289</v>
      </c>
      <c r="F30" s="2">
        <v>700</v>
      </c>
      <c r="G30" s="2">
        <v>200</v>
      </c>
      <c r="H30" s="2">
        <v>200</v>
      </c>
      <c r="I30" s="2">
        <v>0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2" spans="1:33" x14ac:dyDescent="0.3">
      <c r="A32" t="s">
        <v>47</v>
      </c>
      <c r="E32" s="2">
        <f t="shared" si="0"/>
        <v>604626.49690730707</v>
      </c>
      <c r="F32" s="2">
        <f>SUM(F11:F31)</f>
        <v>57900</v>
      </c>
      <c r="G32" s="2">
        <f t="shared" ref="G32:AG32" si="3">SUM(G11:G31)</f>
        <v>73000</v>
      </c>
      <c r="H32" s="2">
        <f t="shared" si="3"/>
        <v>45400</v>
      </c>
      <c r="I32" s="2">
        <f t="shared" si="3"/>
        <v>23285</v>
      </c>
      <c r="J32" s="2">
        <f t="shared" si="3"/>
        <v>54685</v>
      </c>
      <c r="K32" s="2">
        <f t="shared" si="3"/>
        <v>69685</v>
      </c>
      <c r="L32" s="2">
        <f t="shared" si="3"/>
        <v>82315</v>
      </c>
      <c r="M32" s="2">
        <f t="shared" si="3"/>
        <v>82615</v>
      </c>
      <c r="N32" s="2">
        <f t="shared" si="3"/>
        <v>82615</v>
      </c>
      <c r="O32" s="2">
        <f t="shared" si="3"/>
        <v>82615</v>
      </c>
      <c r="P32" s="2">
        <f t="shared" si="3"/>
        <v>85815</v>
      </c>
      <c r="Q32" s="2">
        <f t="shared" si="3"/>
        <v>85815</v>
      </c>
      <c r="R32" s="2">
        <f t="shared" si="3"/>
        <v>80215</v>
      </c>
      <c r="S32" s="2">
        <f t="shared" si="3"/>
        <v>80215</v>
      </c>
      <c r="T32" s="2">
        <f t="shared" si="3"/>
        <v>77015</v>
      </c>
      <c r="U32" s="2">
        <f t="shared" si="3"/>
        <v>71065</v>
      </c>
      <c r="V32" s="2">
        <f t="shared" si="3"/>
        <v>71065</v>
      </c>
      <c r="W32" s="2">
        <f t="shared" si="3"/>
        <v>69065</v>
      </c>
      <c r="X32" s="2">
        <f t="shared" si="3"/>
        <v>65565</v>
      </c>
      <c r="Y32" s="2">
        <f t="shared" si="3"/>
        <v>64080</v>
      </c>
      <c r="Z32" s="2">
        <f t="shared" si="3"/>
        <v>60880</v>
      </c>
      <c r="AA32" s="2">
        <f t="shared" si="3"/>
        <v>60880</v>
      </c>
      <c r="AB32" s="2">
        <f t="shared" si="3"/>
        <v>45880</v>
      </c>
      <c r="AC32" s="2">
        <f t="shared" si="3"/>
        <v>13880</v>
      </c>
      <c r="AD32" s="2">
        <f t="shared" si="3"/>
        <v>13880</v>
      </c>
      <c r="AE32" s="2">
        <f t="shared" si="3"/>
        <v>13880</v>
      </c>
      <c r="AF32" s="2">
        <f t="shared" si="3"/>
        <v>13880</v>
      </c>
      <c r="AG32" s="2">
        <f t="shared" si="3"/>
        <v>13880</v>
      </c>
    </row>
    <row r="33" spans="1:33" x14ac:dyDescent="0.3">
      <c r="A33" t="s">
        <v>48</v>
      </c>
      <c r="E33" s="2">
        <f t="shared" si="0"/>
        <v>105779.32015752525</v>
      </c>
      <c r="F33">
        <v>11000</v>
      </c>
      <c r="G33">
        <v>11000</v>
      </c>
      <c r="H33">
        <v>11000</v>
      </c>
      <c r="I33">
        <v>11000</v>
      </c>
      <c r="J33">
        <v>11000</v>
      </c>
      <c r="K33">
        <v>11000</v>
      </c>
      <c r="L33">
        <v>11000</v>
      </c>
      <c r="M33">
        <v>11000</v>
      </c>
      <c r="N33">
        <v>11000</v>
      </c>
      <c r="O33">
        <v>11000</v>
      </c>
      <c r="P33">
        <v>11000</v>
      </c>
      <c r="Q33">
        <v>11000</v>
      </c>
      <c r="R33">
        <v>11000</v>
      </c>
      <c r="S33">
        <v>11000</v>
      </c>
      <c r="T33">
        <v>11000</v>
      </c>
      <c r="U33">
        <v>11000</v>
      </c>
      <c r="V33">
        <v>11000</v>
      </c>
      <c r="W33">
        <v>11000</v>
      </c>
      <c r="X33">
        <v>11000</v>
      </c>
      <c r="Y33">
        <v>11000</v>
      </c>
      <c r="Z33">
        <v>11000</v>
      </c>
      <c r="AA33">
        <v>11000</v>
      </c>
      <c r="AB33">
        <v>11000</v>
      </c>
      <c r="AC33">
        <v>11000</v>
      </c>
      <c r="AD33">
        <v>11000</v>
      </c>
      <c r="AE33">
        <v>11000</v>
      </c>
      <c r="AF33">
        <v>11000</v>
      </c>
      <c r="AG33">
        <v>11000</v>
      </c>
    </row>
    <row r="34" spans="1:33" x14ac:dyDescent="0.3">
      <c r="A34" t="s">
        <v>49</v>
      </c>
      <c r="E34" s="2">
        <f t="shared" si="0"/>
        <v>32521.859863351696</v>
      </c>
      <c r="F34" s="2">
        <v>10000</v>
      </c>
      <c r="G34" s="2">
        <v>6000</v>
      </c>
      <c r="H34" s="2">
        <v>4000</v>
      </c>
      <c r="I34" s="2">
        <v>2000</v>
      </c>
      <c r="J34" s="2">
        <v>2000</v>
      </c>
      <c r="K34" s="2">
        <v>2000</v>
      </c>
      <c r="L34" s="2">
        <v>2000</v>
      </c>
      <c r="M34" s="2">
        <v>2000</v>
      </c>
      <c r="N34" s="2">
        <v>2000</v>
      </c>
      <c r="O34" s="2">
        <v>2000</v>
      </c>
      <c r="P34" s="2">
        <v>2000</v>
      </c>
      <c r="Q34" s="2">
        <v>2000</v>
      </c>
      <c r="R34" s="2">
        <v>2000</v>
      </c>
      <c r="S34" s="2">
        <v>2000</v>
      </c>
      <c r="T34" s="2">
        <v>2000</v>
      </c>
      <c r="U34" s="2">
        <v>2000</v>
      </c>
      <c r="V34" s="2">
        <v>2000</v>
      </c>
      <c r="W34" s="2">
        <v>2000</v>
      </c>
      <c r="X34" s="2">
        <v>2000</v>
      </c>
      <c r="Y34" s="2">
        <v>2000</v>
      </c>
      <c r="Z34" s="2">
        <v>2000</v>
      </c>
      <c r="AA34" s="2">
        <v>2000</v>
      </c>
      <c r="AB34" s="2">
        <v>2000</v>
      </c>
      <c r="AC34" s="2">
        <v>2000</v>
      </c>
      <c r="AD34" s="2">
        <v>2000</v>
      </c>
      <c r="AE34" s="2">
        <v>2000</v>
      </c>
      <c r="AF34" s="2">
        <v>2000</v>
      </c>
      <c r="AG34" s="2">
        <v>2000</v>
      </c>
    </row>
    <row r="35" spans="1:33" x14ac:dyDescent="0.3">
      <c r="A35" t="s">
        <v>50</v>
      </c>
      <c r="E35" s="2">
        <f t="shared" si="0"/>
        <v>466325.3168864302</v>
      </c>
      <c r="F35" s="2">
        <f>+F32-F33-F34</f>
        <v>36900</v>
      </c>
      <c r="G35" s="2">
        <f t="shared" ref="G35:AG35" si="4">+G32-G33-G34</f>
        <v>56000</v>
      </c>
      <c r="H35" s="2">
        <f t="shared" si="4"/>
        <v>30400</v>
      </c>
      <c r="I35" s="2">
        <f t="shared" si="4"/>
        <v>10285</v>
      </c>
      <c r="J35" s="2">
        <f t="shared" si="4"/>
        <v>41685</v>
      </c>
      <c r="K35" s="2">
        <f t="shared" si="4"/>
        <v>56685</v>
      </c>
      <c r="L35" s="2">
        <f t="shared" si="4"/>
        <v>69315</v>
      </c>
      <c r="M35" s="2">
        <f t="shared" si="4"/>
        <v>69615</v>
      </c>
      <c r="N35" s="2">
        <f t="shared" si="4"/>
        <v>69615</v>
      </c>
      <c r="O35" s="2">
        <f t="shared" si="4"/>
        <v>69615</v>
      </c>
      <c r="P35" s="2">
        <f t="shared" si="4"/>
        <v>72815</v>
      </c>
      <c r="Q35" s="2">
        <f t="shared" si="4"/>
        <v>72815</v>
      </c>
      <c r="R35" s="2">
        <f t="shared" si="4"/>
        <v>67215</v>
      </c>
      <c r="S35" s="2">
        <f t="shared" si="4"/>
        <v>67215</v>
      </c>
      <c r="T35" s="2">
        <f t="shared" si="4"/>
        <v>64015</v>
      </c>
      <c r="U35" s="2">
        <f t="shared" si="4"/>
        <v>58065</v>
      </c>
      <c r="V35" s="2">
        <f t="shared" si="4"/>
        <v>58065</v>
      </c>
      <c r="W35" s="2">
        <f t="shared" si="4"/>
        <v>56065</v>
      </c>
      <c r="X35" s="2">
        <f t="shared" si="4"/>
        <v>52565</v>
      </c>
      <c r="Y35" s="2">
        <f t="shared" si="4"/>
        <v>51080</v>
      </c>
      <c r="Z35" s="2">
        <f t="shared" si="4"/>
        <v>47880</v>
      </c>
      <c r="AA35" s="2">
        <f t="shared" si="4"/>
        <v>47880</v>
      </c>
      <c r="AB35" s="2">
        <f t="shared" si="4"/>
        <v>32880</v>
      </c>
      <c r="AC35" s="2">
        <f t="shared" si="4"/>
        <v>880</v>
      </c>
      <c r="AD35" s="2">
        <f t="shared" si="4"/>
        <v>880</v>
      </c>
      <c r="AE35" s="2">
        <f t="shared" si="4"/>
        <v>880</v>
      </c>
      <c r="AF35" s="2">
        <f t="shared" si="4"/>
        <v>880</v>
      </c>
      <c r="AG35" s="2">
        <f t="shared" si="4"/>
        <v>880</v>
      </c>
    </row>
    <row r="36" spans="1:33" x14ac:dyDescent="0.3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 x14ac:dyDescent="0.3">
      <c r="A37" t="s">
        <v>51</v>
      </c>
      <c r="E37" s="2">
        <f t="shared" si="0"/>
        <v>312437.96231390821</v>
      </c>
      <c r="F37" s="2">
        <f>+F35*0.67</f>
        <v>24723</v>
      </c>
      <c r="G37" s="2">
        <f t="shared" ref="G37:AG37" si="5">+G35*0.67</f>
        <v>37520</v>
      </c>
      <c r="H37" s="2">
        <f t="shared" si="5"/>
        <v>20368</v>
      </c>
      <c r="I37" s="2">
        <f t="shared" si="5"/>
        <v>6890.9500000000007</v>
      </c>
      <c r="J37" s="2">
        <f t="shared" si="5"/>
        <v>27928.95</v>
      </c>
      <c r="K37" s="2">
        <f t="shared" si="5"/>
        <v>37978.950000000004</v>
      </c>
      <c r="L37" s="2">
        <f t="shared" si="5"/>
        <v>46441.05</v>
      </c>
      <c r="M37" s="2">
        <f t="shared" si="5"/>
        <v>46642.05</v>
      </c>
      <c r="N37" s="2">
        <f t="shared" si="5"/>
        <v>46642.05</v>
      </c>
      <c r="O37" s="2">
        <f t="shared" si="5"/>
        <v>46642.05</v>
      </c>
      <c r="P37" s="2">
        <f t="shared" si="5"/>
        <v>48786.05</v>
      </c>
      <c r="Q37" s="2">
        <f t="shared" si="5"/>
        <v>48786.05</v>
      </c>
      <c r="R37" s="2">
        <f t="shared" si="5"/>
        <v>45034.05</v>
      </c>
      <c r="S37" s="2">
        <f t="shared" si="5"/>
        <v>45034.05</v>
      </c>
      <c r="T37" s="2">
        <f t="shared" si="5"/>
        <v>42890.05</v>
      </c>
      <c r="U37" s="2">
        <f t="shared" si="5"/>
        <v>38903.550000000003</v>
      </c>
      <c r="V37" s="2">
        <f t="shared" si="5"/>
        <v>38903.550000000003</v>
      </c>
      <c r="W37" s="2">
        <f t="shared" si="5"/>
        <v>37563.550000000003</v>
      </c>
      <c r="X37" s="2">
        <f t="shared" si="5"/>
        <v>35218.550000000003</v>
      </c>
      <c r="Y37" s="2">
        <f t="shared" si="5"/>
        <v>34223.599999999999</v>
      </c>
      <c r="Z37" s="2">
        <f t="shared" si="5"/>
        <v>32079.600000000002</v>
      </c>
      <c r="AA37" s="2">
        <f t="shared" si="5"/>
        <v>32079.600000000002</v>
      </c>
      <c r="AB37" s="2">
        <f t="shared" si="5"/>
        <v>22029.600000000002</v>
      </c>
      <c r="AC37" s="2">
        <f t="shared" si="5"/>
        <v>589.6</v>
      </c>
      <c r="AD37" s="2">
        <f t="shared" si="5"/>
        <v>589.6</v>
      </c>
      <c r="AE37" s="2">
        <f t="shared" si="5"/>
        <v>589.6</v>
      </c>
      <c r="AF37" s="2">
        <f t="shared" si="5"/>
        <v>589.6</v>
      </c>
      <c r="AG37" s="2">
        <f t="shared" si="5"/>
        <v>589.6</v>
      </c>
    </row>
    <row r="38" spans="1:33" x14ac:dyDescent="0.3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33" x14ac:dyDescent="0.3">
      <c r="A39" t="s">
        <v>52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1:33" x14ac:dyDescent="0.3">
      <c r="A40" t="s">
        <v>53</v>
      </c>
      <c r="E40" s="2">
        <f>57390*29.51/1.35/1000</f>
        <v>1254.5028888888889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1" spans="1:33" x14ac:dyDescent="0.3">
      <c r="A41" s="1" t="s">
        <v>54</v>
      </c>
      <c r="E41" s="2">
        <f>10442*0.1015*0.76</f>
        <v>805.49588000000006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</row>
    <row r="42" spans="1:33" x14ac:dyDescent="0.3">
      <c r="A42" t="s">
        <v>55</v>
      </c>
      <c r="E42" s="2">
        <v>27592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33" x14ac:dyDescent="0.3">
      <c r="A43" t="s">
        <v>56</v>
      </c>
      <c r="E43" s="2">
        <v>36457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1:33" x14ac:dyDescent="0.3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1:33" x14ac:dyDescent="0.3">
      <c r="A45" t="s">
        <v>57</v>
      </c>
      <c r="E45" s="2">
        <v>-147170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1:33" x14ac:dyDescent="0.3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3" x14ac:dyDescent="0.3">
      <c r="A47" t="s">
        <v>58</v>
      </c>
      <c r="E47" s="2">
        <f>SUM(E37:E46)</f>
        <v>231376.96108279709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3" x14ac:dyDescent="0.3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pans="1:33" x14ac:dyDescent="0.3">
      <c r="A49" t="s">
        <v>59</v>
      </c>
      <c r="E49" s="2">
        <f>+E47/256919*0.76</f>
        <v>0.68444330868065728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</row>
    <row r="50" spans="1:33" x14ac:dyDescent="0.3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  <row r="51" spans="1:33" x14ac:dyDescent="0.3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2" spans="1:33" x14ac:dyDescent="0.3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</row>
    <row r="53" spans="1:33" x14ac:dyDescent="0.3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4" spans="1:33" x14ac:dyDescent="0.3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</row>
    <row r="55" spans="1:33" x14ac:dyDescent="0.3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spans="1:33" x14ac:dyDescent="0.3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</row>
    <row r="57" spans="1:33" x14ac:dyDescent="0.3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  <row r="58" spans="1:33" x14ac:dyDescent="0.3"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</row>
    <row r="59" spans="1:33" x14ac:dyDescent="0.3"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</row>
    <row r="60" spans="1:33" x14ac:dyDescent="0.3"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</row>
    <row r="61" spans="1:33" x14ac:dyDescent="0.3"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spans="1:33" x14ac:dyDescent="0.3"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</row>
    <row r="63" spans="1:33" x14ac:dyDescent="0.3"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spans="1:33" x14ac:dyDescent="0.3"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  <row r="65" spans="5:33" x14ac:dyDescent="0.3"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</row>
    <row r="66" spans="5:33" x14ac:dyDescent="0.3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</row>
    <row r="67" spans="5:33" x14ac:dyDescent="0.3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spans="5:33" x14ac:dyDescent="0.3"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</row>
    <row r="69" spans="5:33" x14ac:dyDescent="0.3"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</row>
    <row r="70" spans="5:33" x14ac:dyDescent="0.3"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spans="5:33" x14ac:dyDescent="0.3"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Gilson</dc:creator>
  <cp:lastModifiedBy>Bernard Gilson</cp:lastModifiedBy>
  <dcterms:created xsi:type="dcterms:W3CDTF">2024-09-05T12:51:57Z</dcterms:created>
  <dcterms:modified xsi:type="dcterms:W3CDTF">2024-09-05T14:07:47Z</dcterms:modified>
</cp:coreProperties>
</file>