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gles Stores" sheetId="1" r:id="rId4"/>
    <sheet state="visible" name="Master Property List" sheetId="2" r:id="rId5"/>
    <sheet state="visible" name="FCF Adj" sheetId="3" r:id="rId6"/>
    <sheet state="visible" name="Ingles Economics" sheetId="4" r:id="rId7"/>
    <sheet state="visible" name="DairyShopping Center Economics" sheetId="5" r:id="rId8"/>
    <sheet state="visible" name="Ingles Leasing Valuation" sheetId="6" r:id="rId9"/>
    <sheet state="visible" name="Store GrowthOwnership" sheetId="7" r:id="rId10"/>
    <sheet state="visible" name="Ingles Key Market Characteristi" sheetId="8" r:id="rId11"/>
    <sheet state="visible" name="Peer Economics" sheetId="9" r:id="rId12"/>
    <sheet state="visible" name="Comp Grocery Prices" sheetId="10" r:id="rId13"/>
    <sheet state="visible" name="Comp Multiples" sheetId="11" r:id="rId14"/>
    <sheet state="visible" name="PropertyLand Ownership Comps" sheetId="12" r:id="rId15"/>
  </sheets>
  <definedNames/>
  <calcPr/>
</workbook>
</file>

<file path=xl/sharedStrings.xml><?xml version="1.0" encoding="utf-8"?>
<sst xmlns="http://schemas.openxmlformats.org/spreadsheetml/2006/main" count="6309" uniqueCount="1401">
  <si>
    <t>Ingles Core Supermarket Property Data</t>
  </si>
  <si>
    <t>Address</t>
  </si>
  <si>
    <t>Link</t>
  </si>
  <si>
    <t>Image</t>
  </si>
  <si>
    <t xml:space="preserve"> Rating /5</t>
  </si>
  <si>
    <t>Renovated y/n</t>
  </si>
  <si>
    <t>Gas Station y/n</t>
  </si>
  <si>
    <t>Carwash y/n</t>
  </si>
  <si>
    <t>Starbucks y/n</t>
  </si>
  <si>
    <t>Acres</t>
  </si>
  <si>
    <t>Improved Square Feet</t>
  </si>
  <si>
    <t>Market Appraisal</t>
  </si>
  <si>
    <t>Land value</t>
  </si>
  <si>
    <t>Appraised Value/Acre</t>
  </si>
  <si>
    <t>Year Built/Acquired</t>
  </si>
  <si>
    <t>Depreciation Rate Yrs</t>
  </si>
  <si>
    <t>Depreciated %</t>
  </si>
  <si>
    <t>Market Appr. Sub-Land</t>
  </si>
  <si>
    <t>Improved Depreciated</t>
  </si>
  <si>
    <t>Improved less Depr.</t>
  </si>
  <si>
    <t>Net Improved + Land</t>
  </si>
  <si>
    <t>Population</t>
  </si>
  <si>
    <t>Notes</t>
  </si>
  <si>
    <t>917 Decator Pike Athens, TN 37303</t>
  </si>
  <si>
    <t>y</t>
  </si>
  <si>
    <t>n</t>
  </si>
  <si>
    <t>Not Owned</t>
  </si>
  <si>
    <r>
      <rPr>
        <color rgb="FF000000"/>
        <sz val="10.0"/>
        <u/>
      </rPr>
      <t>Link</t>
    </r>
    <r>
      <rPr>
        <color rgb="FF000000"/>
        <sz val="10.0"/>
      </rPr>
      <t xml:space="preserve"> (property brochure)</t>
    </r>
  </si>
  <si>
    <t>904 South Main St Sweetwater, TN 37874</t>
  </si>
  <si>
    <t>1993</t>
  </si>
  <si>
    <t>7466 Oak Ridge Hwy Knoxville, TN 37931</t>
  </si>
  <si>
    <t>ND</t>
  </si>
  <si>
    <t>2001</t>
  </si>
  <si>
    <t>404 Hwy 321 N, Unit 1 Lenoir City, TN 37771</t>
  </si>
  <si>
    <t>2016</t>
  </si>
  <si>
    <t>11847 Kingston Pike Farragut, TN 37934</t>
  </si>
  <si>
    <t>1983</t>
  </si>
  <si>
    <t>430 Emory Rd Powell, TN 37849</t>
  </si>
  <si>
    <t>1996</t>
  </si>
  <si>
    <t>962 G.I. Maddox Pkwy. Chatsworth, GA 30705</t>
  </si>
  <si>
    <t>2003</t>
  </si>
  <si>
    <t>3980 W Andrew Johnson Hwy Morristown, TN 37814</t>
  </si>
  <si>
    <t>Image of comps, huge store/land; 38.5 acres, 64,439 sqft. 31.4K pop (10%+~ &gt;2008)</t>
  </si>
  <si>
    <t>5679 Appalachian Hwy Blue Ridge, GA 30513</t>
  </si>
  <si>
    <t>2007</t>
  </si>
  <si>
    <t>100 Old Orchard Sq Ellijay, GA 30540</t>
  </si>
  <si>
    <t>2060 Hwy 19 Murphy, NC 28906</t>
  </si>
  <si>
    <t>3rd party borked</t>
  </si>
  <si>
    <t>No data</t>
  </si>
  <si>
    <t>100 Nathan Dean Bypass, Rockmart, GA 30153</t>
  </si>
  <si>
    <t>1994</t>
  </si>
  <si>
    <t>879 Joe Frank Harris Pkwy Cartersville, GA 30120</t>
  </si>
  <si>
    <t>825 West Avenue W. Cartersville, GA 30120</t>
  </si>
  <si>
    <t>2000</t>
  </si>
  <si>
    <t>1449 West Church St Jasper, GA 30143</t>
  </si>
  <si>
    <t>2002</t>
  </si>
  <si>
    <t>2845 E Andrew Johnson Hwy Greeneville, TN 37745</t>
  </si>
  <si>
    <t>Sqft breakdown: Grocery store (70,352), Strip mall (6,202)</t>
  </si>
  <si>
    <t>4345 Fort Henry Dr Kingsport, TN 37663</t>
  </si>
  <si>
    <t>230 Hwy 64 East Hayesville, NC 28904</t>
  </si>
  <si>
    <t>207B Hwy 515 Blairsville, GA 30512</t>
  </si>
  <si>
    <t>2010</t>
  </si>
  <si>
    <t>2865 Music Mill Road Bremen, GA 30110</t>
  </si>
  <si>
    <t>2008</t>
  </si>
  <si>
    <t>5055 Cherokee Street Acworth, GA 30101</t>
  </si>
  <si>
    <t>1997</t>
  </si>
  <si>
    <t>488 Carrolton St Temple, GA 30179</t>
  </si>
  <si>
    <r>
      <rPr>
        <color rgb="FF000000"/>
        <sz val="10.0"/>
        <u/>
      </rPr>
      <t>Competing store</t>
    </r>
    <r>
      <rPr>
        <color rgb="FF000000"/>
        <sz val="10.0"/>
      </rPr>
      <t>, population 6,200 (+50%~ &gt;2008)</t>
    </r>
  </si>
  <si>
    <t>104 Riverstone Pkwy Canton, GA 30114</t>
  </si>
  <si>
    <t>1200 W Jackson Blvd Jonesborough, TN 37659</t>
  </si>
  <si>
    <t>4470 N. Roan Street Johnson City, TN 37615</t>
  </si>
  <si>
    <t>270 Merchants Square Dr Dallas, GA 30132</t>
  </si>
  <si>
    <t>94 N. Main Street Hiawassee, GA 30546</t>
  </si>
  <si>
    <t>1124 N Park St Carrolton, GA 30117</t>
  </si>
  <si>
    <t>1817 Dallas-Nebo Road Douglasville, GA 30134</t>
  </si>
  <si>
    <t>327 Holly Springs Plaza Franklin, NC 28734</t>
  </si>
  <si>
    <t>2015</t>
  </si>
  <si>
    <t>768 W. Elk Avenue Elizabethton, TN 37643</t>
  </si>
  <si>
    <t>1998</t>
  </si>
  <si>
    <t>1257 Georgia Rd Franklin, NC 28734</t>
  </si>
  <si>
    <t>259 Barber Blvd Waynesville, NC 28786</t>
  </si>
  <si>
    <t>1668 Brown Ave, Waynesville, NC 28786</t>
  </si>
  <si>
    <t>2017</t>
  </si>
  <si>
    <t>2334 Skyway Dr, Kannapolis, NC 28083</t>
  </si>
  <si>
    <t>1999</t>
  </si>
  <si>
    <t>118 S 400 Center Lane Dawsonville, GA 30534</t>
  </si>
  <si>
    <t>1465 Champion Dr, Canton, NC 28716, USA</t>
  </si>
  <si>
    <t>55 Helen Hwy Cleveland, GA 30528</t>
  </si>
  <si>
    <t>225 Carl Eller Road Mars Hill, NC 28754</t>
  </si>
  <si>
    <t>2009</t>
  </si>
  <si>
    <t>176 Hwy 441 North Clayton, GA 30525</t>
  </si>
  <si>
    <t>140 Weaver Blvd Weaverville, NC 28787</t>
  </si>
  <si>
    <t>575 New Leicester Hwy, Asheville, NC 28806</t>
  </si>
  <si>
    <t>1979</t>
  </si>
  <si>
    <t>230 Highway 64 East Cashiers, NC 28717</t>
  </si>
  <si>
    <t>5075 Peachtree Parkway Peachtree Corners, GA 30092</t>
  </si>
  <si>
    <t>153 Smokey Park Hwy Asheville, NC 28806</t>
  </si>
  <si>
    <t>1974</t>
  </si>
  <si>
    <t>915 Merrimon Avenue Asheville, NC 28804</t>
  </si>
  <si>
    <t>1988</t>
  </si>
  <si>
    <t>199 East Louise Street Clarkesville, GA 30523</t>
  </si>
  <si>
    <t>2006</t>
  </si>
  <si>
    <t>863 Brevard Rd Asheville, NC 28806</t>
  </si>
  <si>
    <t>29 Tunnel Rd Asheville, NC 28805</t>
  </si>
  <si>
    <t>199 Habersham County S/C Cornelia, GA 30531</t>
  </si>
  <si>
    <t>1980</t>
  </si>
  <si>
    <t>4260 Winder Hwy Flowery Branch, GA 30542</t>
  </si>
  <si>
    <t>780 Hendersonville Rd Asheville, NC 28803</t>
  </si>
  <si>
    <t>1964</t>
  </si>
  <si>
    <t>1141 Tunnel Rd. Asheville, NC 28805</t>
  </si>
  <si>
    <t>1978</t>
  </si>
  <si>
    <t>1890 E. Main Street Hogansville, GA 30230</t>
  </si>
  <si>
    <t>1995</t>
  </si>
  <si>
    <t>301 Long Shoals Road Arden, NC 28704</t>
  </si>
  <si>
    <t>2004</t>
  </si>
  <si>
    <t>1865 Hendersonville Rd. Asheville, NC 28803</t>
  </si>
  <si>
    <t>2299 US 70 Hwy Swannanoa, NC 28778</t>
  </si>
  <si>
    <t>955B Cranberry Street Newland, NC 28657</t>
  </si>
  <si>
    <t>1986</t>
  </si>
  <si>
    <t>352 Airport Road Arden, NC 28704</t>
  </si>
  <si>
    <t>2020</t>
  </si>
  <si>
    <t>684 N Broad St Brevard, NC 28712</t>
  </si>
  <si>
    <t>3338 Boylston Hwy Mills River, NC 28759</t>
  </si>
  <si>
    <t>2012</t>
  </si>
  <si>
    <t>125 Greenwood Road Spruce Pine, NC 28777</t>
  </si>
  <si>
    <t>1992</t>
  </si>
  <si>
    <t>2901 Hendersonville Rd Fletcher, NC 28732</t>
  </si>
  <si>
    <t>560 Hwy. # 9 Black Mountain, NC 28711</t>
  </si>
  <si>
    <t>6478 Brevard Rd, Etowah, NC 28729</t>
  </si>
  <si>
    <t>1197 Big A Rd Toccoa, GA 30577</t>
  </si>
  <si>
    <t>1987</t>
  </si>
  <si>
    <t>100 Fairview Rd Ellenwood, GA 30294</t>
  </si>
  <si>
    <t>1502 Atlanta Hwy Auburn, GA 30011</t>
  </si>
  <si>
    <t>2575 Hwy 105 Boone, NC 28607</t>
  </si>
  <si>
    <t>180 Scenic Plaza Dr, West Union, SC 29696</t>
  </si>
  <si>
    <t>3701 Walt Stephens Rd Stockbridge, GA 30281</t>
  </si>
  <si>
    <t>1980 Asheville Hwy Hendersonville, NC 28739</t>
  </si>
  <si>
    <t>30 Ashemont Dr, West Jefferson, NC 28694</t>
  </si>
  <si>
    <t>3643 Howard Gap Road Hendersonville, NC 28792</t>
  </si>
  <si>
    <t>625 Spartanburg Hwy Hendersonville, NC 28739</t>
  </si>
  <si>
    <t>4565 Atlanta Highway Loganville, GA 30052</t>
  </si>
  <si>
    <t>285 North Broad Street Winder, GA 30680</t>
  </si>
  <si>
    <t>220 Highland Lake Rd Flat Rock, NC 28731</t>
  </si>
  <si>
    <t>625 W Henderson St Marion, NC 28752</t>
  </si>
  <si>
    <t>2019</t>
  </si>
  <si>
    <t>211 Ingles Place Seneca, SC 29678</t>
  </si>
  <si>
    <t>220 Hwy 334 Commerce, GA 30529</t>
  </si>
  <si>
    <t>2455 Salem Road, SE Conyers, GA 30013</t>
  </si>
  <si>
    <t>502-A Ann St, Pickens, SC 29671</t>
  </si>
  <si>
    <t>1985</t>
  </si>
  <si>
    <t>276 NC Hwy #9 Lake Lure, NC 28746</t>
  </si>
  <si>
    <t>2005</t>
  </si>
  <si>
    <t>11078 Millarden Road Woodbury, GA 30293</t>
  </si>
  <si>
    <t>854 Old Greenville Highway Clemson, SC 29631</t>
  </si>
  <si>
    <t>429 E Main St, Liberty, SC 29657</t>
  </si>
  <si>
    <t>1735 Zebulon Rd Griffin, GA 20224</t>
  </si>
  <si>
    <t>4920 Bill Gardner Parkway Locust Grove, GA 30248</t>
  </si>
  <si>
    <t>-</t>
  </si>
  <si>
    <t>1500 Geer Hwy Travelers Rest, SC 29690</t>
  </si>
  <si>
    <t>120 Carbon City Rd. Morganton, NC 28655</t>
  </si>
  <si>
    <t>410 Pelzer Hwy Easley, SC 29640</t>
  </si>
  <si>
    <t>5251 Calhoun Memorial Hwy Easley, SC 29642</t>
  </si>
  <si>
    <t>1851 Highway 14E Landrum, SC 29356</t>
  </si>
  <si>
    <t>3275 N Pleasantburg Dr, Greenville, SC 29609</t>
  </si>
  <si>
    <t>2018</t>
  </si>
  <si>
    <t>2630 Connelly Springs Rd Granite Falls, NC 28630</t>
  </si>
  <si>
    <t>4396 Highway 24 Anderson, SC 29626</t>
  </si>
  <si>
    <t>1305 West Third St Jackson, GA 30233</t>
  </si>
  <si>
    <t>1000 E Franklin St Hartwell, GA 30643</t>
  </si>
  <si>
    <t>10903 Anderson Rd Piedmont, SC 29673</t>
  </si>
  <si>
    <t>1335 Stallings Rd, Greenville, SC 29609</t>
  </si>
  <si>
    <t>1524 Locust Hill Road Greer, SC 29651</t>
  </si>
  <si>
    <t>730 N Church St Us 19SR3 Thomaston, GA 30286</t>
  </si>
  <si>
    <t>631 Veterans Parkway South Barnesville, GA 30204</t>
  </si>
  <si>
    <t>2404 HWY 81 Anderson, SC 29621</t>
  </si>
  <si>
    <t>756 S Church St Forest City, NC 28043</t>
  </si>
  <si>
    <t>1900 North Main Street Anderson, SC 29621</t>
  </si>
  <si>
    <t>116 W Butler Rd, Mauldin, SC 29662</t>
  </si>
  <si>
    <t>1441 Eatonton Road Hwy441 Madison, GA 30650</t>
  </si>
  <si>
    <t>4600 Hwy 9 Inman, SC 29349</t>
  </si>
  <si>
    <t>2340 Hwy 16 West Monticello, GA 31064</t>
  </si>
  <si>
    <t>426 S. Main St. Belton, SC 29627</t>
  </si>
  <si>
    <t>8642 Asheville Hwy, Boiling Springs, SC 29316</t>
  </si>
  <si>
    <t>2120 Boiling Springs Rd Spartanburg, SC 29316</t>
  </si>
  <si>
    <t>2120 East Main Street Duncan, SC 29334</t>
  </si>
  <si>
    <t>260 Tift College Dr Forsyth, GA 31029</t>
  </si>
  <si>
    <t>903 Elbert Street Elberton, GA 30635</t>
  </si>
  <si>
    <t>8002 Warren H Abernathy Hwy, Spartanburg, SC 29301</t>
  </si>
  <si>
    <t>2375 Chesnee Highway Spartanburg, SC 29303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</si>
  <si>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</si>
  <si>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1818 West Dixon Boulevard Shelby, NC 28150</t>
  </si>
  <si>
    <t>2793 E Main St, Spartanburg, SC 29307,</t>
  </si>
  <si>
    <t>1982</t>
  </si>
  <si>
    <t>2000 S. Pine St Spartanburg, SC 29302</t>
  </si>
  <si>
    <t>706 East Dixon Boulevard Shelby, NC 28152</t>
  </si>
  <si>
    <t>1975</t>
  </si>
  <si>
    <t>754 Monticello Rd Eatonton, GA 31024</t>
  </si>
  <si>
    <t>2130 East Main St Lincolnton, NC 28092</t>
  </si>
  <si>
    <t>722 Sullivan Rd Statesville, NC 28677</t>
  </si>
  <si>
    <t>2111 Shelby Road Kings Mountain, NC 28086</t>
  </si>
  <si>
    <t>1503 N Main St, Abbeville, SC 29620</t>
  </si>
  <si>
    <t>1990</t>
  </si>
  <si>
    <t>261 West Clinton Street Gray, GA 31032</t>
  </si>
  <si>
    <t>2013</t>
  </si>
  <si>
    <t>901 East Main Street Laurens, SC 29360</t>
  </si>
  <si>
    <t>715 W Trade St Dallas, NC 28034</t>
  </si>
  <si>
    <t>215 Cedar Lane, Knoxville, TN. 37912</t>
  </si>
  <si>
    <t>1991</t>
  </si>
  <si>
    <t>2342 E Andrew Johnson Hwy, Morristown, TN 37814</t>
  </si>
  <si>
    <t>190 Clinch Ave, Clinton, TN 37716</t>
  </si>
  <si>
    <t>1984</t>
  </si>
  <si>
    <t>4785 Main St, Jasper, TN 37347</t>
  </si>
  <si>
    <t>4629 Hwy 411, Madisonville, TN 37354</t>
  </si>
  <si>
    <t>98 GA-61, Villa Rica, GA 30180</t>
  </si>
  <si>
    <t>5044 Alabama Hwy, Ringgold, GA 30736</t>
  </si>
  <si>
    <t>416 GA-114, Summerville, GA 30747</t>
  </si>
  <si>
    <t>300 S Main St, Trenton, GA 30752</t>
  </si>
  <si>
    <t>4781 Rockbridge Rd SW, Stone Mountain, GA 30083</t>
  </si>
  <si>
    <t>135 Hwy 92, Fayetteville, GA 30215</t>
  </si>
  <si>
    <t>6055 Bethelview Rd, Cumming, GA 30040</t>
  </si>
  <si>
    <t>2835 Keith Bridge Rd, Cumming, GA 30041</t>
  </si>
  <si>
    <t>1480 E Broad St, Greensboro, GA 30642</t>
  </si>
  <si>
    <t>1221 Dacula Rd, Dacula, GA 30019</t>
  </si>
  <si>
    <t>650 Rockbridge Rd SW, Lilburn, GA 30047</t>
  </si>
  <si>
    <t>131 US-1 Bypass, Louisville, GA 30434</t>
  </si>
  <si>
    <t>633 N Main St, Wrens, GA 30833</t>
  </si>
  <si>
    <t>9141 US-29, Hull, GA 30646</t>
  </si>
  <si>
    <t>110 Ann Denard Dr, Washington, GA 30673</t>
  </si>
  <si>
    <t>7616 Augusta Rd, Piedmont, SC 29673</t>
  </si>
  <si>
    <t>1049 E Main St, Westminster, SC 29693</t>
  </si>
  <si>
    <t>312 Jacobs Hwy, Clinton, SC 29325</t>
  </si>
  <si>
    <t>499 Weaverville Rd, Asheville, NC 28804</t>
  </si>
  <si>
    <t>1976</t>
  </si>
  <si>
    <t>669 Haywood Rd, Asheville, NC 28806</t>
  </si>
  <si>
    <t>1570 Sand Hill Rd, Candler, NC 28715</t>
  </si>
  <si>
    <t>225 Charlotte Hwy, Asheville, NC 28803</t>
  </si>
  <si>
    <t>214 N Main St, Shelby, NC 28152</t>
  </si>
  <si>
    <t>1305 Fallston Rd, Shelby, NC 28150</t>
  </si>
  <si>
    <t>1523 S Post Rd, Shelby, NC 28152</t>
  </si>
  <si>
    <t>1713 Brevard Rd, Hendersonville, NC 28791</t>
  </si>
  <si>
    <t>611 U.S. Hwy 19, Bryson City, NC 28713</t>
  </si>
  <si>
    <t>19 Main St, Andrews, NC 28901</t>
  </si>
  <si>
    <t>1989</t>
  </si>
  <si>
    <t>1205 Gastonia Hwy, Bessemer City, NC 28016</t>
  </si>
  <si>
    <t>1977</t>
  </si>
  <si>
    <t>19 Webster Rd, Sylva, NC 28779</t>
  </si>
  <si>
    <t>7 New Leicester Hwy, Asheville, NC 28806, USA</t>
  </si>
  <si>
    <t>1965</t>
  </si>
  <si>
    <t>400 EAST US HWY 19E BYPASS</t>
  </si>
  <si>
    <t>Average</t>
  </si>
  <si>
    <t>90 renovated</t>
  </si>
  <si>
    <t>109 gas stations</t>
  </si>
  <si>
    <t>18 car washes</t>
  </si>
  <si>
    <t>108 Starbucks'</t>
  </si>
  <si>
    <t>Net</t>
  </si>
  <si>
    <t>Net of Appraised</t>
  </si>
  <si>
    <t>Ex Asheville</t>
  </si>
  <si>
    <t>9/9 Sav-Mor stores identified and appraised</t>
  </si>
  <si>
    <t>Net Appraised / Gross</t>
  </si>
  <si>
    <t>164/167 supermarkets identified, 164 appraised</t>
  </si>
  <si>
    <t xml:space="preserve">3 stores appraised at $5,752,139 each, with a mean 13.2 acres valued at 435,768.10 per acre equates to an additional estimated $17,256,417 </t>
  </si>
  <si>
    <t>1,685,091,653 adj for less leased property</t>
  </si>
  <si>
    <t>Raw Property Data</t>
  </si>
  <si>
    <t>Database/GIS Link</t>
  </si>
  <si>
    <t>Class</t>
  </si>
  <si>
    <t>Land Value</t>
  </si>
  <si>
    <t>Buildings Sqft</t>
  </si>
  <si>
    <t>Fair Market/Acre</t>
  </si>
  <si>
    <t>Year Assessed</t>
  </si>
  <si>
    <t>Included in Ingles Tab y/n</t>
  </si>
  <si>
    <t>0 EMORY RD E</t>
  </si>
  <si>
    <t>Commercial</t>
  </si>
  <si>
    <t>2024</t>
  </si>
  <si>
    <t>Land</t>
  </si>
  <si>
    <t>0 CEDAR LN</t>
  </si>
  <si>
    <t>426 EMORY RD E</t>
  </si>
  <si>
    <t>Fuel station</t>
  </si>
  <si>
    <t>430 EMORY RD E</t>
  </si>
  <si>
    <r>
      <rPr>
        <color rgb="FF000000"/>
        <sz val="10.0"/>
        <u/>
      </rPr>
      <t>GIS Link</t>
    </r>
    <r>
      <rPr>
        <color rgb="FF000000"/>
        <sz val="10.0"/>
      </rPr>
      <t xml:space="preserve">, </t>
    </r>
    <r>
      <rPr>
        <color rgb="FF000000"/>
        <sz val="10.0"/>
        <u/>
      </rPr>
      <t>Google Link</t>
    </r>
  </si>
  <si>
    <t>201 CEDAR LN</t>
  </si>
  <si>
    <t>215 CEDAR LN</t>
  </si>
  <si>
    <r>
      <rPr>
        <color rgb="FF000000"/>
        <sz val="10.0"/>
        <u/>
      </rPr>
      <t>GIS Link</t>
    </r>
    <r>
      <rPr>
        <color rgb="FF000000"/>
        <sz val="10.0"/>
      </rPr>
      <t xml:space="preserve">, </t>
    </r>
    <r>
      <rPr>
        <color rgb="FF000000"/>
        <sz val="10.0"/>
        <u/>
      </rPr>
      <t>Google Link</t>
    </r>
  </si>
  <si>
    <t>7464 OAK RIDGE HWY</t>
  </si>
  <si>
    <t>GIS Link</t>
  </si>
  <si>
    <t>190 Clinch Ave, Knoxville, TN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</si>
  <si>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</si>
  <si>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Vacant stand alone property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</si>
  <si>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</si>
  <si>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Shopping center: Two vacant properties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</si>
  <si>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</si>
  <si>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</si>
  <si>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Empty Parcel</t>
  </si>
  <si>
    <t>1625 E Andrew Johnson Hwy, Morristown, TN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</si>
  <si>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</si>
  <si>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2023</t>
  </si>
  <si>
    <t>Sav-Mor Foods</t>
  </si>
  <si>
    <t xml:space="preserve">2845 E Andrew Johnson Hwy Greeneville, TN 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</si>
  <si>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</si>
  <si>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2342 E Andrew Johnson Hwy, Morristown, TN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</si>
  <si>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</si>
  <si>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3980 W ANDREW JOHNSON HWY, Morristown, TN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</si>
  <si>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</si>
  <si>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Kelly Lane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</si>
  <si>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</si>
  <si>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Residential</t>
  </si>
  <si>
    <t>2021</t>
  </si>
  <si>
    <t>Property</t>
  </si>
  <si>
    <t>HWY 321 N 783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</si>
  <si>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</si>
  <si>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AutoZone tenant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</si>
  <si>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</si>
  <si>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Shopping center: Bealls, 5th Nail Lounge</t>
  </si>
  <si>
    <t>HWY 321 N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</si>
  <si>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</si>
  <si>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Shopping center: Tractor Supply Co, Goodwill</t>
  </si>
  <si>
    <t>HWY 321 N 785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</si>
  <si>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</si>
  <si>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Shopping center: DG Markets, Papa John's</t>
  </si>
  <si>
    <t>MAIN ST 4785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</si>
  <si>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</si>
  <si>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Shopping center: Jasper Liquor, Farmer's Home Furniture, World Finance, Cash Mart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</si>
  <si>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</si>
  <si>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</si>
  <si>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Shopping center: CVS, Pizza Hut, Cash Express, China Fun Buffet</t>
  </si>
  <si>
    <t>4345 Fort Henry Dr, Kingsport, TN 37663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</si>
  <si>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</si>
  <si>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 xml:space="preserve">Shopping center: </t>
    </r>
    <r>
      <rPr>
        <color rgb="FF000000"/>
        <sz val="10.0"/>
        <u/>
      </rPr>
      <t>two vacant properties</t>
    </r>
    <r>
      <rPr>
        <color rgb="FF000000"/>
        <sz val="10.0"/>
      </rPr>
      <t xml:space="preserve">, </t>
    </r>
  </si>
  <si>
    <t>4317 Fort Henry Dr Kingsport, TN 37663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</si>
  <si>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</si>
  <si>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N/A</t>
  </si>
  <si>
    <t>Sqft as acres don't line up with property. Stand-alone McDonalds included in 4345 Henry</t>
  </si>
  <si>
    <t>4335 Fort Henry Dr, Kingsport, TN 37663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</si>
  <si>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</si>
  <si>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237 Hamilton Pl, Kingsport, TN 37663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</si>
  <si>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</si>
  <si>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Residential land parcel</t>
  </si>
  <si>
    <t>1913 S Roan St, Johnson City, TN 37601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</si>
  <si>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</si>
  <si>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1981</t>
  </si>
  <si>
    <r>
      <rPr>
        <color rgb="FF000000"/>
        <sz val="10.0"/>
      </rPr>
      <t xml:space="preserve">Shopping center: </t>
    </r>
    <r>
      <rPr>
        <color rgb="FF000000"/>
        <sz val="10.0"/>
        <u/>
      </rPr>
      <t>Vacant</t>
    </r>
  </si>
  <si>
    <t>1923 S Roan St, Johnson City, TN 37601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</si>
  <si>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</si>
  <si>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Vacant</t>
  </si>
  <si>
    <t>4352 N Roan St, Johnson City, TN 37615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</si>
  <si>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</si>
  <si>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Vacant Land</t>
  </si>
  <si>
    <t>1200 W Jackson Blvd, Jonesborough, TN 37659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</si>
  <si>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</si>
  <si>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Ingles Gas Express</t>
  </si>
  <si>
    <t>1520 ATLANTA HWY NW/Auburn, GA 30011,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</si>
  <si>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</si>
  <si>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Former Ingles</t>
  </si>
  <si>
    <t>1502 Atlanta Hwy, Auburn, GA 30011, United States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</si>
  <si>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</si>
  <si>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285 N Broad St, Winder, GA 30680, United States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</si>
  <si>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</si>
  <si>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</si>
  <si>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</si>
  <si>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</si>
  <si>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Rockmart Rd, Villa Rica, GA 30180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</si>
  <si>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</si>
  <si>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Large commercial lot</t>
    </r>
    <r>
      <rPr>
        <color rgb="FF000000"/>
        <sz val="10.0"/>
      </rPr>
      <t>. Appears to be under development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</si>
  <si>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</si>
  <si>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Shopping center: Subway, Infinite Games, Fancy Nails, Jump Time</t>
  </si>
  <si>
    <t>2865 Music Mill Rd, Bremen, GA 30110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</si>
  <si>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</si>
  <si>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</si>
  <si>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 xml:space="preserve">Shopping center: </t>
    </r>
    <r>
      <rPr>
        <color rgb="FF000000"/>
        <sz val="10.0"/>
        <u/>
      </rPr>
      <t>two vacant retail spaces</t>
    </r>
  </si>
  <si>
    <t>416 GA-114, Summerville, GA 30747/9767 ROME BLVD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</si>
  <si>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</si>
  <si>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Shopping center: Papa John's, Factory Connection, Cricket Wireless</t>
  </si>
  <si>
    <t>HIGHWAY 114, Summerville, GA, 30747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</si>
  <si>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</si>
  <si>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Land Parcel</t>
  </si>
  <si>
    <t>2546 POWDER SPRINGS RD, Marietta, GA 30064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</si>
  <si>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</si>
  <si>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2523 Powder Springs Rd, Marietta, GA 30064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</si>
  <si>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</si>
  <si>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2535 Powder Springs Rd, Marietta, GA 30064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</si>
  <si>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</si>
  <si>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</si>
  <si>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</si>
  <si>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 xml:space="preserve">Shopping Center: Factory Connection, Trenton Tobacco </t>
  </si>
  <si>
    <t>4809 Rockbridge Rd SW, Stone Mountain, GA 30083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</si>
  <si>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</si>
  <si>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>Shopping Center (</t>
    </r>
    <r>
      <rPr>
        <color rgb="FF000000"/>
        <sz val="10.0"/>
        <u/>
      </rPr>
      <t>Link</t>
    </r>
    <r>
      <rPr>
        <color rgb="FF000000"/>
        <sz val="10.0"/>
      </rPr>
      <t xml:space="preserve">, </t>
    </r>
    <r>
      <rPr>
        <color rgb="FF000000"/>
        <sz val="10.0"/>
        <u/>
      </rPr>
      <t>Link</t>
    </r>
    <r>
      <rPr>
        <color rgb="FF000000"/>
        <sz val="10.0"/>
      </rPr>
      <t>): Supreme Fish Delight, Hong Kong City Chinese, The Event Venue at Classique, dental office</t>
    </r>
  </si>
  <si>
    <t>4781 Rockbridge Rd SW, Stone Mountain, GA 30083,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</si>
  <si>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</si>
  <si>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4783 Rockbridge Rd SW, Stone Mountain, GA 30083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</si>
  <si>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</si>
  <si>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Vacant land</t>
  </si>
  <si>
    <t>4815 ROCKBRIDGE RD</t>
  </si>
  <si>
    <t>System down</t>
  </si>
  <si>
    <t>4398 Hugh Howell Rd, Tucker, GA 30084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</si>
  <si>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</si>
  <si>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Goodwill</t>
    </r>
  </si>
  <si>
    <t>4394 Hugh Howell Rd, Tucker, GA 30084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</si>
  <si>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</si>
  <si>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 xml:space="preserve">Same </t>
    </r>
    <r>
      <rPr>
        <color rgb="FF000000"/>
        <sz val="10.0"/>
        <u/>
      </rPr>
      <t>Shopping Center</t>
    </r>
    <r>
      <rPr>
        <color rgb="FF000000"/>
        <sz val="10.0"/>
      </rPr>
      <t>: Braaxv Salon, vacant properties</t>
    </r>
  </si>
  <si>
    <t>4404 Hugh Howell Rd, Tucker, GA 30084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</si>
  <si>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</si>
  <si>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 xml:space="preserve">Same </t>
    </r>
    <r>
      <rPr>
        <color rgb="FF000000"/>
        <sz val="10.0"/>
        <u/>
      </rPr>
      <t>Shopping Center</t>
    </r>
    <r>
      <rPr>
        <color rgb="FF000000"/>
        <sz val="10.0"/>
      </rPr>
      <t>: Harmon's Tax Tigers, Q Beauty, Annie's Alterations, Cococakes by Coco</t>
    </r>
  </si>
  <si>
    <t>2000 Airport Rd, Atlanta, GA 30341</t>
  </si>
  <si>
    <t xml:space="preserve">A- Airplane: Airplane/hanger/spot  at DeKalb-Peachtree Airport </t>
  </si>
  <si>
    <t>901 Elbert St, Elberton, GA 30635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</si>
  <si>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</si>
  <si>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 xml:space="preserve">Shopping center: </t>
    </r>
    <r>
      <rPr>
        <color rgb="FF000000"/>
        <sz val="10.0"/>
        <u/>
      </rPr>
      <t>Vacant</t>
    </r>
  </si>
  <si>
    <t>903 Elbert St, Elberton, GA 30635</t>
  </si>
  <si>
    <r>
      <rPr>
        <b/>
        <color rgb="FF1155CC"/>
        <sz val="10.0"/>
        <u/>
      </rPr>
      <t>Link</t>
    </r>
    <r>
      <rPr>
        <b/>
        <color rgb="FF1155CC"/>
        <sz val="10.0"/>
      </rPr>
      <t xml:space="preserve">, </t>
    </r>
    <r>
      <rPr>
        <b/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</si>
  <si>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</si>
  <si>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Shopping center: TJ Maxx, Roses Discount, El Manzanillo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</si>
  <si>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</si>
  <si>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135 Hwy 92, Fayetteville, GA 30215, United States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</si>
  <si>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</si>
  <si>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 xml:space="preserve">Square-feet ND. Estimate based off </t>
    </r>
    <r>
      <rPr>
        <color rgb="FF000000"/>
        <sz val="10.0"/>
        <u/>
      </rPr>
      <t xml:space="preserve">190 Clinch Ave </t>
    </r>
  </si>
  <si>
    <t>2925 Keith Bridge Rd, Cumming, GA 30041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</si>
  <si>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</si>
  <si>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3075 Keith Bridge Rd, Cumming, GA 30041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</si>
  <si>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</si>
  <si>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2905 Keith Bridge Rd, Cumming, GA 30041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</si>
  <si>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</si>
  <si>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2915 Keith Bridge Rd, Cumming, GA 30041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</si>
  <si>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</si>
  <si>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</si>
  <si>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</si>
  <si>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1367-1451 US-278, Greensboro, GA 30642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</si>
  <si>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</si>
  <si>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</si>
  <si>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</si>
  <si>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Large empty adjacent undeveloped property</t>
  </si>
  <si>
    <t>3303 Centerville Hwy, Snellville, GA 30039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</si>
  <si>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</si>
  <si>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Goodwill, Wings Family, ASAP Pressure Washing, Cold Cutters College, Mr. Eggroll</t>
    </r>
  </si>
  <si>
    <t>3846 Bethany Church Rd, Snellville, GA 30039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</si>
  <si>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</si>
  <si>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</si>
  <si>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5100 Annistown Rd, Stone Mountain, GA 30087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</si>
  <si>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</si>
  <si>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</si>
  <si>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center:</t>
    </r>
    <r>
      <rPr>
        <color rgb="FF000000"/>
        <sz val="10.0"/>
      </rPr>
      <t xml:space="preserve"> CVS</t>
    </r>
  </si>
  <si>
    <t>675 Buford Dr, Lawrenceville, GA 30046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</si>
  <si>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</si>
  <si>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199 Habersham Co Shopping Center, Cornelia, GA 30531, United States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</si>
  <si>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</si>
  <si>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>Shopping center (</t>
    </r>
    <r>
      <rPr>
        <color rgb="FF000000"/>
        <sz val="10.0"/>
        <u/>
      </rPr>
      <t>Link</t>
    </r>
    <r>
      <rPr>
        <color rgb="FF000000"/>
        <sz val="10.0"/>
      </rPr>
      <t xml:space="preserve">, </t>
    </r>
    <r>
      <rPr>
        <color rgb="FF000000"/>
        <sz val="10.0"/>
        <u/>
      </rPr>
      <t>Link</t>
    </r>
    <r>
      <rPr>
        <color rgb="FF000000"/>
        <sz val="10.0"/>
      </rPr>
      <t xml:space="preserve">, </t>
    </r>
    <r>
      <rPr>
        <color rgb="FF000000"/>
        <sz val="10.0"/>
        <u/>
      </rPr>
      <t>Link</t>
    </r>
    <r>
      <rPr>
        <color rgb="FF000000"/>
        <sz val="10.0"/>
      </rPr>
      <t>): Belk, Davis Brothers, A Nails</t>
    </r>
  </si>
  <si>
    <t>West Louise/184 Clarkesville Station, Clarkesville, GA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</si>
  <si>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</si>
  <si>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Wolf Creek BBQ Burgers &amp; More, China Take-Out. Mostly vacant</t>
    </r>
  </si>
  <si>
    <t>199 E Louise St, Clarkesville, GA 30523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</si>
  <si>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</si>
  <si>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1554 441 Byp, Cornelia, GA 30531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</si>
  <si>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</si>
  <si>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441 Bypass/199 Habersham County Shopping Center, Cornelia, GA 30531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</si>
  <si>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</si>
  <si>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2011</t>
  </si>
  <si>
    <t>Service station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</si>
  <si>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</si>
  <si>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3344 Thompson Bridge Rd, Gainesville, GA 30506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</si>
  <si>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</si>
  <si>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3356 Thompson Bridge Rd, Gainesville, GA 30506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</si>
  <si>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</si>
  <si>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1000 E Franklin St, Hartwell, GA 30643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</si>
  <si>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</si>
  <si>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</si>
  <si>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1094 E Franklin St, Hartwell, GA 30643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</si>
  <si>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</si>
  <si>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 xml:space="preserve">: Belk, Cato Fasions, Goodwill, Badcock Home Furniture, </t>
    </r>
  </si>
  <si>
    <t>3701 Walt Stephens Rd, Stockbridge, GA 30281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</si>
  <si>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</si>
  <si>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</si>
  <si>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247 US-441, Commerce, GA 30529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</si>
  <si>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</si>
  <si>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</si>
  <si>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</si>
  <si>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Big attached fallow land parcel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</si>
  <si>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</si>
  <si>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</si>
  <si>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1353-1333 GA-47, Wrens, GA 30833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</si>
  <si>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</si>
  <si>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</si>
  <si>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</si>
  <si>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</si>
  <si>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New beside old build</t>
  </si>
  <si>
    <t>11078 Millarden Rd, Woodbury, GA 30293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</si>
  <si>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</si>
  <si>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</si>
  <si>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</si>
  <si>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</si>
  <si>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</si>
  <si>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1441 Eatonton Rd, Madison, GA 30650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</si>
  <si>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</si>
  <si>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1461 EATONTON RD, Madison, GA 30650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</si>
  <si>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</si>
  <si>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Sevice station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</si>
  <si>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</si>
  <si>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964 G I Maddox Pkwy, Chatsworth, GA 30705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</si>
  <si>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</si>
  <si>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Workout Anytime</t>
    </r>
  </si>
  <si>
    <t>1640-1734 State Hwy 11, Social Circle, GA 30025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</si>
  <si>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</si>
  <si>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Vacant fallow land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</si>
  <si>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</si>
  <si>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2424 Bill Carruth Pkwy, Hiram, GA 30141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</si>
  <si>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</si>
  <si>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2528 Bill Carruth Pkwy, Hiram, GA 30141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</si>
  <si>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</si>
  <si>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</si>
  <si>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1449 W Church St, Jasper, GA 30143, United States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</si>
  <si>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</si>
  <si>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1450 W Church St, Jasper, GA 30143, United States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</si>
  <si>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</si>
  <si>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</si>
  <si>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GA-515, Jasper, GA 30143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</si>
  <si>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</si>
  <si>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1605 W Church St, Jasper, GA 30143,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</si>
  <si>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</si>
  <si>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</si>
  <si>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NATHAN DEAN PKWY, Rockmart, GA 30153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</si>
  <si>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</si>
  <si>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1100 Nathan Dean Bypass, Rockmart, GA 30153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</si>
  <si>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</si>
  <si>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754 Monticello Rd, Eatonton, GA 31024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</si>
  <si>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</si>
  <si>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760 Monticello Rd, Eatonton, GA 31024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</si>
  <si>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</si>
  <si>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176 Hwy 441, Clayton, GA 30525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</si>
  <si>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</si>
  <si>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2455 Salem Rd SE, Conyers, GA 30013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</si>
  <si>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</si>
  <si>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1735 Zebulon Rd, Griffin, GA 30223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</si>
  <si>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</si>
  <si>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</si>
  <si>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Belk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</si>
  <si>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</si>
  <si>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GIS map incorrectly highligted owned property area</t>
  </si>
  <si>
    <t>124 N Main St, Hiawassee, GA 30546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</si>
  <si>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</si>
  <si>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Service station</t>
    </r>
    <r>
      <rPr>
        <color rgb="FF000000"/>
        <sz val="10.0"/>
      </rPr>
      <t xml:space="preserve">; </t>
    </r>
    <r>
      <rPr>
        <color rgb="FF000000"/>
        <sz val="10.0"/>
        <u/>
      </rPr>
      <t>I Market</t>
    </r>
    <r>
      <rPr>
        <color rgb="FF000000"/>
        <sz val="10.0"/>
      </rPr>
      <t xml:space="preserve"> attached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</si>
  <si>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</si>
  <si>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Blairsville, GA 30512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</si>
  <si>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</si>
  <si>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</si>
  <si>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207 GA-515, Blairsville, GA 30512, United States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</si>
  <si>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</si>
  <si>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Wrong address</t>
  </si>
  <si>
    <t>4565 Atlanta Hwy, Loganville, GA 30052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</si>
  <si>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</si>
  <si>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4555 Atlanta Hwy, Loganville, GA 30052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</si>
  <si>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</si>
  <si>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Goodwill, Events by Marshall, Hair Razor, Hong Kong Buffet, Kellie's Home Cooking, Quality Cleaners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</si>
  <si>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</si>
  <si>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</si>
  <si>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 xml:space="preserve">Shopping center: </t>
    </r>
    <r>
      <rPr>
        <color rgb="FF000000"/>
        <sz val="10.0"/>
        <u/>
      </rPr>
      <t>4 vacant properties</t>
    </r>
  </si>
  <si>
    <t>US-78, Washington, GA 30673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</si>
  <si>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</si>
  <si>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</si>
  <si>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Modern Day Boutique</t>
    </r>
  </si>
  <si>
    <t>1504 N Main St, Abbeville, SC 29620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</si>
  <si>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</si>
  <si>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1505 N Main St, Abbeville, SC 29620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</si>
  <si>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</si>
  <si>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2022</t>
  </si>
  <si>
    <t>523 Chesnee Hwy, Gaffney, SC 29341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</si>
  <si>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</si>
  <si>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rFont val="Arial"/>
        <color theme="1"/>
        <sz val="10.0"/>
      </rPr>
      <t xml:space="preserve">114 W Butler Rd, Mauldin, SC 29662 </t>
    </r>
    <r>
      <rPr>
        <rFont val="Arial"/>
        <b/>
        <color theme="1"/>
        <sz val="10.0"/>
      </rPr>
      <t>LE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</si>
  <si>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</si>
  <si>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Miracle Hill Thrift, Classic Ace Hardware, NIXTAMAL, Azteca Mexican, Skins' Hotdogs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</si>
  <si>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</si>
  <si>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</si>
  <si>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Stand-alone Verizon store</t>
  </si>
  <si>
    <t>2116 Wade Hampton Blvd, Greenville, SC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</si>
  <si>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</si>
  <si>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Vacant shopping center</t>
  </si>
  <si>
    <t>2117 Wade Hampton Blvd, Greenville, SC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</si>
  <si>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</si>
  <si>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2118 Wade Hampton Blvd, Greenville, SC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</si>
  <si>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</si>
  <si>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</si>
  <si>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1325 Stallings Rd, Greenville, SC 29609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</si>
  <si>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</si>
  <si>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162 Ingleoak Ln, Greenville, SC 29615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</si>
  <si>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</si>
  <si>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 xml:space="preserve">Apparent </t>
    </r>
    <r>
      <rPr>
        <color rgb="FF000000"/>
        <sz val="10.0"/>
        <u/>
      </rPr>
      <t>Residential property</t>
    </r>
    <r>
      <rPr>
        <color rgb="FF000000"/>
        <sz val="10.0"/>
      </rPr>
      <t xml:space="preserve"> in a townhouse community</t>
    </r>
  </si>
  <si>
    <t>Simpsonville, SC 29681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</si>
  <si>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</si>
  <si>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2340 Poinsett Hwy, Greenville, SC 29609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</si>
  <si>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</si>
  <si>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6505 State Park Rd, Travelers Rest, SC 29690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</si>
  <si>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</si>
  <si>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1500 Geer Hwy, Travelers Rest, SC 29690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</si>
  <si>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</si>
  <si>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</si>
  <si>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604 Berea Dr, Greenville, SC 29617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</si>
  <si>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</si>
  <si>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7100-7198 White Horse Rd, Greenville, SC 29617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</si>
  <si>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</si>
  <si>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569-501 County Rd 593, Greenville, SC 29617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</si>
  <si>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</si>
  <si>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7409-7401 White Horse Rd, Greenville, SC 29611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</si>
  <si>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</si>
  <si>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7250-7300 White Horse Rd, Greenville, SC 29617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</si>
  <si>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</si>
  <si>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273 W Butler Rd, Mauldin, SC 29662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</si>
  <si>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</si>
  <si>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Bi Lo, Piccola Italia in Mauldin, Next Level 2 Barbershop, Toni's Liquors, Cato Fashions, Magic Rooster, Maudlin Tobacco, Great Clips, Top Nails, China, Big Apple Donuts</t>
    </r>
  </si>
  <si>
    <t>1524 Locust Hill Rd, Greer, SC 29651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</si>
  <si>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</si>
  <si>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</si>
  <si>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</si>
  <si>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</rPr>
      <t>Cherrydale Shopping Center (</t>
    </r>
    <r>
      <rPr>
        <color rgb="FF000000"/>
        <sz val="10.0"/>
        <u/>
      </rPr>
      <t>link</t>
    </r>
    <r>
      <rPr>
        <color rgb="FF000000"/>
        <sz val="10.0"/>
      </rPr>
      <t xml:space="preserve">, </t>
    </r>
    <r>
      <rPr>
        <color rgb="FF000000"/>
        <sz val="10.0"/>
        <u/>
      </rPr>
      <t>tenants</t>
    </r>
    <r>
      <rPr>
        <color rgb="FF000000"/>
        <sz val="10.0"/>
      </rPr>
      <t xml:space="preserve">): 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</si>
  <si>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</si>
  <si>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35275 US-25, Travelers Rest, SC 29690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</si>
  <si>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</si>
  <si>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3312-3348 US-25, Travelers Rest, SC 29690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</si>
  <si>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</si>
  <si>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</si>
  <si>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212 Ingles Place Seneca, SC 29678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</si>
  <si>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</si>
  <si>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Service station and parking lot</t>
  </si>
  <si>
    <t>134 Foothills Center Dr, West Union, SC 29696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</si>
  <si>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</si>
  <si>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Save A Lot, Dollar Tree</t>
    </r>
  </si>
  <si>
    <t>1631 E Main St, Westminster, SC 29693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</si>
  <si>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</si>
  <si>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1013-1003 E North Ave, Westminster, SC 29693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</si>
  <si>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</si>
  <si>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Vacant land</t>
    </r>
    <r>
      <rPr>
        <color rgb="FF000000"/>
        <sz val="10.0"/>
      </rPr>
      <t xml:space="preserve"> - tanks being stored on it?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</si>
  <si>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</si>
  <si>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1633-1631 US-76, Westminster, SC 29693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</si>
  <si>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</si>
  <si>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</si>
  <si>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853 Issaqueena Trail, Central, SC 29630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</si>
  <si>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</si>
  <si>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1923 W Main St, Central, SC 29630,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</si>
  <si>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</si>
  <si>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854 Old Greenville Hwy, Clemson, SC 29631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</si>
  <si>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</si>
  <si>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Stand-alone Arby's on-site</t>
  </si>
  <si>
    <t>5251 Calhoun Memorial Hwy, Easley, SC 29640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</si>
  <si>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</si>
  <si>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</si>
  <si>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SC-93, Central, SC 29630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</si>
  <si>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</si>
  <si>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427-419 SC-8, Easley, SC 29642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</si>
  <si>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</si>
  <si>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</si>
  <si>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</si>
  <si>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4392-4394 SC-24, Anderson, SC 29626,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</si>
  <si>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</si>
  <si>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424 S Main St, Belton, SC 29627,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</si>
  <si>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</si>
  <si>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US-76, Anderson, SC 29625,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</si>
  <si>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</si>
  <si>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Large vacant land</t>
  </si>
  <si>
    <t>4398 SC-24, Anderson, SC 29626,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</si>
  <si>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</si>
  <si>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4396 SC-24, Anderson, SC 29626,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</si>
  <si>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</si>
  <si>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508 Link Rd, Pendleton, SC 29670,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</si>
  <si>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</si>
  <si>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31 Pelzer Ave, Williamston, SC 29697,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</si>
  <si>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</si>
  <si>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Vacant building</t>
  </si>
  <si>
    <t>426 S Main St, Belton, SC 29627,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</si>
  <si>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</si>
  <si>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875 Pearman Dairy Rd, Anderson, SC 29625,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</si>
  <si>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</si>
  <si>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10903 Anderson Rd, Powdersville, SC 29642,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</si>
  <si>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</si>
  <si>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Bealls, stand-alone Eggs Up Grill</t>
    </r>
  </si>
  <si>
    <t>10907 Anderson Rd, Piedmont, SC 29673,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</si>
  <si>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</si>
  <si>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Land parcel</t>
  </si>
  <si>
    <t>140 Fritz Dr, Anderson, SC 29621,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</si>
  <si>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</si>
  <si>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b/>
        <color rgb="FF000000"/>
        <sz val="10.0"/>
        <u/>
      </rPr>
      <t>Midtowne Park Shopping Mall</t>
    </r>
    <r>
      <rPr>
        <b/>
        <color rgb="FF000000"/>
        <sz val="10.0"/>
      </rPr>
      <t>: HomeGoods, Kohl's, Dick's, Sephora</t>
    </r>
  </si>
  <si>
    <t>130 Fritz Dr, Anderson, SC 29621,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</si>
  <si>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</si>
  <si>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b/>
        <color rgb="FF000000"/>
        <sz val="10.0"/>
        <u/>
      </rPr>
      <t>Midtowne Park Shopping Mall</t>
    </r>
    <r>
      <rPr>
        <b/>
        <color rgb="FF000000"/>
        <sz val="10.0"/>
      </rPr>
      <t>: HomeGoods, Kohl's, Dick's, Sephora</t>
    </r>
  </si>
  <si>
    <t>120 Fritz Dr, Anderson, SC 29621, USA</t>
  </si>
  <si>
    <t>Link, Link</t>
  </si>
  <si>
    <r>
      <rPr>
        <b/>
        <color rgb="FF000000"/>
        <sz val="10.0"/>
        <u/>
      </rPr>
      <t>Midtowne Park Shopping Mall</t>
    </r>
    <r>
      <rPr>
        <b/>
        <color rgb="FF000000"/>
        <sz val="10.0"/>
      </rPr>
      <t>: HomeGoods, Kohl's, Dick's, Sephora</t>
    </r>
  </si>
  <si>
    <t>3516 Clemson Blvd, Anderson, SC 29621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</si>
  <si>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</si>
  <si>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b/>
        <color rgb="FF000000"/>
        <sz val="10.0"/>
        <u/>
      </rPr>
      <t>Midtowne Park Shopping Mall</t>
    </r>
    <r>
      <rPr>
        <b/>
        <color rgb="FF000000"/>
        <sz val="10.0"/>
      </rPr>
      <t>: HomeGoods, Kohl's, Dick's, Sephora</t>
    </r>
  </si>
  <si>
    <t>Williamston, SC 29697,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</si>
  <si>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</si>
  <si>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21 Pelzer Ave, Williamston, SC 29697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</si>
  <si>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</si>
  <si>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Vacant mall property</t>
  </si>
  <si>
    <t>312 Jacobs Hwy, Clinton, SC 29325, United States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</si>
  <si>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</si>
  <si>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901 E Main St, Laurens, SC 29360,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</si>
  <si>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</si>
  <si>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565 Ingles Dr, Inman, SC 29349,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</si>
  <si>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</si>
  <si>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Vacant land</t>
    </r>
    <r>
      <rPr>
        <color rgb="FF000000"/>
        <sz val="10.0"/>
      </rPr>
      <t>: Value capped</t>
    </r>
  </si>
  <si>
    <t>305 Grocers Way, Inman, SC 29349,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</si>
  <si>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</si>
  <si>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Woodruff, SC 29388,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</si>
  <si>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</si>
  <si>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4600 SC-9, Inman, SC 29349,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</si>
  <si>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</si>
  <si>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1851 SC-14, Landrum, SC 29356,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</si>
  <si>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</si>
  <si>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8760 Asheville Hwy, Boiling Springs, SC 29316,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</si>
  <si>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</si>
  <si>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2793 E Main St, Spartanburg, SC 29307,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</si>
  <si>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</si>
  <si>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000000"/>
        <sz val="10.0"/>
        <u/>
      </rPr>
      <t>Shopping center</t>
    </r>
    <r>
      <rPr>
        <color rgb="FF000000"/>
        <sz val="10.0"/>
      </rPr>
      <t>: vacant center attached to Ingles</t>
    </r>
  </si>
  <si>
    <t>222-230 State Rd S-42-30, Spartanburg, SC 29307,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</si>
  <si>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</si>
  <si>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2000 S Pine St, Spartanburg, SC 29302,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</si>
  <si>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</si>
  <si>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1500 S Pine St, Spartanburg, SC 29302,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</si>
  <si>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</si>
  <si>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2014</t>
  </si>
  <si>
    <t>8750 Asheville Hwy, Spartanburg, SC 29316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</si>
  <si>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</si>
  <si>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8744-8786 Asheville Hwy, Spartanburg, SC 29303,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</si>
  <si>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</si>
  <si>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2120 E Main St, Duncan, SC 29334,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</si>
  <si>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</si>
  <si>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</si>
  <si>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8002 Warren H Abernathy Hwy, Spartanburg, SC 29301,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</si>
  <si>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</si>
  <si>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555 John B White Sr Blvd, Spartanburg, SC 29306,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</si>
  <si>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</si>
  <si>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2375 Chesnee Hwy, Spartanburg, SC 29303,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</si>
  <si>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</si>
  <si>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Spartanburg School District 7, SC,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</si>
  <si>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</si>
  <si>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6718-6754 SC-101, Woodruff, SC 29388,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</si>
  <si>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</si>
  <si>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572-576 SC-296, Spartanburg, SC 29306,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</si>
  <si>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</si>
  <si>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Vacant land: Trailer shipping storage?</t>
  </si>
  <si>
    <t>557-549 SC-296, Spartanburg, SC 29306,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</si>
  <si>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</si>
  <si>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21 Ashemont Dr, West Jefferson, NC 28694,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</si>
  <si>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</si>
  <si>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Service station &amp; Vacant shopping center</t>
  </si>
  <si>
    <t>30 Ashemont Dr, West Jefferson, NC 28694,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</si>
  <si>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</si>
  <si>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915 Merrimon Ave, Asheville, NC 28804, USA</t>
  </si>
  <si>
    <t>125 Smokey Park Hwy, Asheville, NC 28806,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</si>
  <si>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</si>
  <si>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Chik-fil-a</t>
  </si>
  <si>
    <t>151 Smokey Park Hwy, Asheville, NC 28806, USA</t>
  </si>
  <si>
    <r>
      <rPr>
        <color rgb="FF000000"/>
        <sz val="10.0"/>
        <u/>
      </rPr>
      <t>Shopping center</t>
    </r>
    <r>
      <rPr>
        <color rgb="FF000000"/>
        <sz val="10.0"/>
      </rPr>
      <t>: DMV, Yao Buffet, Starbucks, Fiesta Laundries</t>
    </r>
  </si>
  <si>
    <t>842 Merrimon Ave, Asheville, NC 28804, USA</t>
  </si>
  <si>
    <t>1972</t>
  </si>
  <si>
    <t>Sav-More Foods</t>
  </si>
  <si>
    <t>3049 US 70 HWY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</si>
  <si>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</si>
  <si>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Distribution center</t>
  </si>
  <si>
    <t>FUSE DR</t>
  </si>
  <si>
    <t>10 FUSE DR</t>
  </si>
  <si>
    <t>1967</t>
  </si>
  <si>
    <t>NC 9 HWY</t>
  </si>
  <si>
    <t>580 NC 9 HWY</t>
  </si>
  <si>
    <t>604 NC 9 HWY</t>
  </si>
  <si>
    <t>Wash express</t>
  </si>
  <si>
    <t>608 NC 9 HWY</t>
  </si>
  <si>
    <t>600 NC 9 HWY</t>
  </si>
  <si>
    <t>594 NC 9 HWY</t>
  </si>
  <si>
    <t>18 BROOKSIDE AVE</t>
  </si>
  <si>
    <t>S BEAR CREEK RD</t>
  </si>
  <si>
    <t>1070 HAYWOOD RD</t>
  </si>
  <si>
    <t>Retail sales: Ace Hardware</t>
  </si>
  <si>
    <t>573 NEW LEICESTER HWY</t>
  </si>
  <si>
    <t>575 NEW LEICESTER HWY</t>
  </si>
  <si>
    <t>PATTON AVE</t>
  </si>
  <si>
    <t>1095 PATTON AVE</t>
  </si>
  <si>
    <t>SAWYER RD</t>
  </si>
  <si>
    <t>4 C P &amp; L DR</t>
  </si>
  <si>
    <t>301 101 LONG SHOALS RD</t>
  </si>
  <si>
    <t>CORNELL ST</t>
  </si>
  <si>
    <t>81 CHARLOTTE ST</t>
  </si>
  <si>
    <t>35 TUNNEL RD</t>
  </si>
  <si>
    <t>67 TUNNEL RD</t>
  </si>
  <si>
    <t>HENDERSONVILLE RD</t>
  </si>
  <si>
    <t>2619 HENDERSONVILLE RD</t>
  </si>
  <si>
    <t>Shopping center</t>
  </si>
  <si>
    <t>1863 HENDERSONVILLE RD</t>
  </si>
  <si>
    <t>1869 HENDERSONVILLE RD</t>
  </si>
  <si>
    <t>225 CHARLOTTE HWY</t>
  </si>
  <si>
    <t>1143 TUNNEL RD</t>
  </si>
  <si>
    <t>Pizza Hut</t>
  </si>
  <si>
    <t>US 70 HWY</t>
  </si>
  <si>
    <t>2299 US 70 HWY</t>
  </si>
  <si>
    <t>2317 US 70 HWY</t>
  </si>
  <si>
    <t>139 SMOKEY PARK HWY</t>
  </si>
  <si>
    <t>159 SMOKEY PARK HWY</t>
  </si>
  <si>
    <t>143 SMOKEY PARK HWY</t>
  </si>
  <si>
    <t>Car wash</t>
  </si>
  <si>
    <t>346 AIRPORT RD</t>
  </si>
  <si>
    <t>856 HENDERSONVILLE RD</t>
  </si>
  <si>
    <t>1 S TUNNEL RD</t>
  </si>
  <si>
    <t>1971</t>
  </si>
  <si>
    <t>99999 BRACKETTOWN RD</t>
  </si>
  <si>
    <t>2913 US 70 HWY</t>
  </si>
  <si>
    <t>Warehouse</t>
  </si>
  <si>
    <t>1570 SAND HILL RD</t>
  </si>
  <si>
    <t>863 BREVARD RD</t>
  </si>
  <si>
    <t>669 HAYWOOD RD</t>
  </si>
  <si>
    <t>301 LONG SHOALS RD</t>
  </si>
  <si>
    <t>29 TUNNEL RD</t>
  </si>
  <si>
    <t>1865 HENDERSONVILLE RD</t>
  </si>
  <si>
    <t>1141 TUNNEL RD</t>
  </si>
  <si>
    <t>499 WEAVERVILLE</t>
  </si>
  <si>
    <t>352 AIRPORT Road</t>
  </si>
  <si>
    <t>Shopping center: Spectrum</t>
  </si>
  <si>
    <t>276 Deaverview Rd, Asheville, NC 28806, USA</t>
  </si>
  <si>
    <t>29 N Bear Creek Rd, Asheville, NC 28806, USA</t>
  </si>
  <si>
    <t>warehouse</t>
  </si>
  <si>
    <t>81 Lakeshore Dr, Asheville, NC 28804, USA</t>
  </si>
  <si>
    <t>1966</t>
  </si>
  <si>
    <t>Apartment building owned by Sky King</t>
  </si>
  <si>
    <t>29 Lakeshore Dr, Asheville, NC 28804,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</si>
  <si>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</si>
  <si>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30 Lakeshore Dr, Asheville, NC 28804, USA</t>
  </si>
  <si>
    <t>39 Lakeshore Dr, Asheville, NC 28804,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</si>
  <si>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</si>
  <si>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85 Tunnel Rd, Asheville, NC 28805,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</si>
  <si>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</si>
  <si>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Ingles owned by Land O Sky</t>
  </si>
  <si>
    <t>2114 VESTIBULE CHURCH RD</t>
  </si>
  <si>
    <t>2115 SHELBY RD</t>
  </si>
  <si>
    <t>706 E DIXON BLVD LOC</t>
  </si>
  <si>
    <t>1305 FALLSTON RD</t>
  </si>
  <si>
    <t>Commmerce Blvd</t>
  </si>
  <si>
    <t>214 N MAIN ST LOC</t>
  </si>
  <si>
    <t>1305 FALLSTON RD LOC</t>
  </si>
  <si>
    <t>1523 S Post Rd</t>
  </si>
  <si>
    <t>1523 S POST RD LOC</t>
  </si>
  <si>
    <t>1818 W DIXON BLVD LOC</t>
  </si>
  <si>
    <t>2111 SHELBY RD LOCATION</t>
  </si>
  <si>
    <t>706 E Dixon Blvd, Shelby, NC 28152, United States</t>
  </si>
  <si>
    <t>1122 Randolph St, Thomasville, NC 27360,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</si>
  <si>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</si>
  <si>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0 NO ADDRESS ASSIGNED HENDERSONVILLE NC 28792</t>
  </si>
  <si>
    <t>1047 FLEMING ST HENDERSONVILLE NC 28791</t>
  </si>
  <si>
    <t>6478 BREVARD RD ETOWAH NC 28729</t>
  </si>
  <si>
    <t>1705 BREVARD RD HENDERSONVILLE NC 28791</t>
  </si>
  <si>
    <t>2018 ASHEVILLE HWY HENDERSONVILLE NC 28792</t>
  </si>
  <si>
    <t>0 NO ADDRESS ASSIGNED FLAT ROCK NC 28731</t>
  </si>
  <si>
    <t>3643 HOWARD GAP RD HENDERSONVILLE NC 28792</t>
  </si>
  <si>
    <t>3338 BOYLSTON HWY MILLS RIVER NC 28759</t>
  </si>
  <si>
    <t>220 N HIGHLAND LAKE RD FLAT ROCK NC 28731</t>
  </si>
  <si>
    <t>6034 ASHEVILLE HWY HENDERSONVILLE NC 28791</t>
  </si>
  <si>
    <t>129 N RUGBY RD HENDERSONVILLE NC 28791</t>
  </si>
  <si>
    <t>1710 BREVARD RD HENDERSONVILLE NC 28791</t>
  </si>
  <si>
    <t>1970</t>
  </si>
  <si>
    <t>Old warehouse</t>
  </si>
  <si>
    <t>0 NO ADDRESS ASSIGNED HENDERSONVILLE NC 28791</t>
  </si>
  <si>
    <t>1725 BREVARD RD HENDERSONVILLE NC 28791</t>
  </si>
  <si>
    <t>1713 BREVARD RD HENDERSONVILLE NC 28791</t>
  </si>
  <si>
    <t>724 SULLIVAN RD</t>
  </si>
  <si>
    <t>718 SULLIVAN RD</t>
  </si>
  <si>
    <t>722 Sullivan Rd, Statesville, NC 28677, USA</t>
  </si>
  <si>
    <t>2334 Skyway Dr, Kannapolis, NC 28083, USA</t>
  </si>
  <si>
    <t>225 Carl Eller Rd, Mars Hill, NC 28754, USA</t>
  </si>
  <si>
    <t>0 NO 911 ADDRESS ASSIGNED</t>
  </si>
  <si>
    <t>5436 US 25-70 HWY</t>
  </si>
  <si>
    <t>223 CARL ELLER RD</t>
  </si>
  <si>
    <t>709 W Henderson St, Marion, NC 28752,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</si>
  <si>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</si>
  <si>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Stand-alone Beals</t>
  </si>
  <si>
    <t>625 W Henderson St, Marion, NC 28752, USA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</si>
  <si>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</t>
    </r>
  </si>
  <si>
    <t>125 GREENWOOD RD</t>
  </si>
  <si>
    <t>HIGHLAND AVE</t>
  </si>
  <si>
    <t>GREENWOOD RD</t>
  </si>
  <si>
    <t>0 MEMORIAL HWY</t>
  </si>
  <si>
    <t>276 NC 9 HWY</t>
  </si>
  <si>
    <t>0 BETHANY CHURCH RD</t>
  </si>
  <si>
    <t>0 S CHURCH ST</t>
  </si>
  <si>
    <t>0 COLLEGE AVE</t>
  </si>
  <si>
    <t>756 S CHURCH ST</t>
  </si>
  <si>
    <t>743 S CHURCH ST</t>
  </si>
  <si>
    <t>611 HWY 19 SOUTH</t>
  </si>
  <si>
    <t>0 HUGHES BRANCH RD</t>
  </si>
  <si>
    <t>194 HWY ON HWY</t>
  </si>
  <si>
    <t>955 Cranberry St B, Newland, NC 28657, United States</t>
  </si>
  <si>
    <t>Shopping center: Roses</t>
  </si>
  <si>
    <t>CRANBERRY ST</t>
  </si>
  <si>
    <t>120 CARBON CITY RD</t>
  </si>
  <si>
    <t>114 CARBON CITY RD</t>
  </si>
  <si>
    <t>Property Address: 0</t>
  </si>
  <si>
    <t>2650 CONNELLY SPRINGS RD</t>
  </si>
  <si>
    <t>19 Main St, Andrews, NC 28901, United States</t>
  </si>
  <si>
    <t>1015 GASTONIA HWY BESSEMER</t>
  </si>
  <si>
    <t>1205 Gastonia Hwy, Bessemer City, NC 28016, USA</t>
  </si>
  <si>
    <t>609 W TRADE ST DALLAS NC 28034</t>
  </si>
  <si>
    <t>715 W TRADE ST DALLAS NC 28034</t>
  </si>
  <si>
    <t>1007 Gastonia HWY</t>
  </si>
  <si>
    <t>Vacant land owned by Sky King</t>
  </si>
  <si>
    <t>land</t>
  </si>
  <si>
    <t>1668 Brown Ave, Waynesville, NC 28786, USA</t>
  </si>
  <si>
    <t>8605-70-6170</t>
  </si>
  <si>
    <t>BARBER BLVD</t>
  </si>
  <si>
    <t>8616-32-4011</t>
  </si>
  <si>
    <t>30 TOWN CENTER LOOP</t>
  </si>
  <si>
    <t>8604-68-4272</t>
  </si>
  <si>
    <t>45 PLAZA PL</t>
  </si>
  <si>
    <t>8604-68-0396 - Shopping center</t>
  </si>
  <si>
    <t>135 TOWN CENTER LOOP</t>
  </si>
  <si>
    <t>8604-68-5864 - Shopping center</t>
  </si>
  <si>
    <t>Russ Ave</t>
  </si>
  <si>
    <t>8616-21-8928</t>
  </si>
  <si>
    <t>Champion Dr</t>
  </si>
  <si>
    <t>8657-57-0572</t>
  </si>
  <si>
    <t>259 Barber Blvd, Waynesville, NC 28786, USA</t>
  </si>
  <si>
    <t>8616-32-9365 - Shopping center</t>
  </si>
  <si>
    <t>8657-57-2982</t>
  </si>
  <si>
    <t>20 SYLVA PLZ</t>
  </si>
  <si>
    <t>Shopping center: Sav-Mor</t>
  </si>
  <si>
    <t>471 ASHEVILLE HWY</t>
  </si>
  <si>
    <t>52 BROCADE DR</t>
  </si>
  <si>
    <t>604 US 64 E</t>
  </si>
  <si>
    <t>19 Webster Rd, Sylva, NC 28779, United States</t>
  </si>
  <si>
    <t>INGLES MARKETS INC #850</t>
  </si>
  <si>
    <t>Sav-Mor</t>
  </si>
  <si>
    <t>INGLES MARKETS INC #50</t>
  </si>
  <si>
    <t>INGLES MARKETS INC #110</t>
  </si>
  <si>
    <t>1257 GEORGIA RD</t>
  </si>
  <si>
    <r>
      <rPr>
        <color rgb="FF1155CC"/>
        <sz val="10.0"/>
        <u/>
      </rPr>
      <t>Link</t>
    </r>
    <r>
      <rPr>
        <color rgb="FF1155CC"/>
        <sz val="10.0"/>
      </rPr>
      <t xml:space="preserve">, </t>
    </r>
    <r>
      <rPr>
        <color rgb="FF1155CC"/>
        <sz val="10.0"/>
        <u/>
      </rPr>
      <t>Link (comp)</t>
    </r>
  </si>
  <si>
    <t>Shopping Center</t>
  </si>
  <si>
    <t>327 183 HOLLY SPRINGS PLZ</t>
  </si>
  <si>
    <t>41 Macon PLZ</t>
  </si>
  <si>
    <t>INGLES MARKET INC 100</t>
  </si>
  <si>
    <t>686 N Broad St, Brevard, NC 28712, USA</t>
  </si>
  <si>
    <t>552 N Broad St, Brevard, NC 28712, USA</t>
  </si>
  <si>
    <t>985 Rosman Hwy, Brevard, NC 28712, USA</t>
  </si>
  <si>
    <t>INGLES ACQUISITIONS, LLLC (Not a disclosed subsidiary!) Shopping center</t>
  </si>
  <si>
    <t>No address</t>
  </si>
  <si>
    <t>157 WEBSTER RD</t>
  </si>
  <si>
    <t>173 WEBSTER RD</t>
  </si>
  <si>
    <t>502-A Ann St, Pickens, SC 29671, USA</t>
  </si>
  <si>
    <t>Shopping center: Tri-County Ace</t>
  </si>
  <si>
    <t>429 E Main St, Liberty, SC 29657, USA</t>
  </si>
  <si>
    <t>Shopping center: Great clips, restaurants</t>
  </si>
  <si>
    <t>1900 N Main St, Anderson, SC 29621, USA</t>
  </si>
  <si>
    <t>8642 Asheville Hwy, Boiling Springs, SC 29316, USA</t>
  </si>
  <si>
    <t>Shopping center; Sky King</t>
  </si>
  <si>
    <t>2120 Boiling Springs Rd, Spartanburg, SC 29316, USA</t>
  </si>
  <si>
    <t>Shopping center: Ace Hardware</t>
  </si>
  <si>
    <t>Sky King; shopping center</t>
  </si>
  <si>
    <t>120 RESERVOIR RD, Burnsville, NC 28714</t>
  </si>
  <si>
    <t>160 Reservoir Rd, Burnsville, NC 28714</t>
  </si>
  <si>
    <t>EAST US HWY 19E</t>
  </si>
  <si>
    <t>Total</t>
  </si>
  <si>
    <t>1845.55 acres ex Ingle Stores</t>
  </si>
  <si>
    <t>Depreciated Unadjusted Totals</t>
  </si>
  <si>
    <t>$466,190,342.83 in appraised value Ex Ingles stores</t>
  </si>
  <si>
    <t>Non-Ingles</t>
  </si>
  <si>
    <t xml:space="preserve"> </t>
  </si>
  <si>
    <t>$99,893,683.83 in vacant land identified</t>
  </si>
  <si>
    <t>Ingles Stores</t>
  </si>
  <si>
    <t>$67,778,956 non-vacant, non-Ingles land identified</t>
  </si>
  <si>
    <t>$247,519,135 Ingles land identified</t>
  </si>
  <si>
    <t>Non-Ingles &amp; Vacant</t>
  </si>
  <si>
    <t>Land Off Balance Sheet</t>
  </si>
  <si>
    <t>Adj. Land Off BS</t>
  </si>
  <si>
    <t>Net Improved</t>
  </si>
  <si>
    <t>Est Missing Property</t>
  </si>
  <si>
    <t>Appraised Ingles</t>
  </si>
  <si>
    <t>Ingles Store X $/acre (land)</t>
  </si>
  <si>
    <t>Depreciated 64.25%</t>
  </si>
  <si>
    <t xml:space="preserve">Net Improved + Land </t>
  </si>
  <si>
    <t>Adjusted Totals</t>
  </si>
  <si>
    <t>Depreciated</t>
  </si>
  <si>
    <t xml:space="preserve">Land </t>
  </si>
  <si>
    <t>Total on Balance Sheet</t>
  </si>
  <si>
    <t>Total off Balance Sheet</t>
  </si>
  <si>
    <t>Adj. Equity</t>
  </si>
  <si>
    <t>Adj. P/B</t>
  </si>
  <si>
    <t>Appraised Property/EV</t>
  </si>
  <si>
    <t>Other RR 10x EBIT</t>
  </si>
  <si>
    <t>Supermarket RR-5% 10x Adj EBIT</t>
  </si>
  <si>
    <t>SoTP</t>
  </si>
  <si>
    <t>Price</t>
  </si>
  <si>
    <t>EV</t>
  </si>
  <si>
    <t>P/SoTP</t>
  </si>
  <si>
    <t>EV/SoTP</t>
  </si>
  <si>
    <t>Free Cash Flow and Real Estate Acquisition Adjustments</t>
  </si>
  <si>
    <t>Property, Plant, and Equipment</t>
  </si>
  <si>
    <t>Year</t>
  </si>
  <si>
    <t>Construction in Progress</t>
  </si>
  <si>
    <t>Buildings</t>
  </si>
  <si>
    <t>Store, Office, Warehouse EQ</t>
  </si>
  <si>
    <t>Transportation EQ</t>
  </si>
  <si>
    <t>Leasehold Improvements</t>
  </si>
  <si>
    <t>Gross PP&amp;E</t>
  </si>
  <si>
    <t>Less Accumulated Dep.</t>
  </si>
  <si>
    <t>Net PP&amp;E</t>
  </si>
  <si>
    <t>PP&amp;E Ex Land &amp; Buildings</t>
  </si>
  <si>
    <t>PP&amp;E Ex L&amp;B Change</t>
  </si>
  <si>
    <t>Leased Land</t>
  </si>
  <si>
    <t>Leased Buildings</t>
  </si>
  <si>
    <t>Leased Total</t>
  </si>
  <si>
    <t>Land &amp; Buildings - Leasehold</t>
  </si>
  <si>
    <t>Land &amp; Buildings</t>
  </si>
  <si>
    <t>Leased L&amp;B Change</t>
  </si>
  <si>
    <t>Gross L&amp;B Change</t>
  </si>
  <si>
    <t>Total Capex</t>
  </si>
  <si>
    <t>Leaed &amp; of Land &amp; buildings</t>
  </si>
  <si>
    <t>L&amp;B Vol - Leased</t>
  </si>
  <si>
    <t>Land + Buildings Change + Adj Capex</t>
  </si>
  <si>
    <t>Free Cash Flow</t>
  </si>
  <si>
    <t>Retail revenue</t>
  </si>
  <si>
    <t>Net Income</t>
  </si>
  <si>
    <t>Depreciation</t>
  </si>
  <si>
    <t>Ingles Leasing Depreciation</t>
  </si>
  <si>
    <t>Ingles Suprermarkets Depreciation Net of IL</t>
  </si>
  <si>
    <t>Capex Ex Real Estate Acquisitions</t>
  </si>
  <si>
    <t>Adjusted EBIT</t>
  </si>
  <si>
    <t>Ingles Supermarkets Capex Adj EBITDA</t>
  </si>
  <si>
    <t>Retail EBIT</t>
  </si>
  <si>
    <t>Retail EBITDA</t>
  </si>
  <si>
    <t>Retail EBITDA Capex Adj EBITDA Margin</t>
  </si>
  <si>
    <t>Retail EBITDA Margin</t>
  </si>
  <si>
    <t>Capex Incl RS Acquisitions</t>
  </si>
  <si>
    <t>CWC</t>
  </si>
  <si>
    <t>PP&amp;E Sale Proceeds</t>
  </si>
  <si>
    <t>Reported Capex</t>
  </si>
  <si>
    <t>Reported FCF</t>
  </si>
  <si>
    <t>Gross FCF</t>
  </si>
  <si>
    <t>Acquisition Adj FCF</t>
  </si>
  <si>
    <t>Total Debt</t>
  </si>
  <si>
    <t>Change in Debt</t>
  </si>
  <si>
    <t>Total Shares</t>
  </si>
  <si>
    <t>Change in Shares</t>
  </si>
  <si>
    <t>Buyback cost</t>
  </si>
  <si>
    <t>CapIQ Levered FCF (MM)</t>
  </si>
  <si>
    <t>RS Acquisition Share of Adj FCF</t>
  </si>
  <si>
    <t>Cap Allocated to BBs, RS, Debt Ret., Dividends</t>
  </si>
  <si>
    <t>RS Acquisition Adj FCF</t>
  </si>
  <si>
    <t>EBITDA</t>
  </si>
  <si>
    <t>Inflation Adjusted EBITDA</t>
  </si>
  <si>
    <t>Tax</t>
  </si>
  <si>
    <t>Interest expense</t>
  </si>
  <si>
    <t>EBDA</t>
  </si>
  <si>
    <t>Change in Land &amp; Buildings % of EBITDA</t>
  </si>
  <si>
    <t>Change in Land &amp; Buildings % of Adj EBITDA</t>
  </si>
  <si>
    <t>Gross Capex</t>
  </si>
  <si>
    <t>Capex Adj EBITDA</t>
  </si>
  <si>
    <t>Inles Leasing % of Capex Adj EBITDA</t>
  </si>
  <si>
    <t>Ingles Markets Segment Economics</t>
  </si>
  <si>
    <t>Revenue</t>
  </si>
  <si>
    <t>1-Year Change</t>
  </si>
  <si>
    <t>2-Year Change</t>
  </si>
  <si>
    <t>3-Year Change</t>
  </si>
  <si>
    <t>4-Year Change</t>
  </si>
  <si>
    <t>5-Year Change</t>
  </si>
  <si>
    <t>10-Year Change</t>
  </si>
  <si>
    <t>Grocery</t>
  </si>
  <si>
    <t>Non-foods</t>
  </si>
  <si>
    <t>Perishables</t>
  </si>
  <si>
    <t>Fuel</t>
  </si>
  <si>
    <t>Total Retail</t>
  </si>
  <si>
    <t>Other</t>
  </si>
  <si>
    <t>Consolidated Total</t>
  </si>
  <si>
    <t>% of Other</t>
  </si>
  <si>
    <t>Retail Revenue GR</t>
  </si>
  <si>
    <t>-%</t>
  </si>
  <si>
    <t>Retail EBIT GR</t>
  </si>
  <si>
    <t>Segment EBIT</t>
  </si>
  <si>
    <t>Retail</t>
  </si>
  <si>
    <t>Total EBIT</t>
  </si>
  <si>
    <t>Other % of total</t>
  </si>
  <si>
    <t>Total EBIT Margin</t>
  </si>
  <si>
    <t>Total Adj EBIT</t>
  </si>
  <si>
    <t>Total Adj EBIT Margin</t>
  </si>
  <si>
    <t>EBIT Margin</t>
  </si>
  <si>
    <t>Retail Margin</t>
  </si>
  <si>
    <t xml:space="preserve">Retail margin pre-covid is 3.11%, 33.12% lower than pre-covid. Normalizing to pre-covid averages, EBIT would be $213.5MM. Dairy margins 10.2% but steadily increasing pre-covid. EBIT dairy margins stabalized? </t>
  </si>
  <si>
    <t>Other Margin</t>
  </si>
  <si>
    <t>Store Growth</t>
  </si>
  <si>
    <t>North Carolina</t>
  </si>
  <si>
    <t>South Carolina</t>
  </si>
  <si>
    <t>Georgia</t>
  </si>
  <si>
    <t>Tennessee</t>
  </si>
  <si>
    <t>Virginia</t>
  </si>
  <si>
    <t>Alabama</t>
  </si>
  <si>
    <t>Sales Per Square-Foot</t>
  </si>
  <si>
    <t>Weighted Avg SPS (000's)</t>
  </si>
  <si>
    <t>Sqft Year-End (000's)</t>
  </si>
  <si>
    <t>Avg Sqft/Store</t>
  </si>
  <si>
    <t>Avg Selling Space/Store</t>
  </si>
  <si>
    <t>Avg Sales/Sqft of Selling Space</t>
  </si>
  <si>
    <t>Milkco/Ingles Leasing Economics</t>
  </si>
  <si>
    <t>"Other" Consolidated</t>
  </si>
  <si>
    <t>9 Months Q3 2023</t>
  </si>
  <si>
    <t>9 Months YTD</t>
  </si>
  <si>
    <t>Total Change</t>
  </si>
  <si>
    <t>Other Revenue</t>
  </si>
  <si>
    <t>Other EBIT</t>
  </si>
  <si>
    <t>Adj. Other Ebit</t>
  </si>
  <si>
    <t>Adj Other EBITM</t>
  </si>
  <si>
    <t>Revenue GR</t>
  </si>
  <si>
    <t>EBIT GR</t>
  </si>
  <si>
    <t>Adj. EBIT GR</t>
  </si>
  <si>
    <t>Milcko</t>
  </si>
  <si>
    <t>EBIT</t>
  </si>
  <si>
    <t>Ingles Leasing</t>
  </si>
  <si>
    <t>YTD Change</t>
  </si>
  <si>
    <t>9 Months Consolidated</t>
  </si>
  <si>
    <t>Base Rents</t>
  </si>
  <si>
    <t>Variable Rents</t>
  </si>
  <si>
    <t>Adj EBIT</t>
  </si>
  <si>
    <t>Total Rents</t>
  </si>
  <si>
    <t>Leasing % of Revenue</t>
  </si>
  <si>
    <t>Leasing % of EBIT</t>
  </si>
  <si>
    <t>Opex</t>
  </si>
  <si>
    <t>FFO</t>
  </si>
  <si>
    <t>FFO Margin</t>
  </si>
  <si>
    <t>EBIT Margin Contribution</t>
  </si>
  <si>
    <t>FFO GR</t>
  </si>
  <si>
    <t>FFO % of EBITDA</t>
  </si>
  <si>
    <t>Ingles Leasing Valuation</t>
  </si>
  <si>
    <t xml:space="preserve">Year </t>
  </si>
  <si>
    <t>2023 (Base)</t>
  </si>
  <si>
    <t>Expenses</t>
  </si>
  <si>
    <t>Fed Rate</t>
  </si>
  <si>
    <t>Intrinsic Value</t>
  </si>
  <si>
    <t>16x EBITDA</t>
  </si>
  <si>
    <t>5Y Value</t>
  </si>
  <si>
    <t>10Y Value</t>
  </si>
  <si>
    <t>Store Growth/Ownership</t>
  </si>
  <si>
    <t>Supermarkets Owned</t>
  </si>
  <si>
    <t>% of Total</t>
  </si>
  <si>
    <t>Shopping Centers Owned</t>
  </si>
  <si>
    <t>Ingles in Center</t>
  </si>
  <si>
    <t>Ingles Locations Owned</t>
  </si>
  <si>
    <t>Pharmacies</t>
  </si>
  <si>
    <t>Fuel Stations</t>
  </si>
  <si>
    <t>Shopping Center Size Breakdown</t>
  </si>
  <si>
    <t>&lt;50K Sqft</t>
  </si>
  <si>
    <t>50-100K Sqft</t>
  </si>
  <si>
    <t>&gt;100K Sqft</t>
  </si>
  <si>
    <t>Ingles Key Market Characteristics: Major Competitors</t>
  </si>
  <si>
    <t>Asheville, NC</t>
  </si>
  <si>
    <t>Competitor</t>
  </si>
  <si>
    <t># of stores</t>
  </si>
  <si>
    <t>Share %</t>
  </si>
  <si>
    <t>Aldi</t>
  </si>
  <si>
    <t>Publix</t>
  </si>
  <si>
    <t>Trader Joe's</t>
  </si>
  <si>
    <t>Whole Foods</t>
  </si>
  <si>
    <t>Harris Teeter</t>
  </si>
  <si>
    <t>Food Lion</t>
  </si>
  <si>
    <t>The Fresh Market</t>
  </si>
  <si>
    <t>Walmart</t>
  </si>
  <si>
    <t>Ingles</t>
  </si>
  <si>
    <t>Hendersonville, NC</t>
  </si>
  <si>
    <t>Spartanburg, SC</t>
  </si>
  <si>
    <t>Lidl</t>
  </si>
  <si>
    <t xml:space="preserve">Walmart </t>
  </si>
  <si>
    <t>Target Grocery</t>
  </si>
  <si>
    <t>Shelby, NC</t>
  </si>
  <si>
    <t>DG Market</t>
  </si>
  <si>
    <t xml:space="preserve">Ingles </t>
  </si>
  <si>
    <t>Griffin, GA</t>
  </si>
  <si>
    <t>Kroger</t>
  </si>
  <si>
    <t>Food Depot</t>
  </si>
  <si>
    <t>Louisville, GA</t>
  </si>
  <si>
    <t>IGA</t>
  </si>
  <si>
    <t>Arden, NC</t>
  </si>
  <si>
    <t>Waynesville, NC</t>
  </si>
  <si>
    <t>Grocery Outlet</t>
  </si>
  <si>
    <t>West Jefferson, NC</t>
  </si>
  <si>
    <t>Statesville, NC</t>
  </si>
  <si>
    <t>Gastonia, NC</t>
  </si>
  <si>
    <t>Wow Supermarket</t>
  </si>
  <si>
    <t>Lincolnton, NC</t>
  </si>
  <si>
    <t>Baton, NC</t>
  </si>
  <si>
    <t>Boone, NC</t>
  </si>
  <si>
    <t>Earth Fare</t>
  </si>
  <si>
    <t>Lowes Foods</t>
  </si>
  <si>
    <t>Morganton, NC</t>
  </si>
  <si>
    <t xml:space="preserve">Aldi </t>
  </si>
  <si>
    <t>Newland, NC</t>
  </si>
  <si>
    <t>Elizabethton, TN</t>
  </si>
  <si>
    <t>Food City</t>
  </si>
  <si>
    <t>Jonesborough, TN</t>
  </si>
  <si>
    <t>Oak Grove, TN</t>
  </si>
  <si>
    <t>Colonial Heights, TN</t>
  </si>
  <si>
    <t>Clinton, SC</t>
  </si>
  <si>
    <t>Laurens, SC</t>
  </si>
  <si>
    <t>Save A Lot</t>
  </si>
  <si>
    <t>Landrum, SC</t>
  </si>
  <si>
    <t>Forest City, NC</t>
  </si>
  <si>
    <t xml:space="preserve"> Lake Lure, NC</t>
  </si>
  <si>
    <t>Marion, NC</t>
  </si>
  <si>
    <t>Spruce Pine, NC</t>
  </si>
  <si>
    <t>Wrens, GA</t>
  </si>
  <si>
    <t>Washington, GA</t>
  </si>
  <si>
    <t>Abbeville, SC</t>
  </si>
  <si>
    <t>Belton, SC</t>
  </si>
  <si>
    <t>Greenville, SC</t>
  </si>
  <si>
    <t>Target</t>
  </si>
  <si>
    <t>Easley, SC</t>
  </si>
  <si>
    <t>Liberty, SC</t>
  </si>
  <si>
    <t>Pickens, SC</t>
  </si>
  <si>
    <t>Elberton, GA</t>
  </si>
  <si>
    <t>Hartwell, GA</t>
  </si>
  <si>
    <t>Quality Foods</t>
  </si>
  <si>
    <t>Anderson, SC</t>
  </si>
  <si>
    <t>Commerce, GA</t>
  </si>
  <si>
    <t>Hull, GA</t>
  </si>
  <si>
    <t>Greensboro, GA</t>
  </si>
  <si>
    <t>Eatonton, GA</t>
  </si>
  <si>
    <t>Madison, GA</t>
  </si>
  <si>
    <t>Gray, GA</t>
  </si>
  <si>
    <t>Harvey's Supermarkets</t>
  </si>
  <si>
    <t>Monticello, GA</t>
  </si>
  <si>
    <t>Conyers, GA</t>
  </si>
  <si>
    <t>Jackson, GA</t>
  </si>
  <si>
    <t>Forsyth, GA</t>
  </si>
  <si>
    <t>Fayetteville, GA</t>
  </si>
  <si>
    <t>Locust Grove, GA</t>
  </si>
  <si>
    <t>Thomaston, GA</t>
  </si>
  <si>
    <t>Woodbury, GA</t>
  </si>
  <si>
    <t>Hogansville, GA</t>
  </si>
  <si>
    <t>Carrollton, GA</t>
  </si>
  <si>
    <t>Bremen, GA</t>
  </si>
  <si>
    <t>Temple, GA</t>
  </si>
  <si>
    <t>Super Foods</t>
  </si>
  <si>
    <t>Villa Rica, GA</t>
  </si>
  <si>
    <t>Ellenwood, GA</t>
  </si>
  <si>
    <t>Douglasville, GA</t>
  </si>
  <si>
    <t>Dallas, GA</t>
  </si>
  <si>
    <t>Rockmart, GA</t>
  </si>
  <si>
    <t>Triangle Foods</t>
  </si>
  <si>
    <t>Acworth, GA</t>
  </si>
  <si>
    <t>Cartersville, GA</t>
  </si>
  <si>
    <t xml:space="preserve"> Summerville, GA</t>
  </si>
  <si>
    <t>Trenton, GA</t>
  </si>
  <si>
    <t>Food Outlet</t>
  </si>
  <si>
    <t>Jasper, TN</t>
  </si>
  <si>
    <t>Food Land</t>
  </si>
  <si>
    <t>Ringgold, GA</t>
  </si>
  <si>
    <t>Chatsworth, GA</t>
  </si>
  <si>
    <t>Athens, TN</t>
  </si>
  <si>
    <t>Blue Ridge, GA</t>
  </si>
  <si>
    <t>East Ellijay, GA</t>
  </si>
  <si>
    <t>Jasper, GA</t>
  </si>
  <si>
    <t>Canton, GA</t>
  </si>
  <si>
    <t>Sweetwater, TN</t>
  </si>
  <si>
    <t>Madisonville, TN</t>
  </si>
  <si>
    <t>United Grocery</t>
  </si>
  <si>
    <t>Lenoir City, TN</t>
  </si>
  <si>
    <t>Farragut, TN</t>
  </si>
  <si>
    <t>Costco</t>
  </si>
  <si>
    <t>Karns, TN</t>
  </si>
  <si>
    <t>Trader Joes</t>
  </si>
  <si>
    <t>Clinton, TN</t>
  </si>
  <si>
    <t>Knoxville, TN</t>
  </si>
  <si>
    <t>Andrews, NC</t>
  </si>
  <si>
    <t>Murphy, NC</t>
  </si>
  <si>
    <t>Hayesville, N</t>
  </si>
  <si>
    <t>Hiawassee, GA</t>
  </si>
  <si>
    <t>Blairsville, GA</t>
  </si>
  <si>
    <t>Cleveland, GA</t>
  </si>
  <si>
    <t>Dawsonville, GA</t>
  </si>
  <si>
    <t>Cumming, GA</t>
  </si>
  <si>
    <t>Cumming, GA 2.0</t>
  </si>
  <si>
    <t>Sprouts</t>
  </si>
  <si>
    <t>BJ's Wholesale</t>
  </si>
  <si>
    <t>Peachtree Corners, GA</t>
  </si>
  <si>
    <t>Supermercados</t>
  </si>
  <si>
    <t>Auburn, GA</t>
  </si>
  <si>
    <t>Loganville, GA</t>
  </si>
  <si>
    <t>Dacula, GA</t>
  </si>
  <si>
    <t>Winder, GA</t>
  </si>
  <si>
    <t>Flowery Branch, GA</t>
  </si>
  <si>
    <t>Cornelia, GA</t>
  </si>
  <si>
    <t>Clarkesville, GA</t>
  </si>
  <si>
    <t>Toccoa, GA</t>
  </si>
  <si>
    <t>Clayton, GA</t>
  </si>
  <si>
    <t>Franklin, NC</t>
  </si>
  <si>
    <t>Bryson City, NC</t>
  </si>
  <si>
    <t>Webster, NC</t>
  </si>
  <si>
    <t>Morristown, TN</t>
  </si>
  <si>
    <t>Greeneville, TN</t>
  </si>
  <si>
    <t>Marshall, NC</t>
  </si>
  <si>
    <t>Mars Hill, NC</t>
  </si>
  <si>
    <t>Mills River</t>
  </si>
  <si>
    <t>The Landing Depot</t>
  </si>
  <si>
    <t>Etowah, NC</t>
  </si>
  <si>
    <t>Brevard, NC</t>
  </si>
  <si>
    <t>Cashiers, NC</t>
  </si>
  <si>
    <t>Walhalla, SC</t>
  </si>
  <si>
    <t>Westminster, SC</t>
  </si>
  <si>
    <t>Clemson, SC</t>
  </si>
  <si>
    <t>Seneca, SC</t>
  </si>
  <si>
    <t>Travelers Rest, SC</t>
  </si>
  <si>
    <t>Burnsville, NC</t>
  </si>
  <si>
    <t>119 markets Assessed</t>
  </si>
  <si>
    <t>Ingles average market share: 41.8%</t>
  </si>
  <si>
    <t>14 stores in 0 competitor markets: 100% average share</t>
  </si>
  <si>
    <t>54 stores in 1-2 competitor markets: 43.1% average share</t>
  </si>
  <si>
    <t>32 stores in 3 competitor markets: 28.6% average share</t>
  </si>
  <si>
    <t>22 stores in 4 competitor markets: 25.4% average share</t>
  </si>
  <si>
    <t>13 stores in 5 competitor markets: 19.5% average share</t>
  </si>
  <si>
    <t>49 stores in 6+ competitors markets: 21.9% average share: Ex Spartanburg and Asheville, share is 15.7%, with the competitive distribution relatively equal</t>
  </si>
  <si>
    <t>184/198 stores identified = 92.9%</t>
  </si>
  <si>
    <t>Top competitors:</t>
  </si>
  <si>
    <t>Food lion: 49 stores</t>
  </si>
  <si>
    <t>Walmart: 84 stores</t>
  </si>
  <si>
    <t>Kroger: 31 stores + 6 Harris Teeter Stores: 37</t>
  </si>
  <si>
    <t>Publix: 54 stores</t>
  </si>
  <si>
    <t>Aldi: 53 stores</t>
  </si>
  <si>
    <t>Ingles: 184 stores</t>
  </si>
  <si>
    <t>Top three competitors by competing store count:</t>
  </si>
  <si>
    <t>Publix: 54 stores, 33 markets, 21.11% average same-town market share competing against 82 Ingles stores with an average same-town market share of 23.4%</t>
  </si>
  <si>
    <t>Walmart: 84 stores, 64 markets, 26.11% average same-town maket share competing against 124 Ingles with an average same-town market share of 30.65%</t>
  </si>
  <si>
    <t>Aldi: 53 stores, 43 markets, 16.34% average same-town maket share, competing against 107 Ingles with an average same-town market share of 26.2%</t>
  </si>
  <si>
    <t>Comp Economics</t>
  </si>
  <si>
    <t>Company</t>
  </si>
  <si>
    <t>LTM ROE</t>
  </si>
  <si>
    <t>3yr ROE</t>
  </si>
  <si>
    <t>5yr ROE</t>
  </si>
  <si>
    <t>10yr ROE</t>
  </si>
  <si>
    <t>LTM NPM</t>
  </si>
  <si>
    <t>3yr NPM</t>
  </si>
  <si>
    <t>5yr NPM</t>
  </si>
  <si>
    <t>10yr NPM</t>
  </si>
  <si>
    <t>LTM EBITM</t>
  </si>
  <si>
    <t>3yr EBITM</t>
  </si>
  <si>
    <t>5yr EBITM</t>
  </si>
  <si>
    <t>10yr EBITM</t>
  </si>
  <si>
    <t>LTM EBIT/Interest Exp</t>
  </si>
  <si>
    <t>3yr EBIT/Interest Exp</t>
  </si>
  <si>
    <t>5yr EBIT/Interest Exp</t>
  </si>
  <si>
    <t>10yr EBIT/Interest Exp</t>
  </si>
  <si>
    <t>LTM D/E</t>
  </si>
  <si>
    <t>3yr D/E</t>
  </si>
  <si>
    <t>5yr D/E</t>
  </si>
  <si>
    <t>10yr D/E</t>
  </si>
  <si>
    <t>Shares v 5Y</t>
  </si>
  <si>
    <t>Shares v 10Y</t>
  </si>
  <si>
    <t>Inside Ownership</t>
  </si>
  <si>
    <t>OTC</t>
  </si>
  <si>
    <t>Albertsons</t>
  </si>
  <si>
    <t>Grocery Outlet Holding</t>
  </si>
  <si>
    <t>Weis Markets</t>
  </si>
  <si>
    <t>NM</t>
  </si>
  <si>
    <t>Natural Grocers</t>
  </si>
  <si>
    <t>Village Super Market</t>
  </si>
  <si>
    <t xml:space="preserve">Average </t>
  </si>
  <si>
    <t>Ingles Markets</t>
  </si>
  <si>
    <t>Difference</t>
  </si>
  <si>
    <t>Average Ex Albertsons</t>
  </si>
  <si>
    <t>NPM 5 v 3y Chg</t>
  </si>
  <si>
    <t>LTM</t>
  </si>
  <si>
    <t>Comp Grocery Prices, Asheville, NC</t>
  </si>
  <si>
    <t>0.5 gal. LL unsweetened almond milk</t>
  </si>
  <si>
    <t>Almond Breeze</t>
  </si>
  <si>
    <t>1 Loaf of bread, whole-grain</t>
  </si>
  <si>
    <t>1 dozen LL eggs, free range</t>
  </si>
  <si>
    <t>Cheapest price</t>
  </si>
  <si>
    <t>Price of ground beef/lb 85/15</t>
  </si>
  <si>
    <t>1 head of iceburg lettuce</t>
  </si>
  <si>
    <t>Corn tortillas, 30 count</t>
  </si>
  <si>
    <t>Refried beans Old El Paso</t>
  </si>
  <si>
    <t>Salsa</t>
  </si>
  <si>
    <t>Tortilla chips</t>
  </si>
  <si>
    <t>12 oz fresh tortilla chips!</t>
  </si>
  <si>
    <t>Red bell pepper ea</t>
  </si>
  <si>
    <t>Zucchini ea</t>
  </si>
  <si>
    <t>Cucumber ea</t>
  </si>
  <si>
    <t>Feta cheese 4 or 5 oz</t>
  </si>
  <si>
    <t>0.5 gal. unsweetened almond milk</t>
  </si>
  <si>
    <t>1 dozen eggs, free range</t>
  </si>
  <si>
    <t>No Almond Breeze/Silk</t>
  </si>
  <si>
    <t>(No Old El Paso)</t>
  </si>
  <si>
    <t>(No Tostitos)</t>
  </si>
  <si>
    <r>
      <rPr>
        <rFont val="Arial"/>
        <color theme="1"/>
      </rPr>
      <t xml:space="preserve">8.25 Simply Nature, blue corn organic: </t>
    </r>
    <r>
      <rPr>
        <rFont val="Arial"/>
        <b/>
        <color theme="1"/>
      </rPr>
      <t xml:space="preserve">Not cheaper - $3.43 if 12 oz </t>
    </r>
  </si>
  <si>
    <t>Red bell pepper</t>
  </si>
  <si>
    <t>Zucchini</t>
  </si>
  <si>
    <t>Cucumber</t>
  </si>
  <si>
    <t>$31.86 Adjusted</t>
  </si>
  <si>
    <t>Can't order online</t>
  </si>
  <si>
    <t>Yikes!</t>
  </si>
  <si>
    <t>Tostitos salsa</t>
  </si>
  <si>
    <t>Comp Multiples LTM</t>
  </si>
  <si>
    <t>TEV/S</t>
  </si>
  <si>
    <t>TEV/EBITDA</t>
  </si>
  <si>
    <t>TEV/EBIT</t>
  </si>
  <si>
    <t>TEV/EPS</t>
  </si>
  <si>
    <t>P/B</t>
  </si>
  <si>
    <t>P/TB</t>
  </si>
  <si>
    <t>Anayst Coverage</t>
  </si>
  <si>
    <t>Land Ownership % of Total Stores</t>
  </si>
  <si>
    <t>Owned Stores</t>
  </si>
  <si>
    <t>Owned OR ground-lease</t>
  </si>
  <si>
    <t>"We operate in leased facilities in approximately half of our store locations"</t>
  </si>
  <si>
    <t>Avg Ownership Ex Ingles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</si>
</sst>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&quot;$&quot;#,##0"/>
    <numFmt numFmtId="165" formatCode="&quot;$&quot;#,##0.00"/>
    <numFmt numFmtId="166" formatCode="0.0"/>
    <numFmt numFmtId="167" formatCode="&quot;$&quot;#,##0.0"/>
    <numFmt numFmtId="168" formatCode="#,##0;(#,##0)"/>
    <numFmt numFmtId="169" formatCode="#,##0.0"/>
    <numFmt numFmtId="170" formatCode="#,##0.000"/>
    <numFmt numFmtId="171" formatCode="0.0%"/>
  </numFmts>
  <fonts count="49">
    <font>
      <sz val="10.0"/>
      <color rgb="FF000000"/>
      <name val="Arial"/>
      <scheme val="minor"/>
    </font>
    <font>
      <b/>
      <sz val="10.0"/>
      <color rgb="FF000000"/>
      <name val="Arial"/>
      <scheme val="minor"/>
    </font>
    <font>
      <sz val="10.0"/>
      <color theme="1"/>
      <name val="Arial"/>
      <scheme val="minor"/>
    </font>
    <font>
      <b/>
      <sz val="10.0"/>
      <color theme="1"/>
      <name val="Arial"/>
      <scheme val="minor"/>
    </font>
    <font>
      <u/>
      <sz val="10.0"/>
      <color rgb="FF1155CC"/>
    </font>
    <font>
      <u/>
      <sz val="10.0"/>
      <color rgb="FF000000"/>
    </font>
    <font>
      <u/>
      <sz val="10.0"/>
      <color rgb="FF1155CC"/>
    </font>
    <font>
      <u/>
      <sz val="10.0"/>
      <color rgb="FF1155CC"/>
    </font>
    <font>
      <sz val="10.0"/>
      <color rgb="FF000000"/>
      <name val="Arial"/>
    </font>
    <font>
      <sz val="10.0"/>
      <color rgb="FFFF00FF"/>
      <name val="Arial"/>
      <scheme val="minor"/>
    </font>
    <font>
      <sz val="10.0"/>
      <color rgb="FF212529"/>
      <name val="Arial"/>
      <scheme val="minor"/>
    </font>
    <font>
      <b/>
      <color theme="1"/>
      <name val="Arial"/>
    </font>
    <font>
      <sz val="10.0"/>
      <color rgb="FF1155CC"/>
      <name val="Arial"/>
      <scheme val="minor"/>
    </font>
    <font>
      <u/>
      <sz val="10.0"/>
      <color rgb="FF1155CC"/>
    </font>
    <font>
      <u/>
      <sz val="10.0"/>
      <color rgb="FF000000"/>
    </font>
    <font>
      <u/>
      <sz val="10.0"/>
      <color rgb="FF000000"/>
    </font>
    <font>
      <u/>
      <sz val="10.0"/>
      <color rgb="FF1155CC"/>
    </font>
    <font>
      <sz val="10.0"/>
      <color rgb="FF1155CC"/>
    </font>
    <font>
      <color theme="1"/>
      <name val="Arial"/>
    </font>
    <font>
      <b/>
      <u/>
      <sz val="10.0"/>
      <color rgb="FF1155CC"/>
    </font>
    <font>
      <b/>
      <sz val="10.0"/>
      <color rgb="FF000000"/>
      <name val="Arial"/>
    </font>
    <font>
      <u/>
      <sz val="10.0"/>
      <color rgb="FF1155CC"/>
    </font>
    <font>
      <u/>
      <sz val="10.0"/>
      <color rgb="FF1155CC"/>
    </font>
    <font>
      <u/>
      <sz val="10.0"/>
      <color rgb="FF000000"/>
    </font>
    <font>
      <sz val="10.0"/>
      <color rgb="FF000000"/>
    </font>
    <font>
      <b/>
      <u/>
      <sz val="10.0"/>
      <color rgb="FF000000"/>
    </font>
    <font>
      <u/>
      <sz val="10.0"/>
      <color rgb="FF1155CC"/>
    </font>
    <font>
      <u/>
      <sz val="10.0"/>
      <color theme="1"/>
      <name val="Arial"/>
      <scheme val="minor"/>
    </font>
    <font>
      <u/>
      <sz val="10.0"/>
      <color rgb="FF0000FF"/>
    </font>
    <font>
      <u/>
      <sz val="10.0"/>
      <color rgb="FF0000FF"/>
    </font>
    <font>
      <sz val="10.0"/>
      <color theme="1"/>
      <name val="Arial"/>
    </font>
    <font>
      <u/>
      <sz val="10.0"/>
      <color rgb="FF0000FF"/>
    </font>
    <font>
      <u/>
      <sz val="10.0"/>
      <color rgb="FF1155CC"/>
    </font>
    <font/>
    <font>
      <color rgb="FF000000"/>
      <name val="Arial"/>
    </font>
    <font>
      <sz val="10.0"/>
      <color rgb="FF1155CC"/>
      <name val="Arial"/>
    </font>
    <font>
      <b/>
      <color rgb="FF000000"/>
      <name val="Arial"/>
    </font>
    <font>
      <b/>
      <color theme="1"/>
      <name val="Arial"/>
      <scheme val="minor"/>
    </font>
    <font>
      <color theme="1"/>
      <name val="Arial"/>
      <scheme val="minor"/>
    </font>
    <font>
      <color rgb="FF0000DD"/>
      <name val="Verdana"/>
    </font>
    <font>
      <b/>
      <sz val="11.0"/>
      <color rgb="FF222222"/>
      <name val="Arial"/>
      <scheme val="minor"/>
    </font>
    <font>
      <b/>
      <color rgb="FFFF0000"/>
      <name val="Arial"/>
      <scheme val="minor"/>
    </font>
    <font>
      <b/>
      <color rgb="FF38761D"/>
      <name val="Arial"/>
      <scheme val="minor"/>
    </font>
    <font>
      <b/>
      <color rgb="FF000000"/>
      <name val="Arial"/>
      <scheme val="minor"/>
    </font>
    <font>
      <color rgb="FF000000"/>
      <name val="Arial"/>
      <scheme val="minor"/>
    </font>
    <font>
      <b/>
      <color rgb="FF0000DD"/>
      <name val="Verdana"/>
    </font>
    <font>
      <b/>
      <color rgb="FF000000"/>
      <name val="Verdana"/>
    </font>
    <font>
      <sz val="8.0"/>
      <color rgb="FF000000"/>
      <name val="Verdana"/>
    </font>
    <font>
      <u/>
      <color rgb="FF1155CC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000000"/>
        <bgColor rgb="FF000000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rgb="FFFF0000"/>
        <bgColor rgb="FFFF0000"/>
      </patternFill>
    </fill>
    <fill>
      <patternFill patternType="solid">
        <fgColor rgb="FFC2DFFA"/>
        <bgColor rgb="FFC2DFFA"/>
      </patternFill>
    </fill>
  </fills>
  <borders count="19">
    <border/>
    <border>
      <top style="thin">
        <color rgb="FFDDDDDD"/>
      </top>
    </border>
    <border>
      <top style="double">
        <color rgb="FFDDDDDD"/>
      </top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</border>
    <border>
      <right style="thin">
        <color rgb="FFC5DBEC"/>
      </right>
      <bottom style="thin">
        <color rgb="FFC5DBEC"/>
      </bottom>
    </border>
    <border>
      <left style="thin">
        <color rgb="FFDFD8D8"/>
      </left>
      <right style="thin">
        <color rgb="FFDFD8D8"/>
      </right>
      <top style="thin">
        <color rgb="FFDFD8D8"/>
      </top>
      <bottom style="thin">
        <color rgb="FFDFD8D8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DDDDDD"/>
      </top>
      <bottom style="double">
        <color rgb="FFDDDDDD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EFEFE2"/>
      </left>
      <right style="thin">
        <color rgb="FFEFEFE2"/>
      </right>
      <top style="thin">
        <color rgb="FFEFEFE2"/>
      </top>
      <bottom style="thin">
        <color rgb="FFEFEFE2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0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center"/>
    </xf>
    <xf borderId="0" fillId="0" fontId="1" numFmtId="3" xfId="0" applyAlignment="1" applyFont="1" applyNumberFormat="1">
      <alignment horizontal="left"/>
    </xf>
    <xf borderId="0" fillId="0" fontId="2" numFmtId="164" xfId="0" applyAlignment="1" applyFont="1" applyNumberFormat="1">
      <alignment horizontal="left"/>
    </xf>
    <xf borderId="0" fillId="0" fontId="1" numFmtId="165" xfId="0" applyAlignment="1" applyFont="1" applyNumberFormat="1">
      <alignment horizontal="left"/>
    </xf>
    <xf borderId="0" fillId="0" fontId="1" numFmtId="49" xfId="0" applyAlignment="1" applyFont="1" applyNumberFormat="1">
      <alignment horizontal="center"/>
    </xf>
    <xf borderId="0" fillId="0" fontId="1" numFmtId="3" xfId="0" applyAlignment="1" applyFont="1" applyNumberFormat="1">
      <alignment horizontal="center"/>
    </xf>
    <xf borderId="0" fillId="0" fontId="1" numFmtId="10" xfId="0" applyAlignment="1" applyFont="1" applyNumberFormat="1">
      <alignment horizontal="center"/>
    </xf>
    <xf borderId="0" fillId="0" fontId="1" numFmtId="0" xfId="0" applyFont="1"/>
    <xf borderId="0" fillId="0" fontId="0" numFmtId="0" xfId="0" applyFont="1"/>
    <xf borderId="0" fillId="0" fontId="1" numFmtId="0" xfId="0" applyAlignment="1" applyFont="1">
      <alignment readingOrder="0"/>
    </xf>
    <xf borderId="0" fillId="0" fontId="1" numFmtId="3" xfId="0" applyAlignment="1" applyFont="1" applyNumberFormat="1">
      <alignment horizontal="left" readingOrder="0"/>
    </xf>
    <xf borderId="0" fillId="0" fontId="3" numFmtId="164" xfId="0" applyAlignment="1" applyFont="1" applyNumberFormat="1">
      <alignment horizontal="left" vertical="bottom"/>
    </xf>
    <xf borderId="0" fillId="0" fontId="1" numFmtId="165" xfId="0" applyAlignment="1" applyFont="1" applyNumberFormat="1">
      <alignment horizontal="left" readingOrder="0"/>
    </xf>
    <xf borderId="0" fillId="0" fontId="1" numFmtId="49" xfId="0" applyAlignment="1" applyFont="1" applyNumberFormat="1">
      <alignment horizontal="center" readingOrder="0"/>
    </xf>
    <xf borderId="0" fillId="0" fontId="1" numFmtId="3" xfId="0" applyAlignment="1" applyFont="1" applyNumberFormat="1">
      <alignment horizontal="center" readingOrder="0"/>
    </xf>
    <xf borderId="0" fillId="0" fontId="1" numFmtId="10" xfId="0" applyAlignment="1" applyFont="1" applyNumberFormat="1">
      <alignment horizontal="center" readingOrder="0"/>
    </xf>
    <xf borderId="0" fillId="0" fontId="0" numFmtId="0" xfId="0" applyAlignment="1" applyFont="1">
      <alignment readingOrder="0"/>
    </xf>
    <xf borderId="0" fillId="0" fontId="0" numFmtId="0" xfId="0" applyAlignment="1" applyFont="1">
      <alignment horizontal="left" readingOrder="0"/>
    </xf>
    <xf borderId="0" fillId="0" fontId="4" numFmtId="0" xfId="0" applyAlignment="1" applyFont="1">
      <alignment horizontal="center" readingOrder="0"/>
    </xf>
    <xf borderId="0" fillId="0" fontId="0" numFmtId="0" xfId="0" applyAlignment="1" applyFont="1">
      <alignment horizontal="center" readingOrder="0"/>
    </xf>
    <xf borderId="0" fillId="0" fontId="0" numFmtId="164" xfId="0" applyAlignment="1" applyFont="1" applyNumberFormat="1">
      <alignment horizontal="left" vertical="bottom"/>
    </xf>
    <xf borderId="0" fillId="0" fontId="0" numFmtId="165" xfId="0" applyAlignment="1" applyFont="1" applyNumberFormat="1">
      <alignment horizontal="left" readingOrder="0"/>
    </xf>
    <xf borderId="0" fillId="0" fontId="0" numFmtId="3" xfId="0" applyAlignment="1" applyFont="1" applyNumberFormat="1">
      <alignment horizontal="center" readingOrder="0"/>
    </xf>
    <xf borderId="0" fillId="0" fontId="5" numFmtId="0" xfId="0" applyAlignment="1" applyFont="1">
      <alignment readingOrder="0"/>
    </xf>
    <xf borderId="0" fillId="0" fontId="0" numFmtId="3" xfId="0" applyAlignment="1" applyFont="1" applyNumberFormat="1">
      <alignment horizontal="left" readingOrder="0"/>
    </xf>
    <xf borderId="0" fillId="0" fontId="0" numFmtId="49" xfId="0" applyAlignment="1" applyFont="1" applyNumberFormat="1">
      <alignment horizontal="center" readingOrder="0"/>
    </xf>
    <xf borderId="0" fillId="0" fontId="0" numFmtId="10" xfId="0" applyAlignment="1" applyFont="1" applyNumberFormat="1">
      <alignment horizontal="center" readingOrder="0"/>
    </xf>
    <xf borderId="0" fillId="0" fontId="0" numFmtId="164" xfId="0" applyAlignment="1" applyFont="1" applyNumberFormat="1">
      <alignment horizontal="left" vertical="top"/>
    </xf>
    <xf borderId="1" fillId="0" fontId="0" numFmtId="164" xfId="0" applyAlignment="1" applyBorder="1" applyFont="1" applyNumberFormat="1">
      <alignment horizontal="left" vertical="top"/>
    </xf>
    <xf borderId="0" fillId="0" fontId="6" numFmtId="0" xfId="0" applyAlignment="1" applyFont="1">
      <alignment horizontal="center" readingOrder="0"/>
    </xf>
    <xf borderId="0" fillId="2" fontId="0" numFmtId="0" xfId="0" applyAlignment="1" applyFill="1" applyFont="1">
      <alignment horizontal="left" readingOrder="0"/>
    </xf>
    <xf borderId="0" fillId="2" fontId="7" numFmtId="0" xfId="0" applyAlignment="1" applyFont="1">
      <alignment horizontal="center" readingOrder="0"/>
    </xf>
    <xf borderId="0" fillId="2" fontId="0" numFmtId="0" xfId="0" applyAlignment="1" applyFont="1">
      <alignment horizontal="center" readingOrder="0"/>
    </xf>
    <xf borderId="0" fillId="2" fontId="0" numFmtId="3" xfId="0" applyAlignment="1" applyFont="1" applyNumberFormat="1">
      <alignment horizontal="left" readingOrder="0"/>
    </xf>
    <xf borderId="0" fillId="2" fontId="0" numFmtId="164" xfId="0" applyAlignment="1" applyFont="1" applyNumberFormat="1">
      <alignment horizontal="left" vertical="bottom"/>
    </xf>
    <xf borderId="0" fillId="2" fontId="0" numFmtId="165" xfId="0" applyAlignment="1" applyFont="1" applyNumberFormat="1">
      <alignment horizontal="left" readingOrder="0"/>
    </xf>
    <xf borderId="0" fillId="2" fontId="0" numFmtId="49" xfId="0" applyAlignment="1" applyFont="1" applyNumberFormat="1">
      <alignment horizontal="center" readingOrder="0"/>
    </xf>
    <xf borderId="0" fillId="2" fontId="0" numFmtId="3" xfId="0" applyAlignment="1" applyFont="1" applyNumberFormat="1">
      <alignment horizontal="center" readingOrder="0"/>
    </xf>
    <xf borderId="0" fillId="2" fontId="0" numFmtId="0" xfId="0" applyAlignment="1" applyFont="1">
      <alignment readingOrder="0"/>
    </xf>
    <xf borderId="0" fillId="2" fontId="0" numFmtId="0" xfId="0" applyFont="1"/>
    <xf borderId="0" fillId="0" fontId="8" numFmtId="0" xfId="0" applyAlignment="1" applyFont="1">
      <alignment horizontal="left" readingOrder="0"/>
    </xf>
    <xf borderId="2" fillId="0" fontId="0" numFmtId="164" xfId="0" applyAlignment="1" applyBorder="1" applyFont="1" applyNumberFormat="1">
      <alignment horizontal="left" vertical="top"/>
    </xf>
    <xf borderId="0" fillId="0" fontId="9" numFmtId="0" xfId="0" applyAlignment="1" applyFont="1">
      <alignment readingOrder="0"/>
    </xf>
    <xf borderId="0" fillId="0" fontId="9" numFmtId="0" xfId="0" applyFont="1"/>
    <xf borderId="0" fillId="0" fontId="0" numFmtId="164" xfId="0" applyAlignment="1" applyFont="1" applyNumberFormat="1">
      <alignment horizontal="left" readingOrder="0" vertical="bottom"/>
    </xf>
    <xf borderId="0" fillId="0" fontId="0" numFmtId="0" xfId="0" applyAlignment="1" applyFont="1">
      <alignment horizontal="center" vertical="bottom"/>
    </xf>
    <xf borderId="0" fillId="0" fontId="0" numFmtId="165" xfId="0" applyAlignment="1" applyFont="1" applyNumberFormat="1">
      <alignment horizontal="left"/>
    </xf>
    <xf borderId="2" fillId="0" fontId="0" numFmtId="164" xfId="0" applyAlignment="1" applyBorder="1" applyFont="1" applyNumberFormat="1">
      <alignment horizontal="left" vertical="top"/>
    </xf>
    <xf borderId="0" fillId="0" fontId="0" numFmtId="164" xfId="0" applyAlignment="1" applyFont="1" applyNumberFormat="1">
      <alignment horizontal="center" readingOrder="0"/>
    </xf>
    <xf borderId="3" fillId="0" fontId="0" numFmtId="164" xfId="0" applyAlignment="1" applyBorder="1" applyFont="1" applyNumberFormat="1">
      <alignment horizontal="left" vertical="top"/>
    </xf>
    <xf borderId="0" fillId="0" fontId="0" numFmtId="166" xfId="0" applyAlignment="1" applyFont="1" applyNumberFormat="1">
      <alignment horizontal="center" readingOrder="0"/>
    </xf>
    <xf borderId="0" fillId="0" fontId="0" numFmtId="0" xfId="0" applyAlignment="1" applyFont="1">
      <alignment readingOrder="0" vertical="top"/>
    </xf>
    <xf borderId="4" fillId="0" fontId="0" numFmtId="164" xfId="0" applyAlignment="1" applyBorder="1" applyFont="1" applyNumberFormat="1">
      <alignment horizontal="left" vertical="bottom"/>
    </xf>
    <xf borderId="0" fillId="0" fontId="0" numFmtId="2" xfId="0" applyAlignment="1" applyFont="1" applyNumberFormat="1">
      <alignment horizontal="center" readingOrder="0"/>
    </xf>
    <xf borderId="0" fillId="0" fontId="0" numFmtId="4" xfId="0" applyAlignment="1" applyFont="1" applyNumberFormat="1">
      <alignment horizontal="left" readingOrder="0"/>
    </xf>
    <xf borderId="0" fillId="0" fontId="0" numFmtId="164" xfId="0" applyAlignment="1" applyFont="1" applyNumberFormat="1">
      <alignment horizontal="left" readingOrder="0"/>
    </xf>
    <xf borderId="5" fillId="0" fontId="0" numFmtId="164" xfId="0" applyAlignment="1" applyBorder="1" applyFont="1" applyNumberFormat="1">
      <alignment horizontal="left" readingOrder="0"/>
    </xf>
    <xf borderId="0" fillId="0" fontId="0" numFmtId="4" xfId="0" applyAlignment="1" applyFont="1" applyNumberFormat="1">
      <alignment horizontal="center" readingOrder="0"/>
    </xf>
    <xf borderId="6" fillId="0" fontId="1" numFmtId="0" xfId="0" applyAlignment="1" applyBorder="1" applyFont="1">
      <alignment horizontal="center" readingOrder="0"/>
    </xf>
    <xf borderId="7" fillId="0" fontId="1" numFmtId="0" xfId="0" applyAlignment="1" applyBorder="1" applyFont="1">
      <alignment horizontal="center" readingOrder="0"/>
    </xf>
    <xf borderId="7" fillId="0" fontId="1" numFmtId="2" xfId="0" applyAlignment="1" applyBorder="1" applyFont="1" applyNumberFormat="1">
      <alignment horizontal="center"/>
    </xf>
    <xf borderId="7" fillId="0" fontId="1" numFmtId="2" xfId="0" applyAlignment="1" applyBorder="1" applyFont="1" applyNumberFormat="1">
      <alignment horizontal="center" readingOrder="0"/>
    </xf>
    <xf borderId="7" fillId="0" fontId="1" numFmtId="4" xfId="0" applyAlignment="1" applyBorder="1" applyFont="1" applyNumberFormat="1">
      <alignment horizontal="left"/>
    </xf>
    <xf borderId="7" fillId="0" fontId="3" numFmtId="164" xfId="0" applyAlignment="1" applyBorder="1" applyFont="1" applyNumberFormat="1">
      <alignment horizontal="left" vertical="bottom"/>
    </xf>
    <xf borderId="7" fillId="0" fontId="1" numFmtId="165" xfId="0" applyAlignment="1" applyBorder="1" applyFont="1" applyNumberFormat="1">
      <alignment horizontal="left"/>
    </xf>
    <xf borderId="7" fillId="0" fontId="1" numFmtId="49" xfId="0" applyAlignment="1" applyBorder="1" applyFont="1" applyNumberFormat="1">
      <alignment horizontal="center"/>
    </xf>
    <xf borderId="7" fillId="0" fontId="1" numFmtId="1" xfId="0" applyAlignment="1" applyBorder="1" applyFont="1" applyNumberFormat="1">
      <alignment horizontal="center"/>
    </xf>
    <xf borderId="7" fillId="0" fontId="1" numFmtId="10" xfId="0" applyAlignment="1" applyBorder="1" applyFont="1" applyNumberFormat="1">
      <alignment horizontal="center"/>
    </xf>
    <xf borderId="7" fillId="0" fontId="1" numFmtId="4" xfId="0" applyAlignment="1" applyBorder="1" applyFont="1" applyNumberFormat="1">
      <alignment horizontal="center"/>
    </xf>
    <xf borderId="7" fillId="0" fontId="1" numFmtId="3" xfId="0" applyAlignment="1" applyBorder="1" applyFont="1" applyNumberFormat="1">
      <alignment horizontal="center" readingOrder="0"/>
    </xf>
    <xf borderId="8" fillId="0" fontId="1" numFmtId="4" xfId="0" applyAlignment="1" applyBorder="1" applyFont="1" applyNumberFormat="1">
      <alignment horizontal="center"/>
    </xf>
    <xf borderId="0" fillId="0" fontId="0" numFmtId="0" xfId="0" applyAlignment="1" applyFont="1">
      <alignment horizontal="center"/>
    </xf>
    <xf borderId="6" fillId="0" fontId="0" numFmtId="3" xfId="0" applyAlignment="1" applyBorder="1" applyFont="1" applyNumberFormat="1">
      <alignment horizontal="left" readingOrder="0"/>
    </xf>
    <xf borderId="8" fillId="0" fontId="2" numFmtId="164" xfId="0" applyAlignment="1" applyBorder="1" applyFont="1" applyNumberFormat="1">
      <alignment horizontal="left" vertical="bottom"/>
    </xf>
    <xf borderId="0" fillId="0" fontId="2" numFmtId="164" xfId="0" applyAlignment="1" applyFont="1" applyNumberFormat="1">
      <alignment horizontal="left" readingOrder="0" vertical="bottom"/>
    </xf>
    <xf borderId="8" fillId="0" fontId="1" numFmtId="10" xfId="0" applyAlignment="1" applyBorder="1" applyFont="1" applyNumberFormat="1">
      <alignment horizontal="center" readingOrder="0"/>
    </xf>
    <xf borderId="6" fillId="0" fontId="1" numFmtId="165" xfId="0" applyAlignment="1" applyBorder="1" applyFont="1" applyNumberFormat="1">
      <alignment horizontal="right" readingOrder="0"/>
    </xf>
    <xf borderId="8" fillId="0" fontId="1" numFmtId="3" xfId="0" applyAlignment="1" applyBorder="1" applyFont="1" applyNumberFormat="1">
      <alignment horizontal="center" readingOrder="0"/>
    </xf>
    <xf borderId="0" fillId="0" fontId="0" numFmtId="3" xfId="0" applyAlignment="1" applyFont="1" applyNumberFormat="1">
      <alignment horizontal="left"/>
    </xf>
    <xf borderId="0" fillId="0" fontId="2" numFmtId="164" xfId="0" applyAlignment="1" applyFont="1" applyNumberFormat="1">
      <alignment horizontal="left" vertical="bottom"/>
    </xf>
    <xf borderId="0" fillId="0" fontId="0" numFmtId="49" xfId="0" applyAlignment="1" applyFont="1" applyNumberFormat="1">
      <alignment horizontal="center"/>
    </xf>
    <xf borderId="0" fillId="0" fontId="0" numFmtId="3" xfId="0" applyAlignment="1" applyFont="1" applyNumberFormat="1">
      <alignment horizontal="center"/>
    </xf>
    <xf borderId="0" fillId="0" fontId="0" numFmtId="10" xfId="0" applyAlignment="1" applyFont="1" applyNumberFormat="1">
      <alignment horizontal="center"/>
    </xf>
    <xf borderId="6" fillId="0" fontId="1" numFmtId="3" xfId="0" applyAlignment="1" applyBorder="1" applyFont="1" applyNumberFormat="1">
      <alignment horizontal="center" readingOrder="0"/>
    </xf>
    <xf borderId="8" fillId="0" fontId="1" numFmtId="10" xfId="0" applyAlignment="1" applyBorder="1" applyFont="1" applyNumberFormat="1">
      <alignment horizontal="center"/>
    </xf>
    <xf borderId="0" fillId="0" fontId="0" numFmtId="3" xfId="0" applyAlignment="1" applyFont="1" applyNumberFormat="1">
      <alignment readingOrder="0"/>
    </xf>
    <xf borderId="0" fillId="0" fontId="8" numFmtId="165" xfId="0" applyAlignment="1" applyFont="1" applyNumberFormat="1">
      <alignment horizontal="center" readingOrder="0"/>
    </xf>
    <xf borderId="0" fillId="0" fontId="0" numFmtId="9" xfId="0" applyAlignment="1" applyFont="1" applyNumberFormat="1">
      <alignment horizontal="center" readingOrder="0"/>
    </xf>
    <xf borderId="0" fillId="0" fontId="8" numFmtId="165" xfId="0" applyAlignment="1" applyFont="1" applyNumberFormat="1">
      <alignment horizontal="center" readingOrder="0" shrinkToFit="0" vertical="bottom" wrapText="0"/>
    </xf>
    <xf borderId="0" fillId="3" fontId="10" numFmtId="164" xfId="0" applyAlignment="1" applyFill="1" applyFont="1" applyNumberFormat="1">
      <alignment horizontal="center" readingOrder="0"/>
    </xf>
    <xf borderId="0" fillId="0" fontId="2" numFmtId="164" xfId="0" applyAlignment="1" applyFont="1" applyNumberFormat="1">
      <alignment horizontal="center" readingOrder="0"/>
    </xf>
    <xf borderId="0" fillId="0" fontId="0" numFmtId="0" xfId="0" applyAlignment="1" applyFont="1">
      <alignment horizontal="left"/>
    </xf>
    <xf borderId="0" fillId="0" fontId="8" numFmtId="0" xfId="0" applyFont="1"/>
    <xf borderId="0" fillId="0" fontId="3" numFmtId="0" xfId="0" applyAlignment="1" applyFont="1">
      <alignment horizontal="center" readingOrder="0"/>
    </xf>
    <xf borderId="0" fillId="0" fontId="1" numFmtId="0" xfId="0" applyAlignment="1" applyFont="1">
      <alignment horizontal="right" readingOrder="0"/>
    </xf>
    <xf borderId="0" fillId="0" fontId="1" numFmtId="165" xfId="0" applyAlignment="1" applyFont="1" applyNumberFormat="1">
      <alignment horizontal="right" readingOrder="0"/>
    </xf>
    <xf borderId="0" fillId="0" fontId="11" numFmtId="164" xfId="0" applyAlignment="1" applyFont="1" applyNumberFormat="1">
      <alignment horizontal="center" vertical="bottom"/>
    </xf>
    <xf borderId="0" fillId="0" fontId="11" numFmtId="49" xfId="0" applyAlignment="1" applyFont="1" applyNumberFormat="1">
      <alignment horizontal="center" vertical="bottom"/>
    </xf>
    <xf borderId="0" fillId="0" fontId="1" numFmtId="3" xfId="0" applyAlignment="1" applyFont="1" applyNumberFormat="1">
      <alignment horizontal="right" readingOrder="0"/>
    </xf>
    <xf borderId="0" fillId="0" fontId="1" numFmtId="165" xfId="0" applyAlignment="1" applyFont="1" applyNumberFormat="1">
      <alignment horizontal="right" readingOrder="0"/>
    </xf>
    <xf borderId="0" fillId="0" fontId="1" numFmtId="0" xfId="0" applyAlignment="1" applyFont="1">
      <alignment horizontal="left" readingOrder="0"/>
    </xf>
    <xf borderId="0" fillId="0" fontId="2" numFmtId="0" xfId="0" applyAlignment="1" applyFont="1">
      <alignment readingOrder="0"/>
    </xf>
    <xf borderId="0" fillId="4" fontId="12" numFmtId="0" xfId="0" applyAlignment="1" applyFill="1" applyFont="1">
      <alignment horizontal="center" readingOrder="0"/>
    </xf>
    <xf borderId="0" fillId="0" fontId="2" numFmtId="0" xfId="0" applyAlignment="1" applyFont="1">
      <alignment horizontal="right" readingOrder="0"/>
    </xf>
    <xf borderId="0" fillId="0" fontId="2" numFmtId="165" xfId="0" applyAlignment="1" applyFont="1" applyNumberFormat="1">
      <alignment horizontal="right" readingOrder="0" shrinkToFit="0" wrapText="0"/>
    </xf>
    <xf borderId="0" fillId="0" fontId="2" numFmtId="164" xfId="0" applyAlignment="1" applyFont="1" applyNumberFormat="1">
      <alignment horizontal="center" vertical="bottom"/>
    </xf>
    <xf borderId="0" fillId="0" fontId="2" numFmtId="49" xfId="0" applyAlignment="1" applyFont="1" applyNumberFormat="1">
      <alignment horizontal="center" vertical="bottom"/>
    </xf>
    <xf borderId="0" fillId="5" fontId="0" numFmtId="3" xfId="0" applyAlignment="1" applyFill="1" applyFont="1" applyNumberFormat="1">
      <alignment horizontal="right" readingOrder="0" vertical="top"/>
    </xf>
    <xf borderId="0" fillId="5" fontId="0" numFmtId="10" xfId="0" applyAlignment="1" applyFont="1" applyNumberFormat="1">
      <alignment horizontal="right" readingOrder="0" vertical="top"/>
    </xf>
    <xf borderId="0" fillId="0" fontId="0" numFmtId="3" xfId="0" applyAlignment="1" applyFont="1" applyNumberFormat="1">
      <alignment horizontal="right" readingOrder="0" vertical="top"/>
    </xf>
    <xf borderId="0" fillId="0" fontId="0" numFmtId="165" xfId="0" applyAlignment="1" applyFont="1" applyNumberFormat="1">
      <alignment horizontal="right"/>
    </xf>
    <xf borderId="0" fillId="0" fontId="0" numFmtId="49" xfId="0" applyAlignment="1" applyFont="1" applyNumberFormat="1">
      <alignment horizontal="center" readingOrder="0"/>
    </xf>
    <xf borderId="0" fillId="0" fontId="0" numFmtId="0" xfId="0" applyAlignment="1" applyFont="1">
      <alignment horizontal="center" readingOrder="0"/>
    </xf>
    <xf borderId="0" fillId="0" fontId="0" numFmtId="0" xfId="0" applyAlignment="1" applyFont="1">
      <alignment horizontal="left" readingOrder="0"/>
    </xf>
    <xf borderId="0" fillId="6" fontId="8" numFmtId="0" xfId="0" applyFill="1" applyFont="1"/>
    <xf borderId="0" fillId="5" fontId="0" numFmtId="3" xfId="0" applyAlignment="1" applyFont="1" applyNumberFormat="1">
      <alignment horizontal="right" readingOrder="0"/>
    </xf>
    <xf borderId="0" fillId="5" fontId="0" numFmtId="10" xfId="0" applyAlignment="1" applyFont="1" applyNumberFormat="1">
      <alignment horizontal="right" readingOrder="0"/>
    </xf>
    <xf borderId="0" fillId="0" fontId="0" numFmtId="3" xfId="0" applyAlignment="1" applyFont="1" applyNumberFormat="1">
      <alignment horizontal="right" readingOrder="0"/>
    </xf>
    <xf borderId="0" fillId="0" fontId="2" numFmtId="165" xfId="0" applyAlignment="1" applyFont="1" applyNumberFormat="1">
      <alignment horizontal="right" readingOrder="0" vertical="top"/>
    </xf>
    <xf borderId="0" fillId="0" fontId="2" numFmtId="49" xfId="0" applyAlignment="1" applyFont="1" applyNumberFormat="1">
      <alignment horizontal="center" vertical="top"/>
    </xf>
    <xf borderId="0" fillId="4" fontId="13" numFmtId="0" xfId="0" applyAlignment="1" applyFont="1">
      <alignment horizontal="center" readingOrder="0"/>
    </xf>
    <xf borderId="0" fillId="0" fontId="0" numFmtId="10" xfId="0" applyAlignment="1" applyFont="1" applyNumberFormat="1">
      <alignment horizontal="right" readingOrder="0"/>
    </xf>
    <xf borderId="0" fillId="6" fontId="2" numFmtId="0" xfId="0" applyAlignment="1" applyFont="1">
      <alignment readingOrder="0"/>
    </xf>
    <xf borderId="0" fillId="6" fontId="2" numFmtId="0" xfId="0" applyAlignment="1" applyFont="1">
      <alignment horizontal="right" readingOrder="0"/>
    </xf>
    <xf borderId="0" fillId="6" fontId="2" numFmtId="165" xfId="0" applyAlignment="1" applyFont="1" applyNumberFormat="1">
      <alignment horizontal="right" readingOrder="0" shrinkToFit="0" wrapText="0"/>
    </xf>
    <xf borderId="0" fillId="6" fontId="2" numFmtId="164" xfId="0" applyAlignment="1" applyFont="1" applyNumberFormat="1">
      <alignment horizontal="center" vertical="bottom"/>
    </xf>
    <xf borderId="0" fillId="6" fontId="2" numFmtId="49" xfId="0" applyAlignment="1" applyFont="1" applyNumberFormat="1">
      <alignment horizontal="center" vertical="bottom"/>
    </xf>
    <xf borderId="0" fillId="6" fontId="0" numFmtId="3" xfId="0" applyAlignment="1" applyFont="1" applyNumberFormat="1">
      <alignment horizontal="right" readingOrder="0"/>
    </xf>
    <xf borderId="0" fillId="6" fontId="0" numFmtId="165" xfId="0" applyAlignment="1" applyFont="1" applyNumberFormat="1">
      <alignment horizontal="right"/>
    </xf>
    <xf borderId="0" fillId="6" fontId="0" numFmtId="49" xfId="0" applyAlignment="1" applyFont="1" applyNumberFormat="1">
      <alignment horizontal="center" readingOrder="0"/>
    </xf>
    <xf borderId="0" fillId="6" fontId="0" numFmtId="0" xfId="0" applyAlignment="1" applyFont="1">
      <alignment horizontal="center" readingOrder="0"/>
    </xf>
    <xf borderId="0" fillId="6" fontId="14" numFmtId="0" xfId="0" applyAlignment="1" applyFont="1">
      <alignment horizontal="left" readingOrder="0"/>
    </xf>
    <xf borderId="0" fillId="6" fontId="0" numFmtId="0" xfId="0" applyFont="1"/>
    <xf borderId="0" fillId="6" fontId="2" numFmtId="0" xfId="0" applyAlignment="1" applyFont="1">
      <alignment horizontal="left" readingOrder="0"/>
    </xf>
    <xf borderId="0" fillId="6" fontId="2" numFmtId="165" xfId="0" applyAlignment="1" applyFont="1" applyNumberFormat="1">
      <alignment horizontal="right" readingOrder="0"/>
    </xf>
    <xf borderId="0" fillId="6" fontId="0" numFmtId="3" xfId="0" applyAlignment="1" applyFont="1" applyNumberFormat="1">
      <alignment horizontal="right" readingOrder="0" vertical="top"/>
    </xf>
    <xf borderId="0" fillId="0" fontId="2" numFmtId="0" xfId="0" applyAlignment="1" applyFont="1">
      <alignment horizontal="left" readingOrder="0"/>
    </xf>
    <xf borderId="0" fillId="0" fontId="2" numFmtId="165" xfId="0" applyAlignment="1" applyFont="1" applyNumberFormat="1">
      <alignment horizontal="right" readingOrder="0"/>
    </xf>
    <xf borderId="0" fillId="0" fontId="15" numFmtId="0" xfId="0" applyAlignment="1" applyFont="1">
      <alignment horizontal="left" readingOrder="0"/>
    </xf>
    <xf borderId="0" fillId="6" fontId="16" numFmtId="0" xfId="0" applyAlignment="1" applyFont="1">
      <alignment horizontal="center" readingOrder="0"/>
    </xf>
    <xf borderId="0" fillId="6" fontId="0" numFmtId="49" xfId="0" applyAlignment="1" applyFont="1" applyNumberFormat="1">
      <alignment horizontal="center" readingOrder="0"/>
    </xf>
    <xf borderId="0" fillId="6" fontId="0" numFmtId="0" xfId="0" applyAlignment="1" applyFont="1">
      <alignment horizontal="center" readingOrder="0"/>
    </xf>
    <xf borderId="0" fillId="6" fontId="0" numFmtId="0" xfId="0" applyAlignment="1" applyFont="1">
      <alignment horizontal="left"/>
    </xf>
    <xf borderId="0" fillId="6" fontId="17" numFmtId="0" xfId="0" applyAlignment="1" applyFont="1">
      <alignment horizontal="center" readingOrder="0"/>
    </xf>
    <xf borderId="0" fillId="6" fontId="0" numFmtId="0" xfId="0" applyAlignment="1" applyFont="1">
      <alignment horizontal="left" readingOrder="0"/>
    </xf>
    <xf borderId="0" fillId="6" fontId="2" numFmtId="0" xfId="0" applyAlignment="1" applyFont="1">
      <alignment horizontal="left" readingOrder="0"/>
    </xf>
    <xf borderId="0" fillId="6" fontId="2" numFmtId="0" xfId="0" applyAlignment="1" applyFont="1">
      <alignment readingOrder="0"/>
    </xf>
    <xf borderId="0" fillId="0" fontId="0" numFmtId="165" xfId="0" applyAlignment="1" applyFont="1" applyNumberFormat="1">
      <alignment horizontal="right" readingOrder="0"/>
    </xf>
    <xf borderId="9" fillId="0" fontId="2" numFmtId="165" xfId="0" applyAlignment="1" applyBorder="1" applyFont="1" applyNumberFormat="1">
      <alignment horizontal="right" readingOrder="0" vertical="top"/>
    </xf>
    <xf borderId="2" fillId="6" fontId="2" numFmtId="165" xfId="0" applyAlignment="1" applyBorder="1" applyFont="1" applyNumberFormat="1">
      <alignment horizontal="right" readingOrder="0" vertical="top"/>
    </xf>
    <xf borderId="0" fillId="6" fontId="2" numFmtId="49" xfId="0" applyAlignment="1" applyFont="1" applyNumberFormat="1">
      <alignment horizontal="center" vertical="top"/>
    </xf>
    <xf borderId="0" fillId="6" fontId="0" numFmtId="0" xfId="0" applyAlignment="1" applyFont="1">
      <alignment horizontal="left" readingOrder="0"/>
    </xf>
    <xf borderId="0" fillId="6" fontId="2" numFmtId="0" xfId="0" applyAlignment="1" applyFont="1">
      <alignment readingOrder="0" vertical="top"/>
    </xf>
    <xf borderId="0" fillId="0" fontId="2" numFmtId="0" xfId="0" applyAlignment="1" applyFont="1">
      <alignment readingOrder="0" vertical="top"/>
    </xf>
    <xf borderId="2" fillId="0" fontId="2" numFmtId="165" xfId="0" applyAlignment="1" applyBorder="1" applyFont="1" applyNumberFormat="1">
      <alignment horizontal="right" readingOrder="0" vertical="top"/>
    </xf>
    <xf borderId="1" fillId="0" fontId="2" numFmtId="0" xfId="0" applyAlignment="1" applyBorder="1" applyFont="1">
      <alignment horizontal="left" readingOrder="0" vertical="top"/>
    </xf>
    <xf borderId="0" fillId="0" fontId="17" numFmtId="0" xfId="0" applyAlignment="1" applyFont="1">
      <alignment horizontal="center" readingOrder="0"/>
    </xf>
    <xf borderId="0" fillId="0" fontId="2" numFmtId="3" xfId="0" applyAlignment="1" applyFont="1" applyNumberFormat="1">
      <alignment horizontal="center" readingOrder="0" vertical="bottom"/>
    </xf>
    <xf borderId="0" fillId="3" fontId="18" numFmtId="3" xfId="0" applyAlignment="1" applyFont="1" applyNumberFormat="1">
      <alignment horizontal="center" vertical="bottom"/>
    </xf>
    <xf borderId="0" fillId="0" fontId="2" numFmtId="164" xfId="0" applyAlignment="1" applyFont="1" applyNumberFormat="1">
      <alignment horizontal="center" vertical="top"/>
    </xf>
    <xf borderId="0" fillId="6" fontId="3" numFmtId="0" xfId="0" applyAlignment="1" applyFont="1">
      <alignment readingOrder="0"/>
    </xf>
    <xf borderId="0" fillId="6" fontId="19" numFmtId="0" xfId="0" applyAlignment="1" applyFont="1">
      <alignment horizontal="center" readingOrder="0"/>
    </xf>
    <xf borderId="0" fillId="6" fontId="3" numFmtId="0" xfId="0" applyAlignment="1" applyFont="1">
      <alignment horizontal="right" readingOrder="0"/>
    </xf>
    <xf borderId="2" fillId="6" fontId="3" numFmtId="165" xfId="0" applyAlignment="1" applyBorder="1" applyFont="1" applyNumberFormat="1">
      <alignment horizontal="right" readingOrder="0" vertical="top"/>
    </xf>
    <xf borderId="0" fillId="6" fontId="1" numFmtId="3" xfId="0" applyAlignment="1" applyFont="1" applyNumberFormat="1">
      <alignment horizontal="right" readingOrder="0"/>
    </xf>
    <xf borderId="0" fillId="6" fontId="1" numFmtId="165" xfId="0" applyAlignment="1" applyFont="1" applyNumberFormat="1">
      <alignment horizontal="right"/>
    </xf>
    <xf borderId="0" fillId="6" fontId="1" numFmtId="49" xfId="0" applyAlignment="1" applyFont="1" applyNumberFormat="1">
      <alignment horizontal="center" readingOrder="0"/>
    </xf>
    <xf borderId="0" fillId="6" fontId="1" numFmtId="0" xfId="0" applyAlignment="1" applyFont="1">
      <alignment horizontal="center" readingOrder="0"/>
    </xf>
    <xf borderId="0" fillId="6" fontId="1" numFmtId="0" xfId="0" applyAlignment="1" applyFont="1">
      <alignment horizontal="left" readingOrder="0"/>
    </xf>
    <xf borderId="0" fillId="6" fontId="1" numFmtId="0" xfId="0" applyFont="1"/>
    <xf borderId="0" fillId="6" fontId="20" numFmtId="0" xfId="0" applyFont="1"/>
    <xf borderId="4" fillId="6" fontId="2" numFmtId="165" xfId="0" applyAlignment="1" applyBorder="1" applyFont="1" applyNumberFormat="1">
      <alignment horizontal="right" readingOrder="0" shrinkToFit="0" wrapText="0"/>
    </xf>
    <xf borderId="1" fillId="0" fontId="2" numFmtId="164" xfId="0" applyAlignment="1" applyBorder="1" applyFont="1" applyNumberFormat="1">
      <alignment horizontal="center" vertical="top"/>
    </xf>
    <xf borderId="0" fillId="0" fontId="3" numFmtId="165" xfId="0" applyAlignment="1" applyFont="1" applyNumberFormat="1">
      <alignment horizontal="right" readingOrder="0"/>
    </xf>
    <xf borderId="2" fillId="0" fontId="0" numFmtId="49" xfId="0" applyAlignment="1" applyBorder="1" applyFont="1" applyNumberFormat="1">
      <alignment horizontal="center" readingOrder="0" vertical="top"/>
    </xf>
    <xf borderId="0" fillId="6" fontId="2" numFmtId="165" xfId="0" applyAlignment="1" applyFont="1" applyNumberFormat="1">
      <alignment horizontal="right" readingOrder="0" vertical="top"/>
    </xf>
    <xf borderId="0" fillId="4" fontId="2" numFmtId="164" xfId="0" applyAlignment="1" applyFont="1" applyNumberFormat="1">
      <alignment horizontal="center" vertical="bottom"/>
    </xf>
    <xf borderId="0" fillId="6" fontId="2" numFmtId="0" xfId="0" applyAlignment="1" applyFont="1">
      <alignment vertical="bottom"/>
    </xf>
    <xf borderId="0" fillId="6" fontId="21" numFmtId="0" xfId="0" applyAlignment="1" applyFont="1">
      <alignment horizontal="center" vertical="bottom"/>
    </xf>
    <xf borderId="0" fillId="6" fontId="2" numFmtId="0" xfId="0" applyAlignment="1" applyFont="1">
      <alignment horizontal="right" vertical="bottom"/>
    </xf>
    <xf borderId="0" fillId="6" fontId="2" numFmtId="165" xfId="0" applyAlignment="1" applyFont="1" applyNumberFormat="1">
      <alignment horizontal="right" vertical="bottom"/>
    </xf>
    <xf borderId="0" fillId="6" fontId="0" numFmtId="3" xfId="0" applyAlignment="1" applyFont="1" applyNumberFormat="1">
      <alignment horizontal="right" readingOrder="0" vertical="bottom"/>
    </xf>
    <xf borderId="0" fillId="6" fontId="0" numFmtId="165" xfId="0" applyAlignment="1" applyFont="1" applyNumberFormat="1">
      <alignment horizontal="right" vertical="bottom"/>
    </xf>
    <xf borderId="0" fillId="6" fontId="0" numFmtId="49" xfId="0" applyAlignment="1" applyFont="1" applyNumberFormat="1">
      <alignment horizontal="center" vertical="bottom"/>
    </xf>
    <xf borderId="0" fillId="6" fontId="0" numFmtId="0" xfId="0" applyAlignment="1" applyFont="1">
      <alignment horizontal="center" vertical="bottom"/>
    </xf>
    <xf borderId="0" fillId="6" fontId="0" numFmtId="0" xfId="0" applyAlignment="1" applyFont="1">
      <alignment horizontal="left" vertical="bottom"/>
    </xf>
    <xf borderId="0" fillId="6" fontId="0" numFmtId="0" xfId="0" applyAlignment="1" applyFont="1">
      <alignment vertical="bottom"/>
    </xf>
    <xf borderId="0" fillId="6" fontId="8" numFmtId="0" xfId="0" applyAlignment="1" applyFont="1">
      <alignment vertical="bottom"/>
    </xf>
    <xf borderId="0" fillId="0" fontId="2" numFmtId="0" xfId="0" applyAlignment="1" applyFont="1">
      <alignment vertical="bottom"/>
    </xf>
    <xf borderId="0" fillId="0" fontId="22" numFmtId="0" xfId="0" applyAlignment="1" applyFont="1">
      <alignment horizontal="center" vertical="bottom"/>
    </xf>
    <xf borderId="0" fillId="0" fontId="2" numFmtId="0" xfId="0" applyAlignment="1" applyFont="1">
      <alignment horizontal="right" vertical="bottom"/>
    </xf>
    <xf borderId="0" fillId="0" fontId="2" numFmtId="165" xfId="0" applyAlignment="1" applyFont="1" applyNumberFormat="1">
      <alignment horizontal="right" vertical="bottom"/>
    </xf>
    <xf borderId="0" fillId="0" fontId="0" numFmtId="3" xfId="0" applyAlignment="1" applyFont="1" applyNumberFormat="1">
      <alignment horizontal="right" readingOrder="0" vertical="bottom"/>
    </xf>
    <xf borderId="0" fillId="0" fontId="0" numFmtId="165" xfId="0" applyAlignment="1" applyFont="1" applyNumberFormat="1">
      <alignment horizontal="right" vertical="bottom"/>
    </xf>
    <xf borderId="0" fillId="0" fontId="0" numFmtId="49" xfId="0" applyAlignment="1" applyFont="1" applyNumberFormat="1">
      <alignment horizontal="center" vertical="bottom"/>
    </xf>
    <xf borderId="0" fillId="0" fontId="0" numFmtId="0" xfId="0" applyAlignment="1" applyFont="1">
      <alignment horizontal="center" vertical="bottom"/>
    </xf>
    <xf borderId="0" fillId="0" fontId="23" numFmtId="0" xfId="0" applyAlignment="1" applyFont="1">
      <alignment horizontal="left" readingOrder="0" vertical="bottom"/>
    </xf>
    <xf borderId="0" fillId="0" fontId="0" numFmtId="0" xfId="0" applyAlignment="1" applyFont="1">
      <alignment vertical="bottom"/>
    </xf>
    <xf borderId="0" fillId="0" fontId="8" numFmtId="0" xfId="0" applyAlignment="1" applyFont="1">
      <alignment vertical="bottom"/>
    </xf>
    <xf borderId="1" fillId="0" fontId="2" numFmtId="165" xfId="0" applyAlignment="1" applyBorder="1" applyFont="1" applyNumberFormat="1">
      <alignment horizontal="right" readingOrder="0" vertical="top"/>
    </xf>
    <xf borderId="1" fillId="6" fontId="2" numFmtId="165" xfId="0" applyAlignment="1" applyBorder="1" applyFont="1" applyNumberFormat="1">
      <alignment horizontal="right" readingOrder="0" vertical="top"/>
    </xf>
    <xf borderId="0" fillId="6" fontId="24" numFmtId="0" xfId="0" applyAlignment="1" applyFont="1">
      <alignment horizontal="left" readingOrder="0"/>
    </xf>
    <xf borderId="0" fillId="0" fontId="3" numFmtId="0" xfId="0" applyAlignment="1" applyFont="1">
      <alignment readingOrder="0"/>
    </xf>
    <xf borderId="0" fillId="0" fontId="3" numFmtId="49" xfId="0" applyAlignment="1" applyFont="1" applyNumberFormat="1">
      <alignment horizontal="center" vertical="bottom"/>
    </xf>
    <xf borderId="0" fillId="0" fontId="25" numFmtId="0" xfId="0" applyAlignment="1" applyFont="1">
      <alignment horizontal="left" readingOrder="0"/>
    </xf>
    <xf borderId="0" fillId="0" fontId="26" numFmtId="0" xfId="0" applyAlignment="1" applyFont="1">
      <alignment horizontal="center" readingOrder="0"/>
    </xf>
    <xf borderId="0" fillId="0" fontId="27" numFmtId="164" xfId="0" applyAlignment="1" applyFont="1" applyNumberFormat="1">
      <alignment horizontal="center" vertical="bottom"/>
    </xf>
    <xf borderId="1" fillId="0" fontId="2" numFmtId="164" xfId="0" applyAlignment="1" applyBorder="1" applyFont="1" applyNumberFormat="1">
      <alignment horizontal="center" readingOrder="0" vertical="top"/>
    </xf>
    <xf borderId="0" fillId="0" fontId="2" numFmtId="49" xfId="0" applyAlignment="1" applyFont="1" applyNumberFormat="1">
      <alignment horizontal="center" readingOrder="0" vertical="top"/>
    </xf>
    <xf borderId="0" fillId="7" fontId="8" numFmtId="0" xfId="0" applyFill="1" applyFont="1"/>
    <xf borderId="5" fillId="0" fontId="2" numFmtId="165" xfId="0" applyAlignment="1" applyBorder="1" applyFont="1" applyNumberFormat="1">
      <alignment horizontal="right" readingOrder="0"/>
    </xf>
    <xf borderId="0" fillId="0" fontId="2" numFmtId="165" xfId="0" applyAlignment="1" applyFont="1" applyNumberFormat="1">
      <alignment horizontal="right" readingOrder="0" shrinkToFit="0" vertical="bottom" wrapText="0"/>
    </xf>
    <xf borderId="0" fillId="0" fontId="2" numFmtId="49" xfId="0" applyAlignment="1" applyFont="1" applyNumberFormat="1">
      <alignment horizontal="center" readingOrder="0" vertical="bottom"/>
    </xf>
    <xf borderId="0" fillId="8" fontId="8" numFmtId="0" xfId="0" applyFill="1" applyFont="1"/>
    <xf borderId="0" fillId="6" fontId="2" numFmtId="164" xfId="0" applyAlignment="1" applyFont="1" applyNumberFormat="1">
      <alignment horizontal="center" readingOrder="0"/>
    </xf>
    <xf borderId="0" fillId="9" fontId="8" numFmtId="0" xfId="0" applyFill="1" applyFont="1"/>
    <xf borderId="0" fillId="4" fontId="12" numFmtId="0" xfId="0" applyAlignment="1" applyFont="1">
      <alignment horizontal="center" readingOrder="0"/>
    </xf>
    <xf borderId="0" fillId="0" fontId="2" numFmtId="0" xfId="0" applyAlignment="1" applyFont="1">
      <alignment horizontal="right" vertical="bottom"/>
    </xf>
    <xf borderId="0" fillId="0" fontId="2" numFmtId="0" xfId="0" applyAlignment="1" applyFont="1">
      <alignment vertical="bottom"/>
    </xf>
    <xf borderId="0" fillId="6" fontId="2" numFmtId="0" xfId="0" applyAlignment="1" applyFont="1">
      <alignment vertical="bottom"/>
    </xf>
    <xf borderId="0" fillId="6" fontId="2" numFmtId="0" xfId="0" applyAlignment="1" applyFont="1">
      <alignment horizontal="right" vertical="bottom"/>
    </xf>
    <xf borderId="0" fillId="4" fontId="2" numFmtId="0" xfId="0" applyAlignment="1" applyFont="1">
      <alignment vertical="bottom"/>
    </xf>
    <xf borderId="0" fillId="4" fontId="2" numFmtId="0" xfId="0" applyAlignment="1" applyFont="1">
      <alignment readingOrder="0"/>
    </xf>
    <xf borderId="0" fillId="4" fontId="2" numFmtId="0" xfId="0" applyAlignment="1" applyFont="1">
      <alignment horizontal="right" vertical="bottom"/>
    </xf>
    <xf borderId="0" fillId="4" fontId="2" numFmtId="165" xfId="0" applyAlignment="1" applyFont="1" applyNumberFormat="1">
      <alignment horizontal="right" vertical="bottom"/>
    </xf>
    <xf borderId="0" fillId="4" fontId="2" numFmtId="49" xfId="0" applyAlignment="1" applyFont="1" applyNumberFormat="1">
      <alignment horizontal="center" vertical="bottom"/>
    </xf>
    <xf borderId="0" fillId="4" fontId="0" numFmtId="3" xfId="0" applyAlignment="1" applyFont="1" applyNumberFormat="1">
      <alignment horizontal="right" readingOrder="0"/>
    </xf>
    <xf borderId="0" fillId="4" fontId="0" numFmtId="10" xfId="0" applyAlignment="1" applyFont="1" applyNumberFormat="1">
      <alignment horizontal="right" readingOrder="0"/>
    </xf>
    <xf borderId="0" fillId="4" fontId="0" numFmtId="165" xfId="0" applyAlignment="1" applyFont="1" applyNumberFormat="1">
      <alignment horizontal="right"/>
    </xf>
    <xf borderId="0" fillId="4" fontId="0" numFmtId="49" xfId="0" applyAlignment="1" applyFont="1" applyNumberFormat="1">
      <alignment horizontal="center" readingOrder="0"/>
    </xf>
    <xf borderId="0" fillId="4" fontId="0" numFmtId="0" xfId="0" applyAlignment="1" applyFont="1">
      <alignment horizontal="center" readingOrder="0"/>
    </xf>
    <xf borderId="0" fillId="4" fontId="0" numFmtId="0" xfId="0" applyAlignment="1" applyFont="1">
      <alignment horizontal="left" readingOrder="0"/>
    </xf>
    <xf borderId="0" fillId="4" fontId="0" numFmtId="0" xfId="0" applyFont="1"/>
    <xf borderId="0" fillId="4" fontId="8" numFmtId="0" xfId="0" applyFont="1"/>
    <xf borderId="0" fillId="6" fontId="0" numFmtId="165" xfId="0" applyAlignment="1" applyFont="1" applyNumberFormat="1">
      <alignment horizontal="right" readingOrder="0"/>
    </xf>
    <xf borderId="0" fillId="4" fontId="28" numFmtId="0" xfId="0" applyAlignment="1" applyFont="1">
      <alignment readingOrder="0" vertical="bottom"/>
    </xf>
    <xf borderId="0" fillId="0" fontId="29" numFmtId="0" xfId="0" applyAlignment="1" applyFont="1">
      <alignment readingOrder="0" vertical="bottom"/>
    </xf>
    <xf borderId="0" fillId="0" fontId="2" numFmtId="0" xfId="0" applyAlignment="1" applyFont="1">
      <alignment horizontal="right" readingOrder="0" shrinkToFit="0" vertical="bottom" wrapText="0"/>
    </xf>
    <xf borderId="0" fillId="6" fontId="2" numFmtId="0" xfId="0" applyAlignment="1" applyFont="1">
      <alignment horizontal="right" readingOrder="0" shrinkToFit="0" vertical="bottom" wrapText="0"/>
    </xf>
    <xf borderId="0" fillId="6" fontId="2" numFmtId="165" xfId="0" applyAlignment="1" applyFont="1" applyNumberFormat="1">
      <alignment horizontal="right" readingOrder="0" shrinkToFit="0" vertical="bottom" wrapText="0"/>
    </xf>
    <xf borderId="0" fillId="6" fontId="2" numFmtId="0" xfId="0" applyAlignment="1" applyFont="1">
      <alignment readingOrder="0" vertical="bottom"/>
    </xf>
    <xf borderId="0" fillId="6" fontId="30" numFmtId="0" xfId="0" applyFont="1"/>
    <xf borderId="0" fillId="0" fontId="30" numFmtId="0" xfId="0" applyFont="1"/>
    <xf borderId="0" fillId="0" fontId="2" numFmtId="165" xfId="0" applyAlignment="1" applyFont="1" applyNumberFormat="1">
      <alignment horizontal="right" readingOrder="0" vertical="bottom"/>
    </xf>
    <xf borderId="1" fillId="0" fontId="2" numFmtId="0" xfId="0" applyAlignment="1" applyBorder="1" applyFont="1">
      <alignment readingOrder="0"/>
    </xf>
    <xf borderId="0" fillId="0" fontId="2" numFmtId="0" xfId="0" applyAlignment="1" applyFont="1">
      <alignment horizontal="right"/>
    </xf>
    <xf borderId="1" fillId="6" fontId="2" numFmtId="0" xfId="0" applyAlignment="1" applyBorder="1" applyFont="1">
      <alignment readingOrder="0"/>
    </xf>
    <xf borderId="0" fillId="6" fontId="2" numFmtId="0" xfId="0" applyAlignment="1" applyFont="1">
      <alignment horizontal="right"/>
    </xf>
    <xf borderId="0" fillId="0" fontId="2" numFmtId="0" xfId="0" applyAlignment="1" applyFont="1">
      <alignment readingOrder="0" shrinkToFit="0" vertical="bottom" wrapText="0"/>
    </xf>
    <xf borderId="0" fillId="6" fontId="2" numFmtId="0" xfId="0" applyAlignment="1" applyFont="1">
      <alignment readingOrder="0" shrinkToFit="0" vertical="bottom" wrapText="0"/>
    </xf>
    <xf borderId="0" fillId="0" fontId="3" numFmtId="164" xfId="0" applyAlignment="1" applyFont="1" applyNumberFormat="1">
      <alignment horizontal="left" readingOrder="0"/>
    </xf>
    <xf borderId="0" fillId="0" fontId="1" numFmtId="164" xfId="0" applyAlignment="1" applyFont="1" applyNumberFormat="1">
      <alignment horizontal="left" readingOrder="0"/>
    </xf>
    <xf borderId="3" fillId="0" fontId="2" numFmtId="0" xfId="0" applyAlignment="1" applyBorder="1" applyFont="1">
      <alignment horizontal="left" readingOrder="0" vertical="top"/>
    </xf>
    <xf borderId="3" fillId="0" fontId="2" numFmtId="165" xfId="0" applyAlignment="1" applyBorder="1" applyFont="1" applyNumberFormat="1">
      <alignment horizontal="right" readingOrder="0" vertical="top"/>
    </xf>
    <xf borderId="0" fillId="6" fontId="0" numFmtId="0" xfId="0" applyAlignment="1" applyFont="1">
      <alignment horizontal="left" readingOrder="0"/>
    </xf>
    <xf borderId="0" fillId="6" fontId="2" numFmtId="0" xfId="0" applyAlignment="1" applyFont="1">
      <alignment readingOrder="0" shrinkToFit="0" wrapText="0"/>
    </xf>
    <xf borderId="0" fillId="0" fontId="2" numFmtId="0" xfId="0" applyAlignment="1" applyFont="1">
      <alignment readingOrder="0" shrinkToFit="0" wrapText="0"/>
    </xf>
    <xf borderId="3" fillId="6" fontId="2" numFmtId="165" xfId="0" applyAlignment="1" applyBorder="1" applyFont="1" applyNumberFormat="1">
      <alignment horizontal="right" readingOrder="0" vertical="top"/>
    </xf>
    <xf borderId="5" fillId="0" fontId="2" numFmtId="0" xfId="0" applyAlignment="1" applyBorder="1" applyFont="1">
      <alignment readingOrder="0"/>
    </xf>
    <xf borderId="0" fillId="6" fontId="31" numFmtId="0" xfId="0" applyAlignment="1" applyFont="1">
      <alignment readingOrder="0" shrinkToFit="0" wrapText="0"/>
    </xf>
    <xf borderId="0" fillId="6" fontId="0" numFmtId="0" xfId="0" applyAlignment="1" applyFont="1">
      <alignment readingOrder="0"/>
    </xf>
    <xf borderId="0" fillId="0" fontId="3" numFmtId="164" xfId="0" applyAlignment="1" applyFont="1" applyNumberFormat="1">
      <alignment horizontal="center" vertical="bottom"/>
    </xf>
    <xf borderId="0" fillId="6" fontId="0" numFmtId="0" xfId="0" applyAlignment="1" applyFont="1">
      <alignment horizontal="center"/>
    </xf>
    <xf borderId="0" fillId="10" fontId="0" numFmtId="0" xfId="0" applyAlignment="1" applyFill="1" applyFont="1">
      <alignment horizontal="left" readingOrder="0"/>
    </xf>
    <xf borderId="0" fillId="10" fontId="32" numFmtId="0" xfId="0" applyAlignment="1" applyFont="1">
      <alignment horizontal="center" readingOrder="0"/>
    </xf>
    <xf borderId="0" fillId="10" fontId="0" numFmtId="0" xfId="0" applyAlignment="1" applyFont="1">
      <alignment readingOrder="0"/>
    </xf>
    <xf borderId="0" fillId="10" fontId="0" numFmtId="0" xfId="0" applyAlignment="1" applyFont="1">
      <alignment horizontal="right" readingOrder="0"/>
    </xf>
    <xf borderId="0" fillId="10" fontId="0" numFmtId="165" xfId="0" applyAlignment="1" applyFont="1" applyNumberFormat="1">
      <alignment horizontal="right" readingOrder="0"/>
    </xf>
    <xf borderId="0" fillId="10" fontId="18" numFmtId="164" xfId="0" applyAlignment="1" applyFont="1" applyNumberFormat="1">
      <alignment horizontal="center" vertical="bottom"/>
    </xf>
    <xf borderId="0" fillId="10" fontId="18" numFmtId="49" xfId="0" applyAlignment="1" applyFont="1" applyNumberFormat="1">
      <alignment horizontal="center" vertical="bottom"/>
    </xf>
    <xf borderId="0" fillId="10" fontId="0" numFmtId="3" xfId="0" applyAlignment="1" applyFont="1" applyNumberFormat="1">
      <alignment horizontal="right" readingOrder="0"/>
    </xf>
    <xf borderId="0" fillId="10" fontId="0" numFmtId="10" xfId="0" applyAlignment="1" applyFont="1" applyNumberFormat="1">
      <alignment horizontal="right" readingOrder="0"/>
    </xf>
    <xf borderId="0" fillId="10" fontId="0" numFmtId="165" xfId="0" applyAlignment="1" applyFont="1" applyNumberFormat="1">
      <alignment horizontal="right"/>
    </xf>
    <xf borderId="0" fillId="10" fontId="0" numFmtId="49" xfId="0" applyAlignment="1" applyFont="1" applyNumberFormat="1">
      <alignment horizontal="center" readingOrder="0"/>
    </xf>
    <xf borderId="0" fillId="10" fontId="0" numFmtId="0" xfId="0" applyAlignment="1" applyFont="1">
      <alignment horizontal="center" readingOrder="0"/>
    </xf>
    <xf borderId="0" fillId="10" fontId="1" numFmtId="0" xfId="0" applyAlignment="1" applyFont="1">
      <alignment horizontal="left" readingOrder="0"/>
    </xf>
    <xf borderId="0" fillId="10" fontId="0" numFmtId="0" xfId="0" applyFont="1"/>
    <xf borderId="0" fillId="10" fontId="8" numFmtId="0" xfId="0" applyFont="1"/>
    <xf borderId="0" fillId="6" fontId="2" numFmtId="165" xfId="0" applyAlignment="1" applyFont="1" applyNumberFormat="1">
      <alignment horizontal="right" readingOrder="0"/>
    </xf>
    <xf borderId="0" fillId="0" fontId="12" numFmtId="0" xfId="0" applyAlignment="1" applyFont="1">
      <alignment horizontal="center" readingOrder="0"/>
    </xf>
    <xf borderId="0" fillId="0" fontId="2" numFmtId="165" xfId="0" applyAlignment="1" applyFont="1" applyNumberFormat="1">
      <alignment readingOrder="0"/>
    </xf>
    <xf borderId="5" fillId="0" fontId="2" numFmtId="164" xfId="0" applyAlignment="1" applyBorder="1" applyFont="1" applyNumberFormat="1">
      <alignment horizontal="center" vertical="bottom"/>
    </xf>
    <xf borderId="5" fillId="0" fontId="2" numFmtId="165" xfId="0" applyAlignment="1" applyBorder="1" applyFont="1" applyNumberFormat="1">
      <alignment readingOrder="0"/>
    </xf>
    <xf borderId="0" fillId="6" fontId="2" numFmtId="165" xfId="0" applyAlignment="1" applyFont="1" applyNumberFormat="1">
      <alignment readingOrder="0"/>
    </xf>
    <xf borderId="5" fillId="6" fontId="2" numFmtId="164" xfId="0" applyAlignment="1" applyBorder="1" applyFont="1" applyNumberFormat="1">
      <alignment horizontal="center" readingOrder="0" vertical="bottom"/>
    </xf>
    <xf borderId="0" fillId="6" fontId="2" numFmtId="49" xfId="0" applyAlignment="1" applyFont="1" applyNumberFormat="1">
      <alignment horizontal="center" readingOrder="0" vertical="bottom"/>
    </xf>
    <xf borderId="0" fillId="5" fontId="1" numFmtId="0" xfId="0" applyAlignment="1" applyFont="1">
      <alignment horizontal="right" readingOrder="0"/>
    </xf>
    <xf borderId="0" fillId="5" fontId="1" numFmtId="49" xfId="0" applyAlignment="1" applyFont="1" applyNumberFormat="1">
      <alignment horizontal="right" readingOrder="0"/>
    </xf>
    <xf borderId="0" fillId="4" fontId="1" numFmtId="0" xfId="0" applyAlignment="1" applyFont="1">
      <alignment readingOrder="0"/>
    </xf>
    <xf borderId="0" fillId="4" fontId="0" numFmtId="0" xfId="0" applyAlignment="1" applyFont="1">
      <alignment readingOrder="0"/>
    </xf>
    <xf borderId="0" fillId="4" fontId="0" numFmtId="0" xfId="0" applyAlignment="1" applyFont="1">
      <alignment horizontal="right"/>
    </xf>
    <xf borderId="0" fillId="4" fontId="0" numFmtId="165" xfId="0" applyAlignment="1" applyFont="1" applyNumberFormat="1">
      <alignment horizontal="right"/>
    </xf>
    <xf borderId="0" fillId="4" fontId="18" numFmtId="164" xfId="0" applyAlignment="1" applyFont="1" applyNumberFormat="1">
      <alignment horizontal="center" vertical="bottom"/>
    </xf>
    <xf borderId="0" fillId="4" fontId="18" numFmtId="49" xfId="0" applyAlignment="1" applyFont="1" applyNumberFormat="1">
      <alignment horizontal="center" readingOrder="0" vertical="bottom"/>
    </xf>
    <xf borderId="0" fillId="4" fontId="0" numFmtId="3" xfId="0" applyAlignment="1" applyFont="1" applyNumberFormat="1">
      <alignment horizontal="right"/>
    </xf>
    <xf borderId="0" fillId="0" fontId="12" numFmtId="0" xfId="0" applyAlignment="1" applyFont="1">
      <alignment horizontal="center" readingOrder="0"/>
    </xf>
    <xf borderId="0" fillId="0" fontId="1" numFmtId="165" xfId="0" applyAlignment="1" applyFont="1" applyNumberFormat="1">
      <alignment horizontal="right"/>
    </xf>
    <xf borderId="0" fillId="0" fontId="18" numFmtId="164" xfId="0" applyAlignment="1" applyFont="1" applyNumberFormat="1">
      <alignment horizontal="center" readingOrder="0" vertical="bottom"/>
    </xf>
    <xf borderId="0" fillId="0" fontId="18" numFmtId="49" xfId="0" applyAlignment="1" applyFont="1" applyNumberFormat="1">
      <alignment horizontal="center" vertical="bottom"/>
    </xf>
    <xf borderId="0" fillId="0" fontId="0" numFmtId="3" xfId="0" applyAlignment="1" applyFont="1" applyNumberFormat="1">
      <alignment horizontal="right"/>
    </xf>
    <xf borderId="0" fillId="0" fontId="0" numFmtId="10" xfId="0" applyAlignment="1" applyFont="1" applyNumberFormat="1">
      <alignment horizontal="right"/>
    </xf>
    <xf borderId="8" fillId="0" fontId="33" numFmtId="0" xfId="0" applyBorder="1" applyFont="1"/>
    <xf borderId="0" fillId="0" fontId="0" numFmtId="165" xfId="0" applyAlignment="1" applyFont="1" applyNumberFormat="1">
      <alignment horizontal="right"/>
    </xf>
    <xf borderId="0" fillId="3" fontId="34" numFmtId="164" xfId="0" applyAlignment="1" applyFont="1" applyNumberFormat="1">
      <alignment horizontal="left" readingOrder="0"/>
    </xf>
    <xf borderId="10" fillId="0" fontId="0" numFmtId="165" xfId="0" applyAlignment="1" applyBorder="1" applyFont="1" applyNumberFormat="1">
      <alignment horizontal="right" readingOrder="0"/>
    </xf>
    <xf borderId="11" fillId="0" fontId="0" numFmtId="165" xfId="0" applyAlignment="1" applyBorder="1" applyFont="1" applyNumberFormat="1">
      <alignment horizontal="right" readingOrder="0"/>
    </xf>
    <xf borderId="0" fillId="0" fontId="1" numFmtId="4" xfId="0" applyAlignment="1" applyFont="1" applyNumberFormat="1">
      <alignment horizontal="left" readingOrder="0"/>
    </xf>
    <xf borderId="0" fillId="0" fontId="18" numFmtId="164" xfId="0" applyAlignment="1" applyFont="1" applyNumberFormat="1">
      <alignment horizontal="center" vertical="bottom"/>
    </xf>
    <xf borderId="12" fillId="0" fontId="0" numFmtId="165" xfId="0" applyAlignment="1" applyBorder="1" applyFont="1" applyNumberFormat="1">
      <alignment horizontal="right" readingOrder="0"/>
    </xf>
    <xf borderId="13" fillId="3" fontId="34" numFmtId="165" xfId="0" applyAlignment="1" applyBorder="1" applyFont="1" applyNumberFormat="1">
      <alignment horizontal="right" readingOrder="0"/>
    </xf>
    <xf borderId="14" fillId="0" fontId="1" numFmtId="165" xfId="0" applyAlignment="1" applyBorder="1" applyFont="1" applyNumberFormat="1">
      <alignment horizontal="right" readingOrder="0"/>
    </xf>
    <xf borderId="15" fillId="0" fontId="1" numFmtId="165" xfId="0" applyAlignment="1" applyBorder="1" applyFont="1" applyNumberFormat="1">
      <alignment horizontal="right"/>
    </xf>
    <xf borderId="0" fillId="0" fontId="20" numFmtId="0" xfId="0" applyAlignment="1" applyFont="1">
      <alignment horizontal="left" readingOrder="0"/>
    </xf>
    <xf borderId="6" fillId="0" fontId="1" numFmtId="165" xfId="0" applyAlignment="1" applyBorder="1" applyFont="1" applyNumberFormat="1">
      <alignment horizontal="center" readingOrder="0"/>
    </xf>
    <xf borderId="0" fillId="0" fontId="8" numFmtId="165" xfId="0" applyAlignment="1" applyFont="1" applyNumberFormat="1">
      <alignment horizontal="right"/>
    </xf>
    <xf borderId="13" fillId="0" fontId="2" numFmtId="165" xfId="0" applyAlignment="1" applyBorder="1" applyFont="1" applyNumberFormat="1">
      <alignment horizontal="right" readingOrder="0" vertical="bottom"/>
    </xf>
    <xf borderId="0" fillId="0" fontId="8" numFmtId="3" xfId="0" applyAlignment="1" applyFont="1" applyNumberFormat="1">
      <alignment horizontal="right"/>
    </xf>
    <xf borderId="0" fillId="0" fontId="8" numFmtId="10" xfId="0" applyAlignment="1" applyFont="1" applyNumberFormat="1">
      <alignment horizontal="right"/>
    </xf>
    <xf borderId="15" fillId="0" fontId="20" numFmtId="165" xfId="0" applyAlignment="1" applyBorder="1" applyFont="1" applyNumberFormat="1">
      <alignment horizontal="right"/>
    </xf>
    <xf borderId="0" fillId="0" fontId="8" numFmtId="165" xfId="0" applyAlignment="1" applyFont="1" applyNumberFormat="1">
      <alignment horizontal="right"/>
    </xf>
    <xf borderId="0" fillId="0" fontId="8" numFmtId="0" xfId="0" applyAlignment="1" applyFont="1">
      <alignment horizontal="center" readingOrder="0"/>
    </xf>
    <xf borderId="0" fillId="0" fontId="8" numFmtId="0" xfId="0" applyAlignment="1" applyFont="1">
      <alignment horizontal="center"/>
    </xf>
    <xf borderId="0" fillId="0" fontId="8" numFmtId="0" xfId="0" applyAlignment="1" applyFont="1">
      <alignment horizontal="left"/>
    </xf>
    <xf borderId="0" fillId="0" fontId="8" numFmtId="0" xfId="0" applyAlignment="1" applyFont="1">
      <alignment horizontal="right"/>
    </xf>
    <xf borderId="14" fillId="0" fontId="20" numFmtId="165" xfId="0" applyAlignment="1" applyBorder="1" applyFont="1" applyNumberFormat="1">
      <alignment horizontal="right" readingOrder="0"/>
    </xf>
    <xf borderId="15" fillId="0" fontId="20" numFmtId="165" xfId="0" applyAlignment="1" applyBorder="1" applyFont="1" applyNumberFormat="1">
      <alignment horizontal="right" readingOrder="0"/>
    </xf>
    <xf borderId="12" fillId="0" fontId="1" numFmtId="0" xfId="0" applyAlignment="1" applyBorder="1" applyFont="1">
      <alignment horizontal="left" readingOrder="0"/>
    </xf>
    <xf borderId="6" fillId="0" fontId="20" numFmtId="165" xfId="0" applyAlignment="1" applyBorder="1" applyFont="1" applyNumberFormat="1">
      <alignment horizontal="center" readingOrder="0"/>
    </xf>
    <xf borderId="13" fillId="0" fontId="8" numFmtId="165" xfId="0" applyAlignment="1" applyBorder="1" applyFont="1" applyNumberFormat="1">
      <alignment horizontal="right" readingOrder="0"/>
    </xf>
    <xf borderId="0" fillId="0" fontId="35" numFmtId="0" xfId="0" applyAlignment="1" applyFont="1">
      <alignment horizontal="center" readingOrder="0"/>
    </xf>
    <xf borderId="10" fillId="0" fontId="8" numFmtId="165" xfId="0" applyAlignment="1" applyBorder="1" applyFont="1" applyNumberFormat="1">
      <alignment horizontal="right" readingOrder="0"/>
    </xf>
    <xf borderId="12" fillId="0" fontId="8" numFmtId="165" xfId="0" applyAlignment="1" applyBorder="1" applyFont="1" applyNumberFormat="1">
      <alignment horizontal="right" readingOrder="0"/>
    </xf>
    <xf borderId="0" fillId="0" fontId="8" numFmtId="49" xfId="0" applyAlignment="1" applyFont="1" applyNumberFormat="1">
      <alignment horizontal="center"/>
    </xf>
    <xf borderId="13" fillId="0" fontId="8" numFmtId="165" xfId="0" applyAlignment="1" applyBorder="1" applyFont="1" applyNumberFormat="1">
      <alignment horizontal="right"/>
    </xf>
    <xf borderId="14" fillId="0" fontId="8" numFmtId="165" xfId="0" applyAlignment="1" applyBorder="1" applyFont="1" applyNumberFormat="1">
      <alignment horizontal="right" readingOrder="0"/>
    </xf>
    <xf borderId="15" fillId="0" fontId="8" numFmtId="165" xfId="0" applyAlignment="1" applyBorder="1" applyFont="1" applyNumberFormat="1">
      <alignment horizontal="right"/>
    </xf>
    <xf borderId="6" fillId="3" fontId="36" numFmtId="165" xfId="0" applyAlignment="1" applyBorder="1" applyFont="1" applyNumberFormat="1">
      <alignment horizontal="center" readingOrder="0"/>
    </xf>
    <xf borderId="11" fillId="0" fontId="8" numFmtId="165" xfId="0" applyAlignment="1" applyBorder="1" applyFont="1" applyNumberFormat="1">
      <alignment horizontal="right" readingOrder="0"/>
    </xf>
    <xf borderId="6" fillId="0" fontId="20" numFmtId="165" xfId="0" applyAlignment="1" applyBorder="1" applyFont="1" applyNumberFormat="1">
      <alignment horizontal="right" readingOrder="0"/>
    </xf>
    <xf borderId="8" fillId="0" fontId="20" numFmtId="165" xfId="0" applyAlignment="1" applyBorder="1" applyFont="1" applyNumberFormat="1">
      <alignment horizontal="right"/>
    </xf>
    <xf borderId="10" fillId="0" fontId="20" numFmtId="165" xfId="0" applyAlignment="1" applyBorder="1" applyFont="1" applyNumberFormat="1">
      <alignment horizontal="right" readingOrder="0"/>
    </xf>
    <xf borderId="11" fillId="0" fontId="20" numFmtId="165" xfId="0" applyAlignment="1" applyBorder="1" applyFont="1" applyNumberFormat="1">
      <alignment horizontal="right" readingOrder="0"/>
    </xf>
    <xf borderId="12" fillId="0" fontId="20" numFmtId="3" xfId="0" applyAlignment="1" applyBorder="1" applyFont="1" applyNumberFormat="1">
      <alignment horizontal="right" readingOrder="0"/>
    </xf>
    <xf borderId="13" fillId="0" fontId="20" numFmtId="10" xfId="0" applyAlignment="1" applyBorder="1" applyFont="1" applyNumberFormat="1">
      <alignment horizontal="right" readingOrder="0"/>
    </xf>
    <xf borderId="14" fillId="0" fontId="20" numFmtId="3" xfId="0" applyAlignment="1" applyBorder="1" applyFont="1" applyNumberFormat="1">
      <alignment horizontal="right" readingOrder="0"/>
    </xf>
    <xf borderId="15" fillId="0" fontId="20" numFmtId="10" xfId="0" applyAlignment="1" applyBorder="1" applyFont="1" applyNumberFormat="1">
      <alignment horizontal="right"/>
    </xf>
    <xf borderId="10" fillId="0" fontId="20" numFmtId="3" xfId="0" applyAlignment="1" applyBorder="1" applyFont="1" applyNumberFormat="1">
      <alignment horizontal="right" readingOrder="0"/>
    </xf>
    <xf borderId="12" fillId="0" fontId="20" numFmtId="3" xfId="0" applyAlignment="1" applyBorder="1" applyFont="1" applyNumberFormat="1">
      <alignment horizontal="left" readingOrder="0"/>
    </xf>
    <xf borderId="13" fillId="0" fontId="20" numFmtId="165" xfId="0" applyAlignment="1" applyBorder="1" applyFont="1" applyNumberFormat="1">
      <alignment horizontal="right" readingOrder="0"/>
    </xf>
    <xf borderId="0" fillId="0" fontId="35" numFmtId="0" xfId="0" applyAlignment="1" applyFont="1">
      <alignment horizontal="center"/>
    </xf>
    <xf borderId="11" fillId="0" fontId="20" numFmtId="165" xfId="0" applyAlignment="1" applyBorder="1" applyFont="1" applyNumberFormat="1">
      <alignment horizontal="right"/>
    </xf>
    <xf borderId="11" fillId="0" fontId="20" numFmtId="10" xfId="0" applyAlignment="1" applyBorder="1" applyFont="1" applyNumberFormat="1">
      <alignment horizontal="right"/>
    </xf>
    <xf borderId="0" fillId="3" fontId="8" numFmtId="0" xfId="0" applyAlignment="1" applyFont="1">
      <alignment readingOrder="0"/>
    </xf>
    <xf borderId="6" fillId="0" fontId="37" numFmtId="0" xfId="0" applyAlignment="1" applyBorder="1" applyFont="1">
      <alignment horizontal="center" readingOrder="0"/>
    </xf>
    <xf borderId="7" fillId="0" fontId="33" numFmtId="0" xfId="0" applyBorder="1" applyFont="1"/>
    <xf borderId="0" fillId="0" fontId="37" numFmtId="0" xfId="0" applyAlignment="1" applyFont="1">
      <alignment readingOrder="0"/>
    </xf>
    <xf borderId="0" fillId="0" fontId="38" numFmtId="0" xfId="0" applyAlignment="1" applyFont="1">
      <alignment readingOrder="0"/>
    </xf>
    <xf borderId="0" fillId="0" fontId="38" numFmtId="3" xfId="0" applyAlignment="1" applyFont="1" applyNumberFormat="1">
      <alignment readingOrder="0"/>
    </xf>
    <xf borderId="0" fillId="0" fontId="38" numFmtId="3" xfId="0" applyAlignment="1" applyFont="1" applyNumberFormat="1">
      <alignment horizontal="right" readingOrder="0"/>
    </xf>
    <xf borderId="0" fillId="0" fontId="38" numFmtId="3" xfId="0" applyAlignment="1" applyFont="1" applyNumberFormat="1">
      <alignment horizontal="right"/>
    </xf>
    <xf borderId="0" fillId="0" fontId="38" numFmtId="3" xfId="0" applyFont="1" applyNumberFormat="1"/>
    <xf borderId="0" fillId="0" fontId="38" numFmtId="0" xfId="0" applyAlignment="1" applyFont="1">
      <alignment horizontal="right" readingOrder="0"/>
    </xf>
    <xf borderId="0" fillId="0" fontId="38" numFmtId="164" xfId="0" applyFont="1" applyNumberFormat="1"/>
    <xf borderId="0" fillId="0" fontId="38" numFmtId="10" xfId="0" applyFont="1" applyNumberFormat="1"/>
    <xf borderId="0" fillId="0" fontId="38" numFmtId="164" xfId="0" applyAlignment="1" applyFont="1" applyNumberFormat="1">
      <alignment readingOrder="0"/>
    </xf>
    <xf borderId="0" fillId="0" fontId="38" numFmtId="164" xfId="0" applyAlignment="1" applyFont="1" applyNumberFormat="1">
      <alignment horizontal="right" readingOrder="0"/>
    </xf>
    <xf borderId="0" fillId="0" fontId="18" numFmtId="0" xfId="0" applyAlignment="1" applyFont="1">
      <alignment readingOrder="0" vertical="bottom"/>
    </xf>
    <xf borderId="0" fillId="0" fontId="18" numFmtId="164" xfId="0" applyAlignment="1" applyFont="1" applyNumberFormat="1">
      <alignment horizontal="right" readingOrder="0" vertical="bottom"/>
    </xf>
    <xf borderId="0" fillId="0" fontId="18" numFmtId="0" xfId="0" applyAlignment="1" applyFont="1">
      <alignment vertical="bottom"/>
    </xf>
    <xf borderId="0" fillId="0" fontId="0" numFmtId="164" xfId="0" applyAlignment="1" applyFont="1" applyNumberFormat="1">
      <alignment readingOrder="0"/>
    </xf>
    <xf borderId="0" fillId="0" fontId="0" numFmtId="10" xfId="0" applyFont="1" applyNumberFormat="1"/>
    <xf borderId="0" fillId="0" fontId="18" numFmtId="10" xfId="0" applyAlignment="1" applyFont="1" applyNumberFormat="1">
      <alignment horizontal="right" readingOrder="0" vertical="bottom"/>
    </xf>
    <xf borderId="16" fillId="0" fontId="18" numFmtId="164" xfId="0" applyAlignment="1" applyBorder="1" applyFont="1" applyNumberFormat="1">
      <alignment horizontal="right" readingOrder="0" vertical="bottom"/>
    </xf>
    <xf borderId="0" fillId="0" fontId="39" numFmtId="0" xfId="0" applyAlignment="1" applyFont="1">
      <alignment horizontal="right" readingOrder="0" shrinkToFit="0" vertical="bottom" wrapText="0"/>
    </xf>
    <xf borderId="16" fillId="0" fontId="38" numFmtId="164" xfId="0" applyAlignment="1" applyBorder="1" applyFont="1" applyNumberFormat="1">
      <alignment horizontal="right" readingOrder="0" shrinkToFit="0" vertical="bottom" wrapText="0"/>
    </xf>
    <xf borderId="16" fillId="0" fontId="39" numFmtId="0" xfId="0" applyAlignment="1" applyBorder="1" applyFont="1">
      <alignment horizontal="right" readingOrder="0" shrinkToFit="0" vertical="bottom" wrapText="0"/>
    </xf>
    <xf borderId="0" fillId="0" fontId="38" numFmtId="164" xfId="0" applyAlignment="1" applyFont="1" applyNumberFormat="1">
      <alignment horizontal="right" readingOrder="0" shrinkToFit="0" vertical="bottom" wrapText="0"/>
    </xf>
    <xf borderId="0" fillId="4" fontId="38" numFmtId="0" xfId="0" applyAlignment="1" applyFont="1">
      <alignment readingOrder="0"/>
    </xf>
    <xf borderId="16" fillId="4" fontId="38" numFmtId="167" xfId="0" applyAlignment="1" applyBorder="1" applyFont="1" applyNumberFormat="1">
      <alignment horizontal="right" readingOrder="0" shrinkToFit="0" vertical="bottom" wrapText="0"/>
    </xf>
    <xf borderId="0" fillId="4" fontId="38" numFmtId="0" xfId="0" applyAlignment="1" applyFont="1">
      <alignment horizontal="right" readingOrder="0"/>
    </xf>
    <xf borderId="0" fillId="4" fontId="38" numFmtId="164" xfId="0" applyFont="1" applyNumberFormat="1"/>
    <xf borderId="0" fillId="0" fontId="38" numFmtId="4" xfId="0" applyAlignment="1" applyFont="1" applyNumberFormat="1">
      <alignment horizontal="right" readingOrder="0"/>
    </xf>
    <xf borderId="16" fillId="0" fontId="38" numFmtId="168" xfId="0" applyAlignment="1" applyBorder="1" applyFont="1" applyNumberFormat="1">
      <alignment horizontal="right" readingOrder="0" shrinkToFit="0" vertical="bottom" wrapText="0"/>
    </xf>
    <xf borderId="16" fillId="0" fontId="38" numFmtId="0" xfId="0" applyAlignment="1" applyBorder="1" applyFont="1">
      <alignment horizontal="right" readingOrder="0" shrinkToFit="0" vertical="bottom" wrapText="0"/>
    </xf>
    <xf borderId="0" fillId="0" fontId="38" numFmtId="168" xfId="0" applyFont="1" applyNumberFormat="1"/>
    <xf borderId="0" fillId="0" fontId="18" numFmtId="3" xfId="0" applyAlignment="1" applyFont="1" applyNumberFormat="1">
      <alignment vertical="bottom"/>
    </xf>
    <xf borderId="0" fillId="0" fontId="18" numFmtId="4" xfId="0" applyAlignment="1" applyFont="1" applyNumberFormat="1">
      <alignment vertical="bottom"/>
    </xf>
    <xf borderId="0" fillId="0" fontId="18" numFmtId="168" xfId="0" applyAlignment="1" applyFont="1" applyNumberFormat="1">
      <alignment vertical="bottom"/>
    </xf>
    <xf borderId="0" fillId="0" fontId="18" numFmtId="10" xfId="0" applyAlignment="1" applyFont="1" applyNumberFormat="1">
      <alignment vertical="bottom"/>
    </xf>
    <xf borderId="0" fillId="0" fontId="11" numFmtId="0" xfId="0" applyAlignment="1" applyFont="1">
      <alignment vertical="bottom"/>
    </xf>
    <xf borderId="0" fillId="0" fontId="11" numFmtId="10" xfId="0" applyAlignment="1" applyFont="1" applyNumberFormat="1">
      <alignment horizontal="right" vertical="bottom"/>
    </xf>
    <xf borderId="0" fillId="0" fontId="1" numFmtId="49" xfId="0" applyAlignment="1" applyFont="1" applyNumberFormat="1">
      <alignment horizontal="left" readingOrder="0"/>
    </xf>
    <xf borderId="0" fillId="0" fontId="37" numFmtId="0" xfId="0" applyAlignment="1" applyFont="1">
      <alignment horizontal="left" readingOrder="0"/>
    </xf>
    <xf borderId="0" fillId="0" fontId="38" numFmtId="169" xfId="0" applyAlignment="1" applyFont="1" applyNumberFormat="1">
      <alignment readingOrder="0"/>
    </xf>
    <xf borderId="0" fillId="0" fontId="38" numFmtId="3" xfId="0" applyAlignment="1" applyFont="1" applyNumberFormat="1">
      <alignment horizontal="left" readingOrder="0"/>
    </xf>
    <xf borderId="0" fillId="0" fontId="38" numFmtId="169" xfId="0" applyFont="1" applyNumberFormat="1"/>
    <xf borderId="0" fillId="0" fontId="37" numFmtId="4" xfId="0" applyAlignment="1" applyFont="1" applyNumberFormat="1">
      <alignment horizontal="right" readingOrder="0"/>
    </xf>
    <xf borderId="0" fillId="0" fontId="37" numFmtId="165" xfId="0" applyAlignment="1" applyFont="1" applyNumberFormat="1">
      <alignment horizontal="right" readingOrder="0"/>
    </xf>
    <xf borderId="0" fillId="0" fontId="1" numFmtId="10" xfId="0" applyAlignment="1" applyFont="1" applyNumberFormat="1">
      <alignment horizontal="right" readingOrder="0"/>
    </xf>
    <xf borderId="16" fillId="0" fontId="0" numFmtId="0" xfId="0" applyAlignment="1" applyBorder="1" applyFont="1">
      <alignment horizontal="right" readingOrder="0" shrinkToFit="0" vertical="bottom" wrapText="0"/>
    </xf>
    <xf borderId="0" fillId="0" fontId="38" numFmtId="0" xfId="0" applyAlignment="1" applyFont="1">
      <alignment horizontal="left" readingOrder="0"/>
    </xf>
    <xf borderId="0" fillId="0" fontId="38" numFmtId="10" xfId="0" applyAlignment="1" applyFont="1" applyNumberFormat="1">
      <alignment horizontal="right" readingOrder="0"/>
    </xf>
    <xf borderId="0" fillId="0" fontId="38" numFmtId="165" xfId="0" applyAlignment="1" applyFont="1" applyNumberFormat="1">
      <alignment horizontal="right" readingOrder="0"/>
    </xf>
    <xf borderId="0" fillId="0" fontId="37" numFmtId="0" xfId="0" applyFont="1"/>
    <xf borderId="0" fillId="0" fontId="37" numFmtId="10" xfId="0" applyFont="1" applyNumberFormat="1"/>
    <xf borderId="6" fillId="0" fontId="40" numFmtId="0" xfId="0" applyAlignment="1" applyBorder="1" applyFont="1">
      <alignment horizontal="center" readingOrder="0"/>
    </xf>
    <xf borderId="0" fillId="0" fontId="3" numFmtId="49" xfId="0" applyAlignment="1" applyFont="1" applyNumberFormat="1">
      <alignment horizontal="left" readingOrder="0" shrinkToFit="0" wrapText="0"/>
    </xf>
    <xf borderId="0" fillId="0" fontId="3" numFmtId="4" xfId="0" applyAlignment="1" applyFont="1" applyNumberFormat="1">
      <alignment horizontal="right" readingOrder="0" shrinkToFit="0" wrapText="0"/>
    </xf>
    <xf borderId="0" fillId="0" fontId="1" numFmtId="49" xfId="0" applyAlignment="1" applyFont="1" applyNumberFormat="1">
      <alignment horizontal="right" readingOrder="0"/>
    </xf>
    <xf borderId="0" fillId="0" fontId="0" numFmtId="0" xfId="0" applyAlignment="1" applyFont="1">
      <alignment readingOrder="0"/>
    </xf>
    <xf borderId="0" fillId="0" fontId="0" numFmtId="164" xfId="0" applyAlignment="1" applyFont="1" applyNumberFormat="1">
      <alignment horizontal="right" readingOrder="0"/>
    </xf>
    <xf borderId="0" fillId="0" fontId="0" numFmtId="0" xfId="0" applyAlignment="1" applyFont="1">
      <alignment horizontal="right" readingOrder="0"/>
    </xf>
    <xf borderId="0" fillId="0" fontId="0" numFmtId="49" xfId="0" applyAlignment="1" applyFont="1" applyNumberFormat="1">
      <alignment horizontal="right" readingOrder="0"/>
    </xf>
    <xf borderId="0" fillId="0" fontId="38" numFmtId="10" xfId="0" applyAlignment="1" applyFont="1" applyNumberFormat="1">
      <alignment horizontal="right"/>
    </xf>
    <xf borderId="0" fillId="0" fontId="38" numFmtId="10" xfId="0" applyAlignment="1" applyFont="1" applyNumberFormat="1">
      <alignment readingOrder="0"/>
    </xf>
    <xf borderId="0" fillId="0" fontId="0" numFmtId="10" xfId="0" applyAlignment="1" applyFont="1" applyNumberFormat="1">
      <alignment readingOrder="0"/>
    </xf>
    <xf borderId="0" fillId="0" fontId="37" numFmtId="0" xfId="0" applyAlignment="1" applyFont="1">
      <alignment horizontal="center" readingOrder="0"/>
    </xf>
    <xf borderId="0" fillId="0" fontId="37" numFmtId="0" xfId="0" applyAlignment="1" applyFont="1">
      <alignment horizontal="right" readingOrder="0"/>
    </xf>
    <xf borderId="0" fillId="0" fontId="38" numFmtId="9" xfId="0" applyAlignment="1" applyFont="1" applyNumberFormat="1">
      <alignment readingOrder="0"/>
    </xf>
    <xf borderId="10" fillId="0" fontId="37" numFmtId="0" xfId="0" applyAlignment="1" applyBorder="1" applyFont="1">
      <alignment horizontal="left" readingOrder="0"/>
    </xf>
    <xf borderId="11" fillId="0" fontId="37" numFmtId="0" xfId="0" applyAlignment="1" applyBorder="1" applyFont="1">
      <alignment horizontal="left" readingOrder="0"/>
    </xf>
    <xf borderId="12" fillId="0" fontId="37" numFmtId="0" xfId="0" applyAlignment="1" applyBorder="1" applyFont="1">
      <alignment readingOrder="0"/>
    </xf>
    <xf borderId="13" fillId="0" fontId="37" numFmtId="164" xfId="0" applyAlignment="1" applyBorder="1" applyFont="1" applyNumberFormat="1">
      <alignment horizontal="right" readingOrder="0"/>
    </xf>
    <xf borderId="14" fillId="0" fontId="37" numFmtId="0" xfId="0" applyAlignment="1" applyBorder="1" applyFont="1">
      <alignment readingOrder="0"/>
    </xf>
    <xf borderId="15" fillId="0" fontId="37" numFmtId="164" xfId="0" applyAlignment="1" applyBorder="1" applyFont="1" applyNumberFormat="1">
      <alignment readingOrder="0"/>
    </xf>
    <xf borderId="0" fillId="3" fontId="36" numFmtId="0" xfId="0" applyAlignment="1" applyFont="1">
      <alignment horizontal="left" readingOrder="0"/>
    </xf>
    <xf borderId="0" fillId="0" fontId="1" numFmtId="0" xfId="0" applyAlignment="1" applyFont="1">
      <alignment horizontal="right"/>
    </xf>
    <xf borderId="0" fillId="0" fontId="1" numFmtId="10" xfId="0" applyFont="1" applyNumberFormat="1"/>
    <xf borderId="16" fillId="0" fontId="0" numFmtId="165" xfId="0" applyAlignment="1" applyBorder="1" applyFont="1" applyNumberFormat="1">
      <alignment horizontal="right" readingOrder="0" shrinkToFit="0" vertical="bottom" wrapText="0"/>
    </xf>
    <xf borderId="0" fillId="0" fontId="0" numFmtId="0" xfId="0" applyAlignment="1" applyFont="1">
      <alignment horizontal="right"/>
    </xf>
    <xf borderId="6" fillId="0" fontId="3" numFmtId="0" xfId="0" applyAlignment="1" applyBorder="1" applyFont="1">
      <alignment horizontal="center" readingOrder="0"/>
    </xf>
    <xf borderId="0" fillId="0" fontId="2" numFmtId="0" xfId="0" applyFont="1"/>
    <xf borderId="0" fillId="0" fontId="2" numFmtId="10" xfId="0" applyFont="1" applyNumberFormat="1"/>
    <xf borderId="0" fillId="0" fontId="3" numFmtId="10" xfId="0" applyAlignment="1" applyFont="1" applyNumberFormat="1">
      <alignment readingOrder="0"/>
    </xf>
    <xf borderId="0" fillId="0" fontId="3" numFmtId="10" xfId="0" applyFont="1" applyNumberFormat="1"/>
    <xf borderId="0" fillId="0" fontId="3" numFmtId="0" xfId="0" applyFont="1"/>
    <xf borderId="0" fillId="0" fontId="2" numFmtId="10" xfId="0" applyAlignment="1" applyFont="1" applyNumberFormat="1">
      <alignment readingOrder="0"/>
    </xf>
    <xf borderId="0" fillId="0" fontId="2" numFmtId="10" xfId="0" applyAlignment="1" applyFont="1" applyNumberFormat="1">
      <alignment horizontal="right" readingOrder="0"/>
    </xf>
    <xf borderId="0" fillId="0" fontId="2" numFmtId="3" xfId="0" applyAlignment="1" applyFont="1" applyNumberFormat="1">
      <alignment readingOrder="0"/>
    </xf>
    <xf borderId="0" fillId="0" fontId="38" numFmtId="0" xfId="0" applyAlignment="1" applyFont="1">
      <alignment readingOrder="0"/>
    </xf>
    <xf borderId="6" fillId="0" fontId="1" numFmtId="0" xfId="0" applyAlignment="1" applyBorder="1" applyFont="1">
      <alignment horizontal="center" readingOrder="0" vertical="bottom"/>
    </xf>
    <xf borderId="0" fillId="0" fontId="1" numFmtId="0" xfId="0" applyAlignment="1" applyFont="1">
      <alignment readingOrder="0" vertical="bottom"/>
    </xf>
    <xf borderId="0" fillId="0" fontId="38" numFmtId="2" xfId="0" applyAlignment="1" applyFont="1" applyNumberFormat="1">
      <alignment horizontal="right" readingOrder="0"/>
    </xf>
    <xf borderId="0" fillId="0" fontId="0" numFmtId="0" xfId="0" applyAlignment="1" applyFont="1">
      <alignment readingOrder="0" vertical="bottom"/>
    </xf>
    <xf borderId="0" fillId="0" fontId="37" numFmtId="2" xfId="0" applyAlignment="1" applyFont="1" applyNumberFormat="1">
      <alignment horizontal="right"/>
    </xf>
    <xf borderId="0" fillId="0" fontId="1" numFmtId="0" xfId="0" applyAlignment="1" applyFont="1">
      <alignment vertical="bottom"/>
    </xf>
    <xf borderId="17" fillId="0" fontId="1" numFmtId="0" xfId="0" applyAlignment="1" applyBorder="1" applyFont="1">
      <alignment readingOrder="0"/>
    </xf>
    <xf borderId="0" fillId="0" fontId="41" numFmtId="10" xfId="0" applyAlignment="1" applyFont="1" applyNumberFormat="1">
      <alignment horizontal="right"/>
    </xf>
    <xf borderId="0" fillId="0" fontId="42" numFmtId="10" xfId="0" applyAlignment="1" applyFont="1" applyNumberFormat="1">
      <alignment horizontal="right"/>
    </xf>
    <xf borderId="12" fillId="0" fontId="43" numFmtId="0" xfId="0" applyAlignment="1" applyBorder="1" applyFont="1">
      <alignment readingOrder="0"/>
    </xf>
    <xf borderId="11" fillId="0" fontId="37" numFmtId="0" xfId="0" applyAlignment="1" applyBorder="1" applyFont="1">
      <alignment readingOrder="0"/>
    </xf>
    <xf borderId="18" fillId="0" fontId="37" numFmtId="0" xfId="0" applyAlignment="1" applyBorder="1" applyFont="1">
      <alignment readingOrder="0"/>
    </xf>
    <xf borderId="7" fillId="0" fontId="37" numFmtId="0" xfId="0" applyAlignment="1" applyBorder="1" applyFont="1">
      <alignment readingOrder="0"/>
    </xf>
    <xf borderId="8" fillId="0" fontId="37" numFmtId="10" xfId="0" applyBorder="1" applyFont="1" applyNumberFormat="1"/>
    <xf borderId="14" fillId="0" fontId="43" numFmtId="0" xfId="0" applyAlignment="1" applyBorder="1" applyFont="1">
      <alignment readingOrder="0"/>
    </xf>
    <xf borderId="15" fillId="0" fontId="41" numFmtId="10" xfId="0" applyBorder="1" applyFont="1" applyNumberFormat="1"/>
    <xf borderId="0" fillId="0" fontId="44" numFmtId="0" xfId="0" applyFont="1"/>
    <xf borderId="12" fillId="0" fontId="0" numFmtId="0" xfId="0" applyAlignment="1" applyBorder="1" applyFont="1">
      <alignment vertical="bottom"/>
    </xf>
    <xf borderId="13" fillId="0" fontId="43" numFmtId="10" xfId="0" applyBorder="1" applyFont="1" applyNumberFormat="1"/>
    <xf borderId="12" fillId="0" fontId="44" numFmtId="0" xfId="0" applyAlignment="1" applyBorder="1" applyFont="1">
      <alignment readingOrder="0"/>
    </xf>
    <xf borderId="13" fillId="0" fontId="43" numFmtId="0" xfId="0" applyAlignment="1" applyBorder="1" applyFont="1">
      <alignment readingOrder="0"/>
    </xf>
    <xf borderId="14" fillId="0" fontId="44" numFmtId="0" xfId="0" applyAlignment="1" applyBorder="1" applyFont="1">
      <alignment readingOrder="0"/>
    </xf>
    <xf borderId="15" fillId="0" fontId="43" numFmtId="10" xfId="0" applyAlignment="1" applyBorder="1" applyFont="1" applyNumberFormat="1">
      <alignment readingOrder="0"/>
    </xf>
    <xf borderId="0" fillId="0" fontId="44" numFmtId="0" xfId="0" applyAlignment="1" applyFont="1">
      <alignment readingOrder="0"/>
    </xf>
    <xf borderId="16" fillId="11" fontId="45" numFmtId="4" xfId="0" applyAlignment="1" applyBorder="1" applyFill="1" applyFont="1" applyNumberFormat="1">
      <alignment horizontal="right" readingOrder="0" shrinkToFit="0" vertical="bottom" wrapText="0"/>
    </xf>
    <xf borderId="16" fillId="11" fontId="46" numFmtId="4" xfId="0" applyAlignment="1" applyBorder="1" applyFont="1" applyNumberFormat="1">
      <alignment horizontal="right" readingOrder="0" shrinkToFit="0" vertical="bottom" wrapText="0"/>
    </xf>
    <xf borderId="0" fillId="0" fontId="44" numFmtId="10" xfId="0" applyFont="1" applyNumberFormat="1"/>
    <xf borderId="0" fillId="11" fontId="45" numFmtId="4" xfId="0" applyAlignment="1" applyFont="1" applyNumberFormat="1">
      <alignment horizontal="right" readingOrder="0" shrinkToFit="0" vertical="bottom" wrapText="0"/>
    </xf>
    <xf borderId="0" fillId="11" fontId="46" numFmtId="10" xfId="0" applyAlignment="1" applyFont="1" applyNumberFormat="1">
      <alignment horizontal="right" readingOrder="0" shrinkToFit="0" vertical="bottom" wrapText="0"/>
    </xf>
    <xf borderId="0" fillId="11" fontId="46" numFmtId="170" xfId="0" applyAlignment="1" applyFont="1" applyNumberFormat="1">
      <alignment horizontal="right" readingOrder="0" shrinkToFit="0" vertical="bottom" wrapText="0"/>
    </xf>
    <xf borderId="16" fillId="11" fontId="46" numFmtId="10" xfId="0" applyAlignment="1" applyBorder="1" applyFont="1" applyNumberFormat="1">
      <alignment horizontal="right" readingOrder="0" shrinkToFit="0" vertical="bottom" wrapText="0"/>
    </xf>
    <xf borderId="0" fillId="3" fontId="47" numFmtId="0" xfId="0" applyFont="1"/>
    <xf borderId="6" fillId="0" fontId="11" numFmtId="0" xfId="0" applyAlignment="1" applyBorder="1" applyFont="1">
      <alignment horizontal="center" readingOrder="0" vertical="bottom"/>
    </xf>
    <xf borderId="0" fillId="0" fontId="11" numFmtId="0" xfId="0" applyAlignment="1" applyFont="1">
      <alignment readingOrder="0" vertical="bottom"/>
    </xf>
    <xf borderId="0" fillId="0" fontId="11" numFmtId="0" xfId="0" applyAlignment="1" applyFont="1">
      <alignment vertical="bottom"/>
    </xf>
    <xf borderId="0" fillId="0" fontId="18" numFmtId="165" xfId="0" applyAlignment="1" applyFont="1" applyNumberFormat="1">
      <alignment horizontal="right" vertical="bottom"/>
    </xf>
    <xf borderId="0" fillId="3" fontId="18" numFmtId="0" xfId="0" applyAlignment="1" applyFont="1">
      <alignment vertical="bottom"/>
    </xf>
    <xf borderId="0" fillId="0" fontId="48" numFmtId="0" xfId="0" applyAlignment="1" applyFont="1">
      <alignment vertical="bottom"/>
    </xf>
    <xf borderId="6" fillId="0" fontId="11" numFmtId="0" xfId="0" applyAlignment="1" applyBorder="1" applyFont="1">
      <alignment vertical="bottom"/>
    </xf>
    <xf borderId="8" fillId="0" fontId="11" numFmtId="165" xfId="0" applyAlignment="1" applyBorder="1" applyFont="1" applyNumberFormat="1">
      <alignment horizontal="right" vertical="bottom"/>
    </xf>
    <xf borderId="6" fillId="3" fontId="11" numFmtId="0" xfId="0" applyAlignment="1" applyBorder="1" applyFont="1">
      <alignment vertical="bottom"/>
    </xf>
    <xf borderId="0" fillId="0" fontId="18" numFmtId="0" xfId="0" applyAlignment="1" applyFont="1">
      <alignment horizontal="right" readingOrder="0" vertical="bottom"/>
    </xf>
    <xf borderId="8" fillId="0" fontId="18" numFmtId="0" xfId="0" applyAlignment="1" applyBorder="1" applyFont="1">
      <alignment horizontal="right" readingOrder="0" vertical="bottom"/>
    </xf>
    <xf borderId="6" fillId="0" fontId="3" numFmtId="0" xfId="0" applyAlignment="1" applyBorder="1" applyFont="1">
      <alignment horizontal="center" vertical="bottom"/>
    </xf>
    <xf borderId="0" fillId="0" fontId="3" numFmtId="0" xfId="0" applyAlignment="1" applyFont="1">
      <alignment readingOrder="0" vertical="bottom"/>
    </xf>
    <xf borderId="0" fillId="0" fontId="3" numFmtId="0" xfId="0" applyAlignment="1" applyFont="1">
      <alignment vertical="bottom"/>
    </xf>
    <xf borderId="0" fillId="0" fontId="3" numFmtId="0" xfId="0" applyAlignment="1" applyFont="1">
      <alignment horizontal="left" vertical="bottom"/>
    </xf>
    <xf borderId="0" fillId="0" fontId="2" numFmtId="169" xfId="0" applyAlignment="1" applyFont="1" applyNumberFormat="1">
      <alignment horizontal="right" vertical="bottom"/>
    </xf>
    <xf borderId="0" fillId="0" fontId="3" numFmtId="2" xfId="0" applyFont="1" applyNumberFormat="1"/>
    <xf borderId="0" fillId="0" fontId="3" numFmtId="0" xfId="0" applyAlignment="1" applyFont="1">
      <alignment horizontal="right" vertical="bottom"/>
    </xf>
    <xf borderId="0" fillId="0" fontId="3" numFmtId="169" xfId="0" applyAlignment="1" applyFont="1" applyNumberFormat="1">
      <alignment horizontal="right" vertical="bottom"/>
    </xf>
    <xf borderId="6" fillId="0" fontId="3" numFmtId="0" xfId="0" applyAlignment="1" applyBorder="1" applyFont="1">
      <alignment readingOrder="0"/>
    </xf>
    <xf borderId="7" fillId="0" fontId="3" numFmtId="10" xfId="0" applyBorder="1" applyFont="1" applyNumberFormat="1"/>
    <xf borderId="8" fillId="0" fontId="3" numFmtId="10" xfId="0" applyBorder="1" applyFont="1" applyNumberFormat="1"/>
    <xf borderId="0" fillId="0" fontId="3" numFmtId="0" xfId="0" applyAlignment="1" applyFont="1">
      <alignment horizontal="left" readingOrder="0"/>
    </xf>
    <xf borderId="0" fillId="0" fontId="2" numFmtId="171" xfId="0" applyAlignment="1" applyFont="1" applyNumberFormat="1">
      <alignment horizontal="right" readingOrder="0"/>
    </xf>
    <xf borderId="0" fillId="0" fontId="3" numFmtId="171" xfId="0" applyAlignment="1" applyFont="1" applyNumberFormat="1">
      <alignment horizontal="right" readingOrder="0"/>
    </xf>
    <xf borderId="0" fillId="0" fontId="3" numFmtId="171" xfId="0" applyAlignment="1" applyFont="1" applyNumberForma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google.com/maps/place/Ingles+Market/@33.6948292,-85.1513856,17z/data=!4m15!1m8!3m7!1s0x888b2779229226b9:0x1455ac9f0ed09516!2s2865+Music+Mill+Rd,+Bremen,+GA+30110,+USA!3b1!8m2!3d33.6948292!4d-85.1513856!16s%2Fg%2F11c5ps705h!3m5!1s0x888b2781d938632d:0xf59a225e8e0cfc98!8m2!3d33.6946449!4d-85.150978!16s%2Fg%2F1v8j167x?entry=ttu" TargetMode="External"/><Relationship Id="rId190" Type="http://schemas.openxmlformats.org/officeDocument/2006/relationships/hyperlink" Target="https://www.google.ca/maps/@35.1820178,-82.1600235,3a,60.2y,291.34h,93.88t/data=!3m6!1e1!3m4!1shV9d5itZxVaEuvPxIOgiAA!2e0!7i16384!8i8192?coh=205409&amp;entry=ttu" TargetMode="External"/><Relationship Id="rId42" Type="http://schemas.openxmlformats.org/officeDocument/2006/relationships/hyperlink" Target="https://www.google.com/search?sca_esv=26cae486021c9afc&amp;sxsrf=ADLYWIKDgmyB_--CRKI_Rs5vbXuv3pDh0g:1720378986588&amp;q=Ingles+Market&amp;ludocid=5367534852003377626&amp;lsig=AB86z5WBlklvtyEXA93NJ74xuWsd&amp;sa=X&amp;ved=2ahUKEwiqrv-Sz5WHAxUiwK0AHYo0CQQQoAJ6BAgLEAc&amp;biw=1246&amp;bih=755&amp;dpr=1.25" TargetMode="External"/><Relationship Id="rId41" Type="http://schemas.openxmlformats.org/officeDocument/2006/relationships/hyperlink" Target="https://www.google.com/maps/@33.694782,-85.1522244,3a,90y,136.97h,87.51t/data=!3m6!1e1!3m4!1sCNxdiY01N4Wo2pKbVTeAmw!2e0!7i16384!8i8192?coh=205409&amp;entry=ttu" TargetMode="External"/><Relationship Id="rId44" Type="http://schemas.openxmlformats.org/officeDocument/2006/relationships/hyperlink" Target="https://www.google.com/maps/place/Ingles+Markets/@33.7237243,-85.0270062,17z/data=!4m15!1m8!3m7!1s0x888ad674200d4f79:0x359426c1ed8d043!2s488+Carrollton+St,+Temple,+GA+30179,+USA!3b1!8m2!3d33.7243553!4d-85.0270813!16s%2Fg%2F11b8v4212l!3m5!1s0x888ad67437b0da33:0xd9aa2ecc22310dad!8m2!3d33.7233309!4d-85.0268568!16s%2Fg%2F11b70m6fb0?entry=ttu" TargetMode="External"/><Relationship Id="rId194" Type="http://schemas.openxmlformats.org/officeDocument/2006/relationships/hyperlink" Target="https://www.google.com/maps/@35.8034232,-81.5307493,3a,90y,259.82h,88.91t/data=!3m7!1e1!3m5!1suYmo7pkEYMajZN8QpeSpmw!2e0!6shttps:%2F%2Fstreetviewpixels-pa.googleapis.com%2Fv1%2Fthumbnail%3Fpanoid%3DuYmo7pkEYMajZN8QpeSpmw%26cb_client%3Dsearch.revgeo_and_fetch.gps%26w%3D96%26h%3D64%26yaw%3D208.14159%26pitch%3D0%26thumbfov%3D100!7i16384!8i8192?coh=205409&amp;entry=ttu" TargetMode="External"/><Relationship Id="rId43" Type="http://schemas.openxmlformats.org/officeDocument/2006/relationships/hyperlink" Target="https://www.google.com/maps/@34.0765287,-84.6776367,3a,75y,316.03h,88.09t/data=!3m7!1e1!3m5!1se0k_L-6kvQucDvgAb4B6YQ!2e0!6shttps:%2F%2Fstreetviewpixels-pa.googleapis.com%2Fv1%2Fthumbnail%3Fpanoid%3De0k_L-6kvQucDvgAb4B6YQ%26cb_client%3Dsearch.revgeo_and_fetch.gps%26w%3D96%26h%3D64%26yaw%3D12.345828%26pitch%3D0%26thumbfov%3D100!7i16384!8i8192?coh=205409&amp;entry=ttu" TargetMode="External"/><Relationship Id="rId193" Type="http://schemas.openxmlformats.org/officeDocument/2006/relationships/hyperlink" Target="https://www.google.com/search?q=2630+Connelly+Springs+Rd+Granite+Falls%2C+NC+28630&amp;oq=2630+Connelly+Springs+Rd+Granite+Falls%2C+NC+28630&amp;gs_lcrp=EgZjaHJvbWUyBggAEEUYOTIICAEQABgWGB4yDQgCEAAYhgMYgAQYigUyDQgDEAAYhgMYgAQYigUyDQgEEAAYhgMYgAQYigUyCggFEAAYgAQYogTSAQc5NDVqMGo5qAIAsAIA&amp;sourceid=chrome&amp;ie=UTF-8" TargetMode="External"/><Relationship Id="rId46" Type="http://schemas.openxmlformats.org/officeDocument/2006/relationships/hyperlink" Target="https://www.google.com/maps/uv?pb=!1s0x888ad67cc13545cd%3A0x5af48916a57649dc!3m1!7e115!4s%2Fmaps%2Fplace%2Fsuper%2Bfoods%2Btemple%2Bga%2F%4033.7374099%2C-85.032472%2C3a%2C75y%2C264.92h%2C90t%2Fdata%3D*213m4*211e1*213m2*211sCeuXC9GUxUsRfKTYfUxTmw*212e0*214m2*213m1*211s0x888ad67cc13545cd%3A0x5af48916a57649dc%3Fsa%3DX%26ved%3D2ahUKEwilsPbY0JWHAxWjgo4IHXYFD-MQpx96BAgQEAA!5ssuper%20foods%20temple%20ga%20-%20Google%20Search!15sCgIgAQ&amp;imagekey=!1e2!2sCeuXC9GUxUsRfKTYfUxTmw&amp;cr=le_a7&amp;hl=en&amp;ved=1t%3A206134&amp;ictx=111" TargetMode="External"/><Relationship Id="rId192" Type="http://schemas.openxmlformats.org/officeDocument/2006/relationships/hyperlink" Target="https://www.google.com/maps/@34.8882831,-82.40468,3a,46.9y,130.4h,95.35t/data=!3m7!1e1!3m5!1sb_HXt4i4cy4v612RO-7mhg!2e0!6shttps:%2F%2Fstreetviewpixels-pa.googleapis.com%2Fv1%2Fthumbnail%3Fpanoid%3Db_HXt4i4cy4v612RO-7mhg%26cb_client%3Dsearch.revgeo_and_fetch.gps%26w%3D96%26h%3D64%26yaw%3D145.69444%26pitch%3D0%26thumbfov%3D100!7i13312!8i6656?hl=en-US&amp;coh=205409&amp;entry=ttu" TargetMode="External"/><Relationship Id="rId45" Type="http://schemas.openxmlformats.org/officeDocument/2006/relationships/hyperlink" Target="https://www.google.ca/maps/@33.7231058,-85.0278802,3a,75y,72.93h,103.22t/data=!3m6!1e1!3m4!1sw3PyBVFk1eWsJITiK49xpQ!2e0!7i16384!8i8192?coh=205409&amp;entry=ttu" TargetMode="External"/><Relationship Id="rId191" Type="http://schemas.openxmlformats.org/officeDocument/2006/relationships/hyperlink" Target="https://www.google.com/search?q=1500+Poinsett+Highway+Greenville%2C+SC+29609&amp;oq=1500+Poinsett+Highway+Greenville%2C+SC+29609&amp;gs_lcrp=EgZjaHJvbWUyBggAEEUYOTIICAEQABgWGB4yCggCEAAYgAQYogQyCggDEAAYgAQYogQyCggEEAAYgAQYogTSAQc1MTNqMGo5qAIAsAIA&amp;sourceid=chrome&amp;ie=UTF-8" TargetMode="External"/><Relationship Id="rId48" Type="http://schemas.openxmlformats.org/officeDocument/2006/relationships/hyperlink" Target="https://www.google.ca/maps/@34.2437168,-84.4907513,3a,75y,189.33h,88.7t/data=!3m7!1e1!3m5!1sNig--dCEwaRy74HGLE1GsQ!2e0!6shttps:%2F%2Fstreetviewpixels-pa.googleapis.com%2Fv1%2Fthumbnail%3Fpanoid%3DNig--dCEwaRy74HGLE1GsQ%26cb_client%3Dsearch.revgeo_and_fetch.gps%26w%3D96%26h%3D64%26yaw%3D54.675762%26pitch%3D0%26thumbfov%3D100!7i16384!8i8192?coh=205409&amp;entry=ttu" TargetMode="External"/><Relationship Id="rId187" Type="http://schemas.openxmlformats.org/officeDocument/2006/relationships/hyperlink" Target="https://www.google.com/search?q=5251+Calhoun+Memorial+Hwy+Easley%2C+SC+29642&amp;oq=5251+Calhoun+Memorial+Hwy+Easley%2C+SC+29642&amp;gs_lcrp=EgZjaHJvbWUyBggAEEUYOTIHCAEQABiABDIKCAIQABiABBiiBDIKCAMQABiiBBiJBTIKCAQQABiABBiiBDIKCAUQABiABBiiBDIKCAYQABiABBiiBNIBBzEzOWowajmoAgCwAgA&amp;sourceid=chrome&amp;ie=UTF-8" TargetMode="External"/><Relationship Id="rId47" Type="http://schemas.openxmlformats.org/officeDocument/2006/relationships/hyperlink" Target="https://www.google.com/search?q=104+Riverstone+Pkwy+Canton%2C+GA+30114&amp;oq=104+Riverstone+Pkwy+Canton%2C+GA+30114&amp;gs_lcrp=EgZjaHJvbWUyBggAEEUYOTIHCAEQIRigATIHCAIQIRigAdIBBzI1MWowajmoAgCwAgA&amp;sourceid=chrome&amp;ie=UTF-8" TargetMode="External"/><Relationship Id="rId186" Type="http://schemas.openxmlformats.org/officeDocument/2006/relationships/hyperlink" Target="https://www.google.ca/maps/@34.8023103,-82.6004778,3a,90y,307.07h,96.12t/data=!3m6!1e1!3m4!1sl8izIOSLD32p7qyI9bbIyQ!2e0!7i16384!8i8192?coh=205409&amp;entry=ttu" TargetMode="External"/><Relationship Id="rId185" Type="http://schemas.openxmlformats.org/officeDocument/2006/relationships/hyperlink" Target="https://www.google.com/search?q=410+Pelzer+Hwy+Easley%2C+SC+29640&amp;oq=410+Pelzer+Hwy+Easley%2C+SC+29640&amp;gs_lcrp=EgZjaHJvbWUyBggAEEUYOTIHCAEQABiABDIKCAIQABiABBiiBDIKCAMQABiiBBiJBTIKCAQQABiiBBiJBTIKCAUQABiABBiiBNIBBzM2NmowajmoAgCwAgA&amp;sourceid=chrome&amp;ie=UTF-8" TargetMode="External"/><Relationship Id="rId49" Type="http://schemas.openxmlformats.org/officeDocument/2006/relationships/hyperlink" Target="https://www.google.com/search?q=1200+W+Jackson+Blvd+Jonesborough%2C+TN+37659&amp;oq=1200+W+Jackson+Blvd+Jonesborough%2C+TN+37659&amp;gs_lcrp=EgZjaHJvbWUyBggAEEUYOdIBBzE2NWowajmoAgCwAgA&amp;sourceid=chrome&amp;ie=UTF-8" TargetMode="External"/><Relationship Id="rId184" Type="http://schemas.openxmlformats.org/officeDocument/2006/relationships/hyperlink" Target="https://www.google.com/maps/@35.7366375,-81.7156331,3a,75y,353.88h,91.52t/data=!3m7!1e1!3m5!1sxGKcBQfvWgGcS8nNBgiQvA!2e0!6shttps:%2F%2Fstreetviewpixels-pa.googleapis.com%2Fv1%2Fthumbnail%3Fpanoid%3DxGKcBQfvWgGcS8nNBgiQvA%26cb_client%3Dsearch.revgeo_and_fetch.gps%26w%3D96%26h%3D64%26yaw%3D6.7043943%26pitch%3D0%26thumbfov%3D100!7i16384!8i8192?coh=205409&amp;entry=ttu%5C" TargetMode="External"/><Relationship Id="rId189" Type="http://schemas.openxmlformats.org/officeDocument/2006/relationships/hyperlink" Target="https://www.google.com/search?q=1851+Highway+14E+Landrum%2C+SC+29356&amp;oq=1851+Highway+14E+Landrum%2C+SC+29356&amp;gs_lcrp=EgZjaHJvbWUyBggAEEUYOTIJCAEQIRgKGKAB0gEHMTk4ajBqOagCALACAA&amp;sourceid=chrome&amp;ie=UTF-8" TargetMode="External"/><Relationship Id="rId188" Type="http://schemas.openxmlformats.org/officeDocument/2006/relationships/hyperlink" Target="https://www.google.ca/maps/@34.8243979,-82.5620926,3a,75y,73.25h,93.25t/data=!3m6!1e1!3m4!1siR6kJSGjbAuc1Q1UOj_wnQ!2e0!7i16384!8i8192?coh=205409&amp;entry=ttu" TargetMode="External"/><Relationship Id="rId31" Type="http://schemas.openxmlformats.org/officeDocument/2006/relationships/hyperlink" Target="https://www.google.ca/maps/@34.4639998,-84.456228,3a,46.9y,107.99h,93.85t/data=!3m6!1e1!3m4!1sacr4ENaccHunzbR30QKmIQ!2e0!7i13312!8i6656?coh=205409&amp;entry=ttu" TargetMode="External"/><Relationship Id="rId30" Type="http://schemas.openxmlformats.org/officeDocument/2006/relationships/hyperlink" Target="https://www.google.com/search?q=1449+West+Church+St+Jasper%2C+GA+30143&amp;oq=1449+West+Church+St+Jasper%2C+GA+30143&amp;gs_lcrp=EgZjaHJvbWUyBggAEEUYOTIICAEQABgWGB4yCggCEAAYgAQYogQyCggDEAAYogQYiQXSAQcyNjlqMGo5qAIAsAIA&amp;sourceid=chrome&amp;ie=UTF-8" TargetMode="External"/><Relationship Id="rId33" Type="http://schemas.openxmlformats.org/officeDocument/2006/relationships/hyperlink" Target="https://www.google.ca/maps/@36.1819729,-82.7742423,3a,75y,303.16h,93.14t/data=!3m6!1e1!3m4!1sAN-FZwrv985qtDYCdx7b-Q!2e0!7i13312!8i6656?coh=205409&amp;entry=ttu" TargetMode="External"/><Relationship Id="rId183" Type="http://schemas.openxmlformats.org/officeDocument/2006/relationships/hyperlink" Target="https://www.google.com/search?q=120+Carbon+City+Rd.+Morganton%2C+NC+28655&amp;oq=120+Carbon+City+Rd.+Morganton%2C+NC+28655&amp;gs_lcrp=EgZjaHJvbWUyBggAEEUYOdIBBzEwMGowajmoAgCwAgA&amp;sourceid=chrome&amp;ie=UTF-8" TargetMode="External"/><Relationship Id="rId32" Type="http://schemas.openxmlformats.org/officeDocument/2006/relationships/hyperlink" Target="https://www.google.com/search?q=2845+E+Andrew+Johnson+Hwy+Greeneville%2C+TN+37745&amp;oq=2845+E+Andrew+Johnson+Hwy+Greeneville%2C+TN+37745&amp;gs_lcrp=EgZjaHJvbWUyBggAEEUYOTIKCAEQABiABBiiBDIKCAIQABiABBiiBNIBBzM4M2owajmoAgCwAgA&amp;sourceid=chrome&amp;ie=UTF-8" TargetMode="External"/><Relationship Id="rId182" Type="http://schemas.openxmlformats.org/officeDocument/2006/relationships/hyperlink" Target="https://www.google.com/maps/@34.9926158,-82.4690697,3a,75y,67.63h,92.86t/data=!3m7!1e1!3m5!1shpQoBj7UyPge5A05eDwmhA!2e0!6shttps:%2F%2Fstreetviewpixels-pa.googleapis.com%2Fv1%2Fthumbnail%3Fpanoid%3DhpQoBj7UyPge5A05eDwmhA%26cb_client%3Dsearch.revgeo_and_fetch.gps%26w%3D96%26h%3D64%26yaw%3D138.51292%26pitch%3D0%26thumbfov%3D100!7i16384!8i8192?hl=en-US&amp;coh=205409&amp;entry=ttu" TargetMode="External"/><Relationship Id="rId35" Type="http://schemas.openxmlformats.org/officeDocument/2006/relationships/hyperlink" Target="https://www.google.com/maps/@36.4808569,-82.4964911,3a,75y,54.27h,97.79t/data=!3m6!1e1!3m4!1slZgfZowoo3B8xB_G3-okaA!2e0!7i16384!8i8192?coh=205409&amp;entry=ttu" TargetMode="External"/><Relationship Id="rId181" Type="http://schemas.openxmlformats.org/officeDocument/2006/relationships/hyperlink" Target="https://www.google.com/search?q=1500+Geer+Hwy+Travelers+Rest%2C+SC+29690&amp;oq=1500+Geer+Hwy+Travelers+Rest%2C+SC+29690&amp;gs_lcrp=EgZjaHJvbWUyBggAEEUYOTIHCAEQIRigATIHCAIQIRigAdIBBzE3M2owajmoAgCwAgA&amp;sourceid=chrome&amp;ie=UTF-8" TargetMode="External"/><Relationship Id="rId34" Type="http://schemas.openxmlformats.org/officeDocument/2006/relationships/hyperlink" Target="https://www.google.com/search?q=4345+Fort+Henry+Dr+Kingsport%2C+TN+37663&amp;oq=4345+Fort+Henry+Dr+Kingsport%2C+TN+37663&amp;gs_lcrp=EgZjaHJvbWUyBggAEEUYOTIHCAEQIRigATIHCAIQIRigAdIBBzIxNWowajmoAgCwAgA&amp;sourceid=chrome&amp;ie=UTF-8" TargetMode="External"/><Relationship Id="rId180" Type="http://schemas.openxmlformats.org/officeDocument/2006/relationships/hyperlink" Target="https://www.google.com/maps/@33.3537153,-84.1183433,3a,75y,181.56h,88.69t/data=!3m7!1e1!3m5!1suz99fVYfnTtM6pdzJ0iaOA!2e0!6shttps:%2F%2Fstreetviewpixels-pa.googleapis.com%2Fv1%2Fthumbnail%3Fpanoid%3Duz99fVYfnTtM6pdzJ0iaOA%26cb_client%3Dsearch.revgeo_and_fetch.gps%26w%3D96%26h%3D64%26yaw%3D116.1716%26pitch%3D0%26thumbfov%3D100!7i16384!8i8192?coh=205409&amp;entry=ttu" TargetMode="External"/><Relationship Id="rId37" Type="http://schemas.openxmlformats.org/officeDocument/2006/relationships/hyperlink" Target="https://www.google.ca/maps/@35.0341805,-83.8163765,3a,75y,160.82h,88.2t/data=!3m7!1e1!3m5!1slDctRL24_uj2UcnuEjEu9g!2e0!6shttps:%2F%2Fstreetviewpixels-pa.googleapis.com%2Fv1%2Fthumbnail%3Fpanoid%3DlDctRL24_uj2UcnuEjEu9g%26cb_client%3Dsearch.revgeo_and_fetch.gps%26w%3D96%26h%3D64%26yaw%3D289.92603%26pitch%3D0%26thumbfov%3D100!7i13312!8i6656?coh=205409&amp;entry=ttu" TargetMode="External"/><Relationship Id="rId176" Type="http://schemas.openxmlformats.org/officeDocument/2006/relationships/hyperlink" Target="https://www.google.com/maps/@34.790736,-82.6890679,3a,75y,294.09h,87.96t/data=!3m7!1e1!3m5!1st5FMeYqEoIDptFkjaQYPjA!2e0!6shttps:%2F%2Fstreetviewpixels-pa.googleapis.com%2Fv1%2Fthumbnail%3Fpanoid%3Dt5FMeYqEoIDptFkjaQYPjA%26cb_client%3Dsearch.revgeo_and_fetch.gps%26w%3D96%26h%3D64%26yaw%3D98.58249%26pitch%3D0%26thumbfov%3D100!7i16384!8i8192?coh=205409&amp;entry=ttu" TargetMode="External"/><Relationship Id="rId297" Type="http://schemas.openxmlformats.org/officeDocument/2006/relationships/hyperlink" Target="https://www.google.com/maps/place/Ingles+Markets/@33.0099401,-82.3985095,17.6z/data=!4m6!3m5!1s0x88f74ff1f569cf49:0xf4dc13ac45b7dc1d!8m2!3d33.0098759!4d-82.396672!16s%2Fg%2F1vmr26s0?entry=ttu" TargetMode="External"/><Relationship Id="rId36" Type="http://schemas.openxmlformats.org/officeDocument/2006/relationships/hyperlink" Target="https://www.google.com/search?q=230+Hwy+64+East+Hayesville%2C+NC+28904&amp;oq=230+Hwy+64+East+Hayesville%2C+NC+28904&amp;gs_lcrp=EgZjaHJvbWUyBggAEEUYOdIBBzI1M2owajmoAgCwAgA&amp;sourceid=chrome&amp;ie=UTF-8" TargetMode="External"/><Relationship Id="rId175" Type="http://schemas.openxmlformats.org/officeDocument/2006/relationships/hyperlink" Target="https://www.google.com/search?q=429+East+Main+Street+Liberty%2C+SC+29657&amp;oq=429+East+Main+Street+Liberty%2C+SC+29657&amp;gs_lcrp=EgZjaHJvbWUyBggAEEUYOTIHCAEQABiABDIICAIQABgWGB4yCggDEAAYogQYiQUyCggEEAAYgAQYogQyCggFEAAYgAQYogTSAQc2ODVqMGo5qAIAsAIA&amp;sourceid=chrome&amp;ie=UTF-8" TargetMode="External"/><Relationship Id="rId296" Type="http://schemas.openxmlformats.org/officeDocument/2006/relationships/hyperlink" Target="https://www.google.com/maps/@33.8579583,-84.1406685,3a,75y,153.23h,78.51t/data=!3m6!1e1!3m4!1sIwaVg37N_bh0SZN4neiGjg!2e0!7i16384!8i8192?coh=205409&amp;entry=ttu" TargetMode="External"/><Relationship Id="rId39" Type="http://schemas.openxmlformats.org/officeDocument/2006/relationships/hyperlink" Target="https://www.google.ca/maps/@34.8814017,-83.957223,3a,90y,359.24h,96.1t/data=!3m6!1e1!3m4!1sCXSk5ktzziVMKOMbB5PEpQ!2e0!7i16384!8i8192?coh=205409&amp;entry=ttu" TargetMode="External"/><Relationship Id="rId174" Type="http://schemas.openxmlformats.org/officeDocument/2006/relationships/hyperlink" Target="https://www.google.ca/maps/@34.701612,-82.7964015,3a,90y,67.06h,89.57t/data=!3m6!1e1!3m4!1sW9x8Us1EBmZ2AbKm0BLo5g!2e0!7i13312!8i6656?coh=205409&amp;entry=ttu" TargetMode="External"/><Relationship Id="rId295" Type="http://schemas.openxmlformats.org/officeDocument/2006/relationships/hyperlink" Target="https://www.google.com/maps/place/Ingles+Markets/@33.8572787,-84.1405842,3a,75y,94.23h,91.85t/data=!3m7!1e1!3m5!1sY39sWMM9zlAnPYoclggPuA!2e0!6shttps:%2F%2Fstreetviewpixels-pa.googleapis.com%2Fv1%2Fthumbnail%3Fpanoid%3DY39sWMM9zlAnPYoclggPuA%26cb_client%3Dsearch.revgeo_and_fetch.gps%26w%3D96%26h%3D64%26yaw%3D61.836914%26pitch%3D0%26thumbfov%3D100!7i16384!8i8192!4m15!1m8!3m7!1s0x88f5a574c3193525:0x8f89a927c4e4d01e!2s650+Rockbridge+Rd+SW,+Lilburn,+GA+30047,+USA!3b1!8m2!3d33.8570724!4d-84.1401058!16s%2Fg%2F11bw42008x!3m5!1s0x88f5a574c477f5cf:0x159d180f35a6ec02!8m2!3d33.8570665!4d-84.1401119!16s%2Fg%2F1tf326yh?coh=205409&amp;entry=ttu" TargetMode="External"/><Relationship Id="rId38" Type="http://schemas.openxmlformats.org/officeDocument/2006/relationships/hyperlink" Target="https://www.google.com/search?q=207+Highway+515+E+Ste+B.+Blairsville%2C+GA+30512&amp;sourceid=chrome&amp;ie=UTF-8" TargetMode="External"/><Relationship Id="rId173" Type="http://schemas.openxmlformats.org/officeDocument/2006/relationships/hyperlink" Target="https://www.google.com/search?q=854+Old+Greenville+Highway+Clemson%2C+SC+29631&amp;oq=854+Old+Greenville+Highway+Clemson%2C+SC+29631&amp;gs_lcrp=EgZjaHJvbWUyBggAEEUYOdIBBzE0OGowajmoAgCwAgA&amp;sourceid=chrome&amp;ie=UTF-8" TargetMode="External"/><Relationship Id="rId294" Type="http://schemas.openxmlformats.org/officeDocument/2006/relationships/hyperlink" Target="https://www.google.com/maps/@34.0333931,-83.9085414,3a,90y,256.05h,100.24t/data=!3m6!1e1!3m4!1seWNR80aV148EhdasqQs_VA!2e0!7i16384!8i8192?coh=205409&amp;entry=ttu" TargetMode="External"/><Relationship Id="rId179" Type="http://schemas.openxmlformats.org/officeDocument/2006/relationships/hyperlink" Target="https://www.google.com/search?q=4920+Bill+Gardner+Parkway+Locust+Grove%2C+GA+30248&amp;oq=4920+Bill+Gardner+Parkway+Locust+Grove%2C+GA+30248&amp;gs_lcrp=EgZjaHJvbWUyBggAEEUYOTIHCAEQABiABDIICAIQABgWGB4yCggDEAAYgAQYogQyCggEEAAYgAQYogTSAQcyMDdqMGo5qAIAsAIA&amp;sourceid=chrome&amp;ie=UTF-8" TargetMode="External"/><Relationship Id="rId178" Type="http://schemas.openxmlformats.org/officeDocument/2006/relationships/hyperlink" Target="https://www.google.com/maps/@33.195402,-84.2850826,3a,75y,218.1h,96.32t/data=!3m7!1e1!3m5!1sWwTdqqxg14pIC4eJHB8UeA!2e0!6shttps:%2F%2Fstreetviewpixels-pa.googleapis.com%2Fv1%2Fthumbnail%3Fpanoid%3DWwTdqqxg14pIC4eJHB8UeA%26cb_client%3Dsearch.revgeo_and_fetch.gps%26w%3D96%26h%3D64%26yaw%3D282.69452%26pitch%3D0%26thumbfov%3D100!7i16384!8i8192?coh=205409&amp;entry=ttu" TargetMode="External"/><Relationship Id="rId299" Type="http://schemas.openxmlformats.org/officeDocument/2006/relationships/hyperlink" Target="https://www.google.com/maps/place/Ingles+Markets/@33.2186053,-82.3798169,18z/data=!4m14!1m7!3m6!1s0x88f767e56fc4d5e1:0xd7bfde1d407e1c31!2sIngles+Markets!8m2!3d33.21955!4d-82.37953!16s%2Fg%2F1tdft_7c!3m5!1s0x88f767e56fc4d5e1:0xd7bfde1d407e1c31!8m2!3d33.21955!4d-82.37953!16s%2Fg%2F1tdft_7c?entry=ttu" TargetMode="External"/><Relationship Id="rId177" Type="http://schemas.openxmlformats.org/officeDocument/2006/relationships/hyperlink" Target="https://www.google.com/search?q=1735+Zebulon+Rd+Griffin%2C+GA+20224&amp;oq=1735+Zebulon+Rd+Griffin%2C+GA+20224&amp;gs_lcrp=EgZjaHJvbWUyBggAEEUYOdIBBzExMGowajmoAgCwAgA&amp;sourceid=chrome&amp;ie=UTF-8" TargetMode="External"/><Relationship Id="rId298" Type="http://schemas.openxmlformats.org/officeDocument/2006/relationships/hyperlink" Target="https://www.google.com/maps/@33.0098774,-82.3977296,3a,75y,101h,92.74t/data=!3m7!1e1!3m5!1sp54NMe4cgnuwl3IFK_bjRA!2e0!6shttps:%2F%2Fstreetviewpixels-pa.googleapis.com%2Fv1%2Fthumbnail%3Fpanoid%3Dp54NMe4cgnuwl3IFK_bjRA%26cb_client%3Dsearch.revgeo_and_fetch.gps%26w%3D96%26h%3D64%26yaw%3D164.28824%26pitch%3D0%26thumbfov%3D100!7i16384!8i8192?coh=205409&amp;entry=ttu" TargetMode="External"/><Relationship Id="rId20" Type="http://schemas.openxmlformats.org/officeDocument/2006/relationships/hyperlink" Target="https://www.google.com/search?q=100+Old+Orchard+Sq+Ellijay%2C+GA+30540&amp;oq=100+Old+Orchard+Sq+Ellijay%2C+GA+30540&amp;gs_lcrp=EgZjaHJvbWUyBggAEEUYOTIICAEQABgWGB4yCggCEAAYgAQYogTSAQcyMzBqMGo5qAIAsAIA&amp;sourceid=chrome&amp;ie=UTF-8" TargetMode="External"/><Relationship Id="rId22" Type="http://schemas.openxmlformats.org/officeDocument/2006/relationships/hyperlink" Target="https://www.google.com/search?q=2060+Hwy+19+Murphy%2C+NC+28906&amp;oq=2060+Hwy+19+Murphy%2C+NC+28906&amp;gs_lcrp=EgZjaHJvbWUyBggAEEUYOTIKCAEQABiABBiiBDIKCAIQABiABBiiBNIBBzIyOWowajmoAgCwAgA&amp;sourceid=chrome&amp;ie=UTF-8" TargetMode="External"/><Relationship Id="rId21" Type="http://schemas.openxmlformats.org/officeDocument/2006/relationships/hyperlink" Target="https://www.neighborwho.com/rf/report/property?address=100%20Old%20Orchard%20Sq&amp;city=Ellijay&amp;state=GA&amp;zipcode=30540&amp;report_flags=%5B%22include_ca_data%22%5D&amp;permalink=2b51bc455ecfe258fe1cd7e37efb4c531bc55afc6093156cabeff4" TargetMode="External"/><Relationship Id="rId24" Type="http://schemas.openxmlformats.org/officeDocument/2006/relationships/hyperlink" Target="https://www.google.com/search?q=1100+Nathan+Dean+Bypass+Rockmart%2C+GA+30153&amp;oq=1100+Nathan+Dean+Bypass+Rockmart%2C+GA+30153&amp;gs_lcrp=EgZjaHJvbWUyBggAEEUYOTIHCAEQIRigATIHCAIQIRigAdIBBzI2MGowajmoAgCwAgA&amp;sourceid=chrome&amp;ie=UTF-8" TargetMode="External"/><Relationship Id="rId23" Type="http://schemas.openxmlformats.org/officeDocument/2006/relationships/hyperlink" Target="https://www.google.ca/maps/@35.1048223,-84.0068377,3a,75y,28.13h,98.73t/data=!3m7!1e1!3m5!1sx3vcYdfFxEa_taRfI3WiHQ!2e0!6shttps:%2F%2Fstreetviewpixels-pa.googleapis.com%2Fv1%2Fthumbnail%3Fpanoid%3Dx3vcYdfFxEa_taRfI3WiHQ%26cb_client%3Dsearch.revgeo_and_fetch.gps%26w%3D96%26h%3D64%26yaw%3D17.973938%26pitch%3D0%26thumbfov%3D100!7i13312!8i6656?coh=205409&amp;entry=ttu" TargetMode="External"/><Relationship Id="rId26" Type="http://schemas.openxmlformats.org/officeDocument/2006/relationships/hyperlink" Target="https://www.google.com/search?q=879+Joe+Frank+Harris+Pkwy+Cartersville%2C+GA+30120&amp;oq=879+Joe+Frank+Harris+Pkwy+Cartersville%2C+GA+30120&amp;gs_lcrp=EgZjaHJvbWUyBggAEEUYOdIBBzE5OGowajmoAgCwAgA&amp;sourceid=chrome&amp;ie=UTF-8" TargetMode="External"/><Relationship Id="rId25" Type="http://schemas.openxmlformats.org/officeDocument/2006/relationships/hyperlink" Target="https://www.google.ca/maps/@34.0097914,-85.0412009,3a,75y,162.53h,88.03t/data=!3m7!1e1!3m5!1sE2HkXTa_puf4bTQHMO-H9A!2e0!6shttps:%2F%2Fstreetviewpixels-pa.googleapis.com%2Fv1%2Fthumbnail%3Fpanoid%3DE2HkXTa_puf4bTQHMO-H9A%26cb_client%3Dsearch.revgeo_and_fetch.gps%26w%3D96%26h%3D64%26yaw%3D326.72134%26pitch%3D0%26thumbfov%3D100!7i16384!8i8192?coh=205409&amp;entry=ttu" TargetMode="External"/><Relationship Id="rId28" Type="http://schemas.openxmlformats.org/officeDocument/2006/relationships/hyperlink" Target="https://www.google.com/search?q=825+West+Avenue+W.+Cartersville%2C+GA+30120&amp;oq=825+West+Avenue+W.+Cartersville%2C+GA+30120&amp;gs_lcrp=EgZjaHJvbWUyBggAEEUYOTIJCAEQIRgKGKAB0gEHNDcwajBqOagCALACAA&amp;sourceid=chrome&amp;ie=UTF-8https://www.google.com/search?q=825+West+Avenue+W.+Cartersville%2C+GA+30120&amp;oq=825+West+Avenue+W.+Cartersville%2C+GA+30120&amp;gs_lcrp=EgZjaHJvbWUyBggAEEUYOTIJCAEQIRgKGKAB0gEHNDcwajBqOagCALACAA&amp;sourceid=chrome&amp;ie=UTF-8" TargetMode="External"/><Relationship Id="rId27" Type="http://schemas.openxmlformats.org/officeDocument/2006/relationships/hyperlink" Target="https://www.google.ca/maps/@34.1948096,-84.7899225,3a,90y,287.7h,95.4t/data=!3m7!1e1!3m5!1sw9BoCJXtraQRurkFO2ZZHw!2e0!6shttps:%2F%2Fstreetviewpixels-pa.googleapis.com%2Fv1%2Fthumbnail%3Fpanoid%3Dw9BoCJXtraQRurkFO2ZZHw%26cb_client%3Dsearch.revgeo_and_fetch.gps%26w%3D96%26h%3D64%26yaw%3D91.783516%26pitch%3D0%26thumbfov%3D100!7i16384!8i8192?coh=205409&amp;entry=ttu" TargetMode="External"/><Relationship Id="rId29" Type="http://schemas.openxmlformats.org/officeDocument/2006/relationships/hyperlink" Target="https://www.google.ca/maps/@34.1565507,-84.818068,3a,75y,306.27h,95.22t/data=!3m7!1e1!3m5!1sbZ0DxT6au24lWgqzUAFuXg!2e0!6shttps:%2F%2Fstreetviewpixels-pa.googleapis.com%2Fv1%2Fthumbnail%3Fpanoid%3DbZ0DxT6au24lWgqzUAFuXg%26cb_client%3Dsearch.revgeo_and_fetch.gps%26w%3D96%26h%3D64%26yaw%3D68.578354%26pitch%3D0%26thumbfov%3D100!7i16384!8i8192?coh=205409&amp;entry=ttu" TargetMode="External"/><Relationship Id="rId11" Type="http://schemas.openxmlformats.org/officeDocument/2006/relationships/hyperlink" Target="https://www.google.com/maps/@35.8741069,-84.1774413,3a,90y,359.7h,94.35t/data=!3m7!1e1!3m5!1sL2-E7bn_ENr9YHm9JcGAeQ!2e0!6shttps:%2F%2Fstreetviewpixels-pa.googleapis.com%2Fv1%2Fthumbnail%3Fpanoid%3DL2-E7bn_ENr9YHm9JcGAeQ%26cb_client%3Dsearch.revgeo_and_fetch.gps%26w%3D96%26h%3D64%26yaw%3D98.0545%26pitch%3D0%26thumbfov%3D100!7i13312!8i6656?coh=205409&amp;entry=ttu" TargetMode="External"/><Relationship Id="rId10" Type="http://schemas.openxmlformats.org/officeDocument/2006/relationships/hyperlink" Target="https://www.google.com/maps/place/11847+Kingston+Pike,+Farragut,+TN+37934,+USA/@35.8739813,-84.1777484,15z/data=!4m16!1m9!3m8!1s0x885c2ea5aca22543:0x2114e519b125b561!2s11847+Kingston+Pike,+Farragut,+TN+37934,+USA!3b1!8m2!3d35.8749491!4d-84.1782977!10e5!16s%2Fg%2F11bw3_qk13!3m5!1s0x885c2ea5aca22543:0x2114e519b125b561!8m2!3d35.8749491!4d-84.1782977!16s%2Fg%2F11bw3_qk13?entry=ttu" TargetMode="External"/><Relationship Id="rId13" Type="http://schemas.openxmlformats.org/officeDocument/2006/relationships/hyperlink" Target="https://www.google.com/maps/@36.0494719,-83.99649,3a,75y,147.04h,100.43t/data=!3m6!1e1!3m4!1srEu93oQA0HfsGM3TnAiK8A!2e0!7i16384!8i8192?coh=205409&amp;entry=ttu" TargetMode="External"/><Relationship Id="rId12" Type="http://schemas.openxmlformats.org/officeDocument/2006/relationships/hyperlink" Target="https://www.google.com/search?q=430+Emory+Rd+Powell%2C+TN+37849&amp;sca_esv=be6af0dd5c320bec&amp;sxsrf=ADLYWIK0pBgGOJD07Pmp_4dO_jHemyT9sw%3A1720295795450&amp;ei=c6GJZsCYG-qLuvQP1O-A6Ao&amp;ved=0ahUKEwiAnq-emZOHAxXqhY4IHdQ3AK0Q4dUDCA8&amp;uact=5&amp;oq=430+Emory+Rd+Powell%2C+TN+37849&amp;gs_lp=Egxnd3Mtd2l6LXNlcnAiHTQzMCBFbW9yeSBSZCBQb3dlbGwsIFROIDM3ODQ5MgQQIxgnMgYQABgWGB4yCBAAGKIEGIkFMggQABiiBBiJBTIIEAAYgAQYogRI1wVQigFYuQRwAXgBkAEAmAHKAaABzwOqAQUwLjIuMbgBA8gBAPgBAZgCA6ACkwLCAgoQABiwAxjWBBhHmAMAiAYBkAYIkgcDMS4yoAeWDA&amp;sclient=gws-wiz-serp" TargetMode="External"/><Relationship Id="rId15" Type="http://schemas.openxmlformats.org/officeDocument/2006/relationships/hyperlink" Target="https://www.google.com/maps/@34.7805017,-84.7912533,3a,75y,41.69h,85.19t/data=!3m6!1e1!3m4!1sI-_Dnr0SSDpIrStJ8qxZKg!2e0!7i13312!8i6656?coh=205409&amp;entry=ttu" TargetMode="External"/><Relationship Id="rId198" Type="http://schemas.openxmlformats.org/officeDocument/2006/relationships/hyperlink" Target="https://www.google.com/maps/@33.2929982,-83.9841491,3a,75y,328.93h,82.3t/data=!3m7!1e1!3m5!1sZx7RnhYT2K7OJ4atnxajrw!2e0!6shttps:%2F%2Fstreetviewpixels-pa.googleapis.com%2Fv1%2Fthumbnail%3Fpanoid%3DZx7RnhYT2K7OJ4atnxajrw%26cb_client%3Dsearch.revgeo_and_fetch.gps%26w%3D96%26h%3D64%26yaw%3D204.00699%26pitch%3D0%26thumbfov%3D100!7i16384!8i8192?coh=205409&amp;entry=ttu" TargetMode="External"/><Relationship Id="rId14" Type="http://schemas.openxmlformats.org/officeDocument/2006/relationships/hyperlink" Target="https://www.google.com/search?q=962+G.I.+Maddox+Pkwy.+Chatsworth%2C+GA+30705&amp;oq=962+G.I.+Maddox+Pkwy.+Chatsworth%2C+GA+30705&amp;gs_lcrp=EgZjaHJvbWUqBggAEEUYOzIGCAAQRRg7MgYIARBFGDzSAQcyMDZqMGo0qAIAsAIB&amp;sourceid=chrome&amp;ie=UTF-8" TargetMode="External"/><Relationship Id="rId197" Type="http://schemas.openxmlformats.org/officeDocument/2006/relationships/hyperlink" Target="https://www.google.com/search?q=1305+West+Third+St+Jackson%2C+GA+30233&amp;oq=1305+West+Third+St+Jackson%2C+GA+30233&amp;gs_lcrp=EgZjaHJvbWUqBggAEEUYOzIGCAAQRRg70gEIMTUxN2owajmoAgCwAgA&amp;sourceid=chrome&amp;ie=UTF-8" TargetMode="External"/><Relationship Id="rId17" Type="http://schemas.openxmlformats.org/officeDocument/2006/relationships/hyperlink" Target="https://www.google.com/maps/@36.1956906,-83.3505574,3a,90y,307.88h,106.63t/data=!3m7!1e1!3m5!1sl5rG0Y3ckTLY78babePl1w!2e0!6shttps:%2F%2Fstreetviewpixels-pa.googleapis.com%2Fv1%2Fthumbnail%3Fpanoid%3Dl5rG0Y3ckTLY78babePl1w%26cb_client%3Dsearch.revgeo_and_fetch.gps%26w%3D96%26h%3D64%26yaw%3D334.69562%26pitch%3D0%26thumbfov%3D100!7i16384!8i8192?coh=205409&amp;entry=ttu" TargetMode="External"/><Relationship Id="rId196" Type="http://schemas.openxmlformats.org/officeDocument/2006/relationships/hyperlink" Target="https://www.google.ca/maps/@34.5111131,-82.7583987,3a,75y,84.45h,96.11t/data=!3m6!1e1!3m4!1sUWXt0qXzrxGv5lM64gjwwA!2e0!7i16384!8i8192?coh=205409&amp;entry=ttu" TargetMode="External"/><Relationship Id="rId16" Type="http://schemas.openxmlformats.org/officeDocument/2006/relationships/hyperlink" Target="https://www.google.com/search?q=3980+W+Andrew+Johnson+Hwy+Morristown%2C+TN+37814&amp;oq=3980+W+Andrew+Johnson+Hwy+Morristown%2C+TN+37814&amp;gs_lcrp=EgZjaHJvbWUyBggAEEUYOTIHCAEQABiABNIBBzMyNWowajmoAgCwAgA&amp;sourceid=chrome&amp;ie=UTF-8" TargetMode="External"/><Relationship Id="rId195" Type="http://schemas.openxmlformats.org/officeDocument/2006/relationships/hyperlink" Target="https://www.google.com/search?q=4396+Highway+24+Anderson%2C+SC+29626&amp;oq=4396+Highway+24+Anderson%2C+SC+29626&amp;gs_lcrp=EgZjaHJvbWUyBggAEEUYOTIJCAEQIRgKGKABMgkIAhAhGAoYoAHSAQgxMzcyajBqOagCALACAA&amp;sourceid=chrome&amp;ie=UTF-8" TargetMode="External"/><Relationship Id="rId19" Type="http://schemas.openxmlformats.org/officeDocument/2006/relationships/hyperlink" Target="https://www.google.com/maps/@34.8787065,-84.297567,3a,90y,297.7h,98.53t/data=!3m7!1e1!3m5!1s6Ue0e6pMboTMCiawH1EY3w!2e0!6shttps:%2F%2Fstreetviewpixels-pa.googleapis.com%2Fv1%2Fthumbnail%3Fpanoid%3D6Ue0e6pMboTMCiawH1EY3w%26cb_client%3Dsearch.revgeo_and_fetch.gps%26w%3D96%26h%3D64%26yaw%3D320.07922%26pitch%3D0%26thumbfov%3D100!7i16384!8i8192?coh=205409&amp;entry=ttu" TargetMode="External"/><Relationship Id="rId18" Type="http://schemas.openxmlformats.org/officeDocument/2006/relationships/hyperlink" Target="https://www.google.com/search?q=5679+Appalachian+Hwy+Blue+Ridge%2C+GA+30513&amp;oq=5679+Appalachian+Hwy+Blue+Ridge%2C+GA+30513&amp;gs_lcrp=EgZjaHJvbWUyBggAEEUYOTIHCAEQABiABDINCAIQABiGAxiABBiKBTINCAMQABiGAxiABBiKBTINCAQQABiGAxiABBiKBTIKCAUQABiABBiiBDIKCAYQABiiBBiJBdIBBzMxN2owajmoAgCwAgA&amp;sourceid=chrome&amp;ie=UTF-8" TargetMode="External"/><Relationship Id="rId199" Type="http://schemas.openxmlformats.org/officeDocument/2006/relationships/hyperlink" Target="https://www.google.com/search?q=1000+E+Franklin+St+Hartwell%2C+GA+30643&amp;oq=1000+E+Franklin+St+Hartwell%2C+GA+30643&amp;gs_lcrp=EgZjaHJvbWUyBggAEEUYOTIICAEQABgWGB7SAQc1MjlqMGo5qAIAsAIA&amp;sourceid=chrome&amp;ie=UTF-8" TargetMode="External"/><Relationship Id="rId84" Type="http://schemas.openxmlformats.org/officeDocument/2006/relationships/hyperlink" Target="https://www.google.ca/maps/@35.703436,-82.5666865,3a,75y,160.78h,91.89t/data=!3m6!1e1!3m4!1sTziePxa19amKiHpADNdfDQ!2e0!7i13312!8i6656?coh=205409&amp;entry=ttu" TargetMode="External"/><Relationship Id="rId83" Type="http://schemas.openxmlformats.org/officeDocument/2006/relationships/hyperlink" Target="https://www.google.com/search?q=140+Weaver+Blvd+Weaverville%2C+NC+28787&amp;oq=140+Weaver+Blvd+Weaverville%2C+NC+28787&amp;gs_lcrp=EgZjaHJvbWUyBggAEEUYOdIBBzEyNWowajmoAgCwAgA&amp;sourceid=chrome&amp;ie=UTF-8" TargetMode="External"/><Relationship Id="rId86" Type="http://schemas.openxmlformats.org/officeDocument/2006/relationships/hyperlink" Target="https://www.google.com/maps/@35.6135108,-82.6319347,3a,90y,40.15h,91.23t/data=!3m7!1e1!3m5!1srertpMcxbZD1_jJi9K8Srg!2e0!6shttps:%2F%2Fstreetviewpixels-pa.googleapis.com%2Fv1%2Fthumbnail%3Fpanoid%3DrertpMcxbZD1_jJi9K8Srg%26cb_client%3Dsearch.revgeo_and_fetch.gps%26w%3D96%26h%3D64%26yaw%3D324.96295%26pitch%3D0%26thumbfov%3D100!7i16384!8i8192?coh=205409&amp;entry=ttu" TargetMode="External"/><Relationship Id="rId85" Type="http://schemas.openxmlformats.org/officeDocument/2006/relationships/hyperlink" Target="https://www.google.com/search?q=575+New+Leicester+Hwy+Asheville%2C+NC+28806&amp;oq=575+New+Leicester+Hwy+Asheville%2C+NC+28806&amp;gs_lcrp=EgZjaHJvbWUyBggAEEUYOTIHCAEQABiABDIKCAIQABiABBiiBDIKCAMQABiABBiiBDIKCAQQABiABBiiBDIKCAUQABiABBiiBNIBBzEzM2owajmoAgCwAgA&amp;sourceid=chrome&amp;ie=UTF-8" TargetMode="External"/><Relationship Id="rId88" Type="http://schemas.openxmlformats.org/officeDocument/2006/relationships/hyperlink" Target="https://www.google.com/maps/@35.1194854,-83.0873794,3a,75y,328.16h,88.37t/data=!3m7!1e1!3m5!1snhc2KR-jfKFYMRK8PabfIg!2e0!6shttps:%2F%2Fstreetviewpixels-pa.googleapis.com%2Fv1%2Fthumbnail%3Fpanoid%3Dnhc2KR-jfKFYMRK8PabfIg%26cb_client%3Dsearch.revgeo_and_fetch.gps%26w%3D96%26h%3D64%26yaw%3D298.67178%26pitch%3D0%26thumbfov%3D100!7i16384!8i8192?coh=205409&amp;entry=ttu" TargetMode="External"/><Relationship Id="rId150" Type="http://schemas.openxmlformats.org/officeDocument/2006/relationships/hyperlink" Target="https://www.google.ca/maps/@35.3496044,-82.4303753,3a,75y,130.2h,85.59t/data=!3m6!1e1!3m4!1sIs_0cXdqDV0-bKmhB3q7FA!2e0!7i16384!8i8192?coh=205409&amp;entry=ttu" TargetMode="External"/><Relationship Id="rId271" Type="http://schemas.openxmlformats.org/officeDocument/2006/relationships/hyperlink" Target="https://www.google.com/maps/place/Ingles+Markets/@35.0747208,-85.618834,18.4z/data=!4m6!3m5!1s0x8861ab3ea77f3e2d:0x22a7395ca8252cac!8m2!3d35.075493!4d-85.6186189!16s%2Fg%2F1thghryf?entry=ttu" TargetMode="External"/><Relationship Id="rId87" Type="http://schemas.openxmlformats.org/officeDocument/2006/relationships/hyperlink" Target="https://www.google.com/search?q=230+Highway+64+East+Cashiers%2C+NC+28717&amp;oq=230+Highway+64+East+Cashiers%2C+NC+28717&amp;gs_lcrp=EgZjaHJvbWUyBggAEEUYOdIBBzE1N2owajmoAgCwAgA&amp;sourceid=chrome&amp;ie=UTF-8" TargetMode="External"/><Relationship Id="rId270" Type="http://schemas.openxmlformats.org/officeDocument/2006/relationships/hyperlink" Target="https://www.google.com/maps/@36.0148809,-83.968443,3a,78.7y,306.86h,96.15t/data=!3m7!1e1!3m5!1s4qZC9EbTBPAFqDdUvoyL7A!2e0!6shttps:%2F%2Fstreetviewpixels-pa.googleapis.com%2Fv1%2Fthumbnail%3Fpanoid%3D4qZC9EbTBPAFqDdUvoyL7A%26cb_client%3Dsearch.revgeo_and_fetch.gps%26w%3D96%26h%3D64%26yaw%3D323.06378%26pitch%3D0%26thumbfov%3D100!7i16384!8i8192?coh=205409&amp;entry=ttu" TargetMode="External"/><Relationship Id="rId89" Type="http://schemas.openxmlformats.org/officeDocument/2006/relationships/hyperlink" Target="https://www.google.com/search?q=5075+Peachtree+Parkway+Peachtree+Corners%2C+GA+30092&amp;oq=5075+Peachtree+Parkway+Peachtree+Corners%2C+GA+30092&amp;gs_lcrp=EgZjaHJvbWUyBggAEEUYOTIHCAEQABiABDIICAIQABgWGB4yDQgDEAAYhgMYgAQYigUyDQgEEAAYhgMYgAQYigUyDQgFEAAYhgMYgAQYigUyCggGEAAYogQYiQUyCggHEAAYgAQYogQyCggIEAAYgAQYogTSAQcxNjZqMGo5qAIAsAIA&amp;sourceid=chrome&amp;ie=UTF-8" TargetMode="External"/><Relationship Id="rId80" Type="http://schemas.openxmlformats.org/officeDocument/2006/relationships/hyperlink" Target="https://www.google.com/maps/@35.8248026,-82.544732,3a,75y,122.26h,98.19t/data=!3m7!1e1!3m5!1szKtKGnc8Cb8yiclmsOmEbg!2e0!6shttps:%2F%2Fstreetviewpixels-pa.googleapis.com%2Fv1%2Fthumbnail%3Fpanoid%3DzKtKGnc8Cb8yiclmsOmEbg%26cb_client%3Dsearch.revgeo_and_fetch.gps%26w%3D96%26h%3D64%26yaw%3D118.010895%26pitch%3D0%26thumbfov%3D100!7i16384!8i8192?coh=205409&amp;entry=ttu" TargetMode="External"/><Relationship Id="rId82" Type="http://schemas.openxmlformats.org/officeDocument/2006/relationships/hyperlink" Target="https://www.google.ca/maps/@34.8803726,-83.3950014,3a,75y,92.02h,90.09t/data=!3m7!1e1!3m5!1sxEFifYjBrwvVXpCwXfZY8g!2e0!6shttps:%2F%2Fstreetviewpixels-pa.googleapis.com%2Fv1%2Fthumbnail%3Fpanoid%3DxEFifYjBrwvVXpCwXfZY8g%26cb_client%3Dsearch.revgeo_and_fetch.gps%26w%3D96%26h%3D64%26yaw%3D54.95363%26pitch%3D0%26thumbfov%3D100!7i16384!8i8192?coh=205409&amp;entry=ttu" TargetMode="External"/><Relationship Id="rId81" Type="http://schemas.openxmlformats.org/officeDocument/2006/relationships/hyperlink" Target="https://www.google.com/search?q=176+Hwy+441+North+Clayton%2C+GA+30525&amp;oq=176+Hwy+441+North+Clayton%2C+GA+30525&amp;gs_lcrp=EgZjaHJvbWUyBggAEEUYOdIBBzE3MmowajmoAgCwAgA&amp;sourceid=chrome&amp;ie=UTF-8" TargetMode="External"/><Relationship Id="rId1" Type="http://schemas.openxmlformats.org/officeDocument/2006/relationships/hyperlink" Target="https://www.google.com/search?sca_esv=406b6ec45eefbae5&amp;sxsrf=ADLYWILgGookH0MtvI-syoeyiji-sCw1TQ:1720136166891&amp;q=Ingles+Market&amp;ludocid=4781049175347456942&amp;lsig=AB86z5URPBy1UzrOA7cQdLDKcjmI&amp;sa=X&amp;ved=2ahUKEwi1lMXJxo6HAxX7go4IHWujDBkQoAJ6BAgiEAQ&amp;biw=1034&amp;bih=755&amp;dpr=1.25" TargetMode="External"/><Relationship Id="rId2" Type="http://schemas.openxmlformats.org/officeDocument/2006/relationships/hyperlink" Target="https://www.google.com/maps/@35.4475687,-84.6126731,3a,75y,126.06h,88.89t/data=!3m6!1e1!3m4!1ssqzTR_h0GROb_OWWIjS7RA!2e0!7i16384!8i8192?coh=205409&amp;entry=ttu" TargetMode="External"/><Relationship Id="rId3" Type="http://schemas.openxmlformats.org/officeDocument/2006/relationships/hyperlink" Target="https://docs.marketpath.com/c3f43035-0e6d-4bec-a5ed-a9db9a216abe/document/47f831ed-ab21-46e7-b6e1-e2e54b677747/McMinn%20Plaza%20Brochure%20-%20May%2025,%202023.pdf" TargetMode="External"/><Relationship Id="rId149" Type="http://schemas.openxmlformats.org/officeDocument/2006/relationships/hyperlink" Target="https://www.google.com/search?q=3643+Howard+Gap+Road+Hendersonville%2C+NC+28792&amp;oq=3643+Howard+Gap+Road+Hendersonville%2C+NC+28792&amp;gs_lcrp=EgZjaHJvbWUyBggAEEUYOTIHCAEQIRigATIHCAIQIRigAdIBBzE5MGowajmoAgCwAgA&amp;sourceid=chrome&amp;ie=UTF-8" TargetMode="External"/><Relationship Id="rId4" Type="http://schemas.openxmlformats.org/officeDocument/2006/relationships/hyperlink" Target="https://www.google.com/search?sca_esv=406b6ec45eefbae5&amp;sxsrf=ADLYWIJR-sV_pJ95-DumuXE7M_kzonoCJg:1720136434943&amp;q=Ingles+Market&amp;ludocid=2419384853440650501&amp;lsig=AB86z5XG-_LfNz9HdbcYlSR-84HT&amp;sa=X&amp;ved=2ahUKEwjO3a3Jx46HAxUYoI4IHU6cBuIQoAJ6BAgMEAY&amp;biw=1275&amp;bih=755&amp;dpr=1.25" TargetMode="External"/><Relationship Id="rId148" Type="http://schemas.openxmlformats.org/officeDocument/2006/relationships/hyperlink" Target="https://www.google.ca/maps/@36.3802491,-81.4891152,3a,75y,21.52h,94.22t/data=!3m7!1e1!3m5!1sfe_aMos7XIbbBozbNjizEA!2e0!6shttps:%2F%2Fstreetviewpixels-pa.googleapis.com%2Fv1%2Fthumbnail%3Fpanoid%3Dfe_aMos7XIbbBozbNjizEA%26cb_client%3Dsearch.revgeo_and_fetch.gps%26w%3D96%26h%3D64%26yaw%3D61.887024%26pitch%3D0%26thumbfov%3D100!7i13312!8i6656?coh=205409&amp;entry=ttu" TargetMode="External"/><Relationship Id="rId269" Type="http://schemas.openxmlformats.org/officeDocument/2006/relationships/hyperlink" Target="https://www.google.com/maps/place/Ingles+Markets/@36.0916208,-84.1316296,19z/data=!4m15!1m8!3m7!1s0x885c37bf79b47185:0x55b3d265df23f48!2sCarden+Farm+Dr,+Clinton,+TN+37716,+USA!3b1!8m2!3d36.0983657!4d-84.1255816!16s%2Fg%2F1w0j4xnp!3m5!1s0x885c37ba3eeaef33:0x3fb3abafa9bf1db4!8m2!3d36.0915424!4d-84.1314771!16s%2Fg%2F1tdfjdjj?entry=ttu" TargetMode="External"/><Relationship Id="rId9" Type="http://schemas.openxmlformats.org/officeDocument/2006/relationships/hyperlink" Target="https://www.google.ca/maps/@35.8019184,-84.2615507,3a,75y,288.12h,91.11t/data=!3m6!1e1!3m4!1s1cfpAaWnJz0d84uKNlu_9w!2e0!7i16384!8i8192?coh=205409&amp;entry=ttu" TargetMode="External"/><Relationship Id="rId143" Type="http://schemas.openxmlformats.org/officeDocument/2006/relationships/hyperlink" Target="https://www.google.com/search?q=3701+Walt+Stephens+Rd+Stockbridge%2C+GA+30281&amp;oq=3701+Walt+Stephens+Rd+Stockbridge%2C+GA+30281&amp;gs_lcrp=EgZjaHJvbWUyBggAEEUYOdIBBzE0OGowajmoAgCwAgA&amp;sourceid=chrome&amp;ie=UTF-8" TargetMode="External"/><Relationship Id="rId264" Type="http://schemas.openxmlformats.org/officeDocument/2006/relationships/hyperlink" Target="https://www.google.com/maps/@35.3159284,-81.1844789,3a,75y,189.26h,90.64t/data=!3m6!1e1!3m4!1swpVICWFCfjSZpYAKKXsJtw!2e0!7i16384!8i8192?coh=205409&amp;entry=ttu" TargetMode="External"/><Relationship Id="rId142" Type="http://schemas.openxmlformats.org/officeDocument/2006/relationships/hyperlink" Target="https://www.google.com/maps/@34.7536428,-83.0465114,3a,75y,62.11h,94.84t/data=!3m7!1e1!3m5!1szHwfqN0fPojGeXyrZZYtpQ!2e0!6shttps:%2F%2Fstreetviewpixels-pa.googleapis.com%2Fv1%2Fthumbnail%3Fpanoid%3DzHwfqN0fPojGeXyrZZYtpQ%26cb_client%3Dsearch.revgeo_and_fetch.gps%26w%3D96%26h%3D64%26yaw%3D63.818104%26pitch%3D0%26thumbfov%3D100!7i16384!8i8192?coh=205409&amp;entry=ttu" TargetMode="External"/><Relationship Id="rId263" Type="http://schemas.openxmlformats.org/officeDocument/2006/relationships/hyperlink" Target="https://www.google.com/search?q=715+W+Trade+St+Dallas%2C+NC+28034&amp;oq=715+W+Trade+St+Dallas%2C+NC+28034&amp;gs_lcrp=EgZjaHJvbWUyBggAEEUYOdIBBzExOWowajmoAgCwAgA&amp;sourceid=chrome&amp;ie=UTF-8" TargetMode="External"/><Relationship Id="rId141" Type="http://schemas.openxmlformats.org/officeDocument/2006/relationships/hyperlink" Target="https://www.google.com/search?q=180+Scenic+Plaza+Dr+West+Union%2C+SC+29696&amp;oq=180+Scenic+Plaza+Dr+West+Union%2C+SC+29696&amp;gs_lcrp=EgZjaHJvbWUyBggAEEUYOTIHCAEQABiABDIKCAIQABiABBiiBDIKCAMQABiABBiiBDIKCAQQABiABBiiBDIKCAUQABiABBiiBDIKCAYQABiABBiiBNIBBzEyOGowajmoAgCwAgA&amp;sourceid=chrome&amp;ie=UTF-8" TargetMode="External"/><Relationship Id="rId262" Type="http://schemas.openxmlformats.org/officeDocument/2006/relationships/hyperlink" Target="https://www.google.ca/maps/@34.4940143,-81.9840116,3a,75y,76.23h,83.92t/data=!3m6!1e1!3m4!1s4ZrHqtuP78GCJQpXciAylg!2e0!7i16384!8i8192?coh=205409&amp;entry=ttu" TargetMode="External"/><Relationship Id="rId140" Type="http://schemas.openxmlformats.org/officeDocument/2006/relationships/hyperlink" Target="https://www.google.com/maps/@36.2055643,-81.697499,3a,75y,148.1h,92.41t/data=!3m7!1e1!3m5!1soeJh30hRVgxbPw9yMKcmww!2e0!6shttps:%2F%2Fstreetviewpixels-pa.googleapis.com%2Fv1%2Fthumbnail%3Fpanoid%3DoeJh30hRVgxbPw9yMKcmww%26cb_client%3Dsearch.revgeo_and_fetch.gps%26w%3D96%26h%3D64%26yaw%3D117.22569%26pitch%3D0%26thumbfov%3D100!7i16384!8i8192?coh=205409&amp;entry=ttu" TargetMode="External"/><Relationship Id="rId261" Type="http://schemas.openxmlformats.org/officeDocument/2006/relationships/hyperlink" Target="https://www.google.com/search?q=901+East+Main+Street+Laurens%2C+SC+29360&amp;oq=901+East+Main+Street+Laurens%2C+SC+29360&amp;gs_lcrp=EgZjaHJvbWUyBggAEEUYOdIBBzE0MmowajmoAgCwAgA&amp;sourceid=chrome&amp;ie=UTF-8" TargetMode="External"/><Relationship Id="rId5" Type="http://schemas.openxmlformats.org/officeDocument/2006/relationships/hyperlink" Target="https://www.google.com/maps/@35.5863898,-84.4746117,3a,36.7y,350.18h,88.57t/data=!3m6!1e1!3m4!1spS-qd_MTzriGFJtOtBmW5A!2e0!7i16384!8i8192?coh=205409&amp;entry=ttu" TargetMode="External"/><Relationship Id="rId147" Type="http://schemas.openxmlformats.org/officeDocument/2006/relationships/hyperlink" Target="https://www.google.com/search?q=60+Ashemont+Dr.+West+Jefferson%2C+NC+28694&amp;oq=60+Ashemont+Dr.+West+Jefferson%2C+NC+28694&amp;gs_lcrp=EgZjaHJvbWUyBggAEEUYOdIBBzEwOGowajmoAgCwAgA&amp;sourceid=chrome&amp;ie=UTF-8" TargetMode="External"/><Relationship Id="rId268" Type="http://schemas.openxmlformats.org/officeDocument/2006/relationships/hyperlink" Target="https://www.google.com/maps/@36.2264611,-83.265831,3a,75y,158.85h,81.18t/data=!3m6!1e1!3m4!1sHv8k6Rq8JFMCUTmEPg4iCQ!2e0!7i16384!8i8192?coh=205409&amp;entry=ttu" TargetMode="External"/><Relationship Id="rId6" Type="http://schemas.openxmlformats.org/officeDocument/2006/relationships/hyperlink" Target="https://www.google.com/search?q=7466+Oak+Ridge+Hwy+Knoxville%2C+TN+37931&amp;oq=7466+Oak+Ridge+Hwy+Knoxville%2C+TN+37931&amp;gs_lcrp=EgZjaHJvbWUqBggAEEUYOzIGCAAQRRg7MgcIARAAGIAEMg0IAhAAGIYDGIAEGIoFMgoIAxAAGIAEGKIEMgoIBBAAGKIEGIkFMgYIBRBFGDwyBggGEEUYPDIGCAcQRRg80gEHMjM4ajBqNKgCALACAQ&amp;sourceid=chrome&amp;ie=UTF-8" TargetMode="External"/><Relationship Id="rId146" Type="http://schemas.openxmlformats.org/officeDocument/2006/relationships/hyperlink" Target="https://www.google.ca/maps/@35.3358682,-82.4717696,3a,75y,38.6h,93.49t/data=!3m6!1e1!3m4!1snkB8b-uuR4G_ggrpIqAP5A!2e0!7i16384!8i8192?coh=205409&amp;entry=ttu" TargetMode="External"/><Relationship Id="rId267" Type="http://schemas.openxmlformats.org/officeDocument/2006/relationships/hyperlink" Target="https://www.google.com/search?q=ingles+market+morristown+tn&amp;sca_esv=04aa412ff406bf20&amp;sxsrf=ADLYWIIu3gqkZIoCx2V4SQwOy5vdcumXYA%3A1720466326917&amp;ei=ljuMZtDSN9aw0PEPtMef8As&amp;oq=ingles+market+morr&amp;gs_lp=Egxnd3Mtd2l6LXNlcnAiEmluZ2xlcyBtYXJrZXQgbW9ycioCCAAyCxAAGIAEGJECGIoFMgUQABiABDIFEAAYgAQyBRAAGIAEMgUQABiABDIGEAAYFhgeMgYQABgWGB4yCxAAGIAEGIYDGIoFMgsQABiABBiGAxiKBTILEAAYgAQYhgMYigVIhRVQAFjmC3AAeACQAQCYAaoBoAHfEaoBBDAuMTi4AQPIAQD4AQGYAhKgArUSwgIEECMYJ8ICChAjGIAEGCcYigXCAgsQABiABBixAxiDAcICERAuGIAEGLEDGNEDGIMBGMcBwgIOEC4YgAQYsQMY0QMYxwHCAgsQLhiABBixAxiDAcICEBAAGIAEGLEDGEMYgwEYigXCAgoQABiABBhDGIoFwgIKEC4YgAQYQxiKBcICEBAAGIAEGLEDGIMBGBQYhwLCAhAQLhiABBixAxhDGIMBGIoFwgIKEAAYgAQYFBiHAsICCBAAGIAEGLEDwgIOEAAYgAQYkQIYsQMYigXCAhEQLhiABBiRAhjRAxjHARiKBcICDRAuGIAEGLEDGEMYigXCAg4QLhiABBjHARiOBRivAcICCBAuGIAEGLEDwgIFEC4YgATCAggQLhiABBjlBMICCxAuGIAEGMcBGK8BmAMAkgcEMC4xOKAHxOgB&amp;sclient=gws-wiz-serp&amp;lqi=ChtpbmdsZXMgbWFya2V0IG1vcnJpc3Rvd24gdG4iA4gBAUjOwo635oCAgAhaKRAAEAEYABgBGAIYAyIbaW5nbGVzIG1hcmtldCBtb3JyaXN0b3duIHRukgELc3VwZXJtYXJrZXSqAVcQASoRIg1pbmdsZXMgbWFya2V0KAAyHxABIhszVTUnGwnJzVmiBj1BSHZiRRlAbWKA9ehb5LEyHxACIhtpbmdsZXMgbWFya2V0IG1vcnJpc3Rvd24gdG4" TargetMode="External"/><Relationship Id="rId7" Type="http://schemas.openxmlformats.org/officeDocument/2006/relationships/hyperlink" Target="https://www.google.com/maps/@35.9827194,-84.0946343,3a,75y,315.25h,94.96t/data=!3m6!1e1!3m4!1s8KXh1OpHPmuWLThfuIKDwA!2e0!7i16384!8i8192?coh=205409&amp;entry=ttu" TargetMode="External"/><Relationship Id="rId145" Type="http://schemas.openxmlformats.org/officeDocument/2006/relationships/hyperlink" Target="https://www.google.com/search?q=1980+Asheville+Hwy+Hendersonville%2C+NC+28739&amp;oq=1980+Asheville+Hwy+Hendersonville%2C+NC+28739&amp;gs_lcrp=EgZjaHJvbWUyBggAEEUYOdIBBzIyM2owajmoAgCwAgA&amp;sourceid=chrome&amp;ie=UTF-8" TargetMode="External"/><Relationship Id="rId266" Type="http://schemas.openxmlformats.org/officeDocument/2006/relationships/hyperlink" Target="https://www.google.com/maps/@36.014959,-83.9683794,3a,75y,287.27h,85.39t/data=!3m6!1e1!3m4!1s1cdH7i3WaONxQndzdD47ag!2e0!7i16384!8i8192?coh=205409&amp;entry=ttu" TargetMode="External"/><Relationship Id="rId8" Type="http://schemas.openxmlformats.org/officeDocument/2006/relationships/hyperlink" Target="https://www.google.com/search?sca_esv=406b6ec45eefbae5&amp;sxsrf=ADLYWIIAymaraBbXyARqfnqtITwNddNzSg:1720136886147&amp;q=Ingles+Markets&amp;ludocid=16256664945333103134&amp;lsig=AB86z5WA68maxSycaKhzQjHHU3Dk&amp;sa=X&amp;ved=2ahUKEwimg8GgyY6HAxXph44IHTSbDNAQoAJ6BAgeEAQ&amp;cshid=1720137095777986&amp;biw=1275&amp;bih=755&amp;dpr=1.25" TargetMode="External"/><Relationship Id="rId144" Type="http://schemas.openxmlformats.org/officeDocument/2006/relationships/hyperlink" Target="https://www.google.com/maps/@33.5282494,-84.272484,3a,75y,324.53h,94.87t/data=!3m6!1e1!3m4!1sMI0NCOMo-S8XmnBCHHEF5A!2e0!7i16384!8i8192?coh=205409&amp;entry=ttu" TargetMode="External"/><Relationship Id="rId265" Type="http://schemas.openxmlformats.org/officeDocument/2006/relationships/hyperlink" Target="https://www.google.com/search?sca_esv=04aa412ff406bf20&amp;sxsrf=ADLYWIJOxxmSpVTEIIG5wVvFvI-lNnm7EA:1720466486186&amp;q=Ingles+Market&amp;ludocid=11894389807771329724&amp;lsig=AB86z5UZyNmeJ2ilqAaDIaz8cvQy&amp;sa=X&amp;ved=2ahUKEwjy-YaOlZiHAxVSGDQIHS1CPVEQoAJ6BAgKEAY&amp;biw=1263&amp;bih=755&amp;dpr=1.25" TargetMode="External"/><Relationship Id="rId73" Type="http://schemas.openxmlformats.org/officeDocument/2006/relationships/hyperlink" Target="https://www.google.com/search?q=118+S+400+Center+Lane+Dawsonville%2C+GA+30534&amp;oq=118+S+400+Center+Lane+Dawsonville%2C+GA+30534&amp;gs_lcrp=EgZjaHJvbWUyBggAEEUYOdIBBzE4MmowajmoAgCwAgA&amp;sourceid=chrome&amp;ie=UTF-8" TargetMode="External"/><Relationship Id="rId72" Type="http://schemas.openxmlformats.org/officeDocument/2006/relationships/hyperlink" Target="https://www.google.com/maps/@35.8113593,-82.6709282,3a,75y,23.32h,99.42t/data=!3m7!1e1!3m5!1sT14KJe-9eboCbuUaEFBBVw!2e0!6shttps:%2F%2Fstreetviewpixels-pa.googleapis.com%2Fv1%2Fthumbnail%3Fpanoid%3DT14KJe-9eboCbuUaEFBBVw%26cb_client%3Dsearch.revgeo_and_fetch.gps%26w%3D96%26h%3D64%26yaw%3D64.41876%26pitch%3D0%26thumbfov%3D100!7i16384!8i8192?coh=205409&amp;entry=ttu" TargetMode="External"/><Relationship Id="rId75" Type="http://schemas.openxmlformats.org/officeDocument/2006/relationships/hyperlink" Target="https://www.google.com/search?q=630+Champion+Drive+Canton%2C+NC+28716&amp;oq=630+Champion+Drive+Canton%2C+NC+28716&amp;gs_lcrp=EgZjaHJvbWUyBggAEEUYOTIHCAEQIRigATIHCAIQIRigATIHCAMQIRigAdIBBzIxNmowajmoAgCwAgA&amp;sourceid=chrome&amp;ie=UTF-8" TargetMode="External"/><Relationship Id="rId74" Type="http://schemas.openxmlformats.org/officeDocument/2006/relationships/hyperlink" Target="https://www.google.ca/maps/@34.3633957,-84.039258,3a,75y,291.12h,92.07t/data=!3m7!1e1!3m5!1szvPahcQr5I5pyW1Znuyfmg!2e0!6shttps:%2F%2Fstreetviewpixels-pa.googleapis.com%2Fv1%2Fthumbnail%3Fpanoid%3DzvPahcQr5I5pyW1Znuyfmg%26cb_client%3Dsearch.revgeo_and_fetch.gps%26w%3D96%26h%3D64%26yaw%3D93.4844%26pitch%3D0%26thumbfov%3D100!7i16384!8i8192?coh=205409&amp;entry=ttu" TargetMode="External"/><Relationship Id="rId77" Type="http://schemas.openxmlformats.org/officeDocument/2006/relationships/hyperlink" Target="https://www.google.com/search?q=ingles+market+Cleveland%2C+GA+55+Helen+Hwy+Cleveland%2C+GA+30528&amp;sca_esv=01d6c239d929f566&amp;sxsrf=ADLYWIKLDfXCxPjOCuvDmtl-mWonE9vifg%3A1720298376755&amp;ei=iKuJZprjLdO9uvQPpYyMuAk&amp;ved=0ahUKEwiax53topOHAxXTno4IHSUGA5cQ4dUDCA8&amp;uact=5&amp;oq=ingles+market+Cleveland%2C+GA+55+Helen+Hwy+Cleveland%2C+GA+30528&amp;gs_lp=Egxnd3Mtd2l6LXNlcnAiPGluZ2xlcyBtYXJrZXQgQ2xldmVsYW5kLCBHQSA1NSBIZWxlbiBId3kgQ2xldmVsYW5kLCBHQSAzMDUyOEgAUABYAHAAeAGQAQCYAQCgAQCqAQC4AQPIAQD4AQGYAgCgAgCYAwCSBwCgBwA&amp;sclient=gws-wiz-serp" TargetMode="External"/><Relationship Id="rId260" Type="http://schemas.openxmlformats.org/officeDocument/2006/relationships/hyperlink" Target="https://www.google.com/maps/@33.0048751,-83.546335,3a,48.9y,127.62h,93.94t/data=!3m6!1e1!3m4!1sVsWrjiJ5QdufTXHuSzyg-w!2e0!7i16384!8i8192?coh=205409&amp;entry=ttu" TargetMode="External"/><Relationship Id="rId76" Type="http://schemas.openxmlformats.org/officeDocument/2006/relationships/hyperlink" Target="https://www.google.com/maps/@35.5510355,-82.8501803,3a,75y,72.31h,92.1t/data=!3m7!1e1!3m5!1sJ_51Egjv1_6l4vfilCcvaQ!2e0!6shttps:%2F%2Fstreetviewpixels-pa.googleapis.com%2Fv1%2Fthumbnail%3Fpanoid%3DJ_51Egjv1_6l4vfilCcvaQ%26cb_client%3Dsearch.revgeo_and_fetch.gps%26w%3D96%26h%3D64%26yaw%3D272.1708%26pitch%3D0%26thumbfov%3D100!7i13312!8i6656?coh=205409&amp;entry=ttu" TargetMode="External"/><Relationship Id="rId79" Type="http://schemas.openxmlformats.org/officeDocument/2006/relationships/hyperlink" Target="https://www.google.com/search?q=225+Carl+Eller+Road+Mars+Hill%2C+NC+28754&amp;oq=225+Carl+Eller+Road+Mars+Hill%2C+NC+28754&amp;gs_lcrp=EgZjaHJvbWUyBggAEEUYOTIKCAEQABiABBiiBNIBBzE4MWowajmoAgCwAgA&amp;sourceid=chrome&amp;ie=UTF-8" TargetMode="External"/><Relationship Id="rId78" Type="http://schemas.openxmlformats.org/officeDocument/2006/relationships/hyperlink" Target="https://www.google.ca/maps/@34.6029314,-83.7643684,3a,75y,294.99h,92.22t/data=!3m7!1e1!3m5!1sU7iWVA4si_ubGJKZyirlMw!2e0!6shttps:%2F%2Fstreetviewpixels-pa.googleapis.com%2Fv1%2Fthumbnail%3Fpanoid%3DU7iWVA4si_ubGJKZyirlMw%26cb_client%3Dsearch.revgeo_and_fetch.gps%26w%3D96%26h%3D64%26yaw%3D352.2612%26pitch%3D0%26thumbfov%3D100!7i16384!8i8192?coh=205409&amp;entry=ttu" TargetMode="External"/><Relationship Id="rId71" Type="http://schemas.openxmlformats.org/officeDocument/2006/relationships/hyperlink" Target="https://www.google.com/search?q=5580+Hwy+25%2F70+Marshall%2C+NC+28753&amp;oq=5580+Hwy+25%2F70+Marshall%2C+NC+28753&amp;gs_lcrp=EgZjaHJvbWUyBggAEEUYOTIKCAEQABiABBiiBNIBBzIyOWowajmoAgCwAgA&amp;sourceid=chrome&amp;ie=UTF-8" TargetMode="External"/><Relationship Id="rId70" Type="http://schemas.openxmlformats.org/officeDocument/2006/relationships/hyperlink" Target="https://www.google.com/maps/@35.4697458,-83.0047468,3a,75y,323.67h,88.99t/data=!3m6!1e1!3m4!1s_8d13Yed9CAmOPgHcIiqGA!2e0!7i16384!8i8192?coh=205409&amp;entry=ttu" TargetMode="External"/><Relationship Id="rId139" Type="http://schemas.openxmlformats.org/officeDocument/2006/relationships/hyperlink" Target="https://www.google.com/search?q=2575+Hwy+105+Boone%2C+NC+28607&amp;oq=2575+Hwy+105+Boone%2C+NC+28607&amp;gs_lcrp=EgZjaHJvbWUyBggAEEUYOTIICAEQABgWGB4yCAgCEAAYFhgeMgoIAxAAGIAEGKIEMgoIBBAAGIAEGKIEMgoIBRAAGIAEGKIEMgoIBhAAGIAEGKIEMgoIBxAAGKIEGIkF0gEHMTI1ajBqOagCALACAA&amp;sourceid=chrome&amp;ie=UTF-8" TargetMode="External"/><Relationship Id="rId138" Type="http://schemas.openxmlformats.org/officeDocument/2006/relationships/hyperlink" Target="https://www.google.com/maps/@34.0113525,-83.8378455,3a,75y,189.07h,83.95t/data=!3m7!1e1!3m5!1s77oDlxuDfQb80XTt0Qhliw!2e0!6shttps:%2F%2Fstreetviewpixels-pa.googleapis.com%2Fv1%2Fthumbnail%3Fpanoid%3D77oDlxuDfQb80XTt0Qhliw%26cb_client%3Dsearch.revgeo_and_fetch.gps%26w%3D96%26h%3D64%26yaw%3D320.48193%26pitch%3D0%26thumbfov%3D100!7i16384!8i8192?coh=205409&amp;entry=ttu" TargetMode="External"/><Relationship Id="rId259" Type="http://schemas.openxmlformats.org/officeDocument/2006/relationships/hyperlink" Target="https://www.google.com/search?q=261+West+Clinton+Street+Gray%2C+GA+31032&amp;oq=261+West+Clinton+Street+Gray%2C+GA+31032&amp;gs_lcrp=EgZjaHJvbWUyBggAEEUYOdIBBzE1OGowajmoAgCwAgA&amp;sourceid=chrome&amp;ie=UTF-8" TargetMode="External"/><Relationship Id="rId137" Type="http://schemas.openxmlformats.org/officeDocument/2006/relationships/hyperlink" Target="https://www.google.com/search?q=1502+Atlanta+Hwy+Auburn%2C+GA+30011&amp;oq=1502+Atlanta+Hwy+Auburn%2C+GA+30011&amp;gs_lcrp=EgZjaHJvbWUyBggAEEUYOdIBBzE2NWowajmoAgCwAgA&amp;sourceid=chrome&amp;ie=UTF-8" TargetMode="External"/><Relationship Id="rId258" Type="http://schemas.openxmlformats.org/officeDocument/2006/relationships/hyperlink" Target="https://www.google.ca/maps/@34.1876398,-82.3998483,3a,75y,239.31h,92.4t/data=!3m7!1e1!3m5!1sbVv9HOo0xTdqYUNkD4HOVA!2e0!6shttps:%2F%2Fstreetviewpixels-pa.googleapis.com%2Fv1%2Fthumbnail%3Fpanoid%3DbVv9HOo0xTdqYUNkD4HOVA%26cb_client%3Dsearch.revgeo_and_fetch.gps%26w%3D96%26h%3D64%26yaw%3D185.39986%26pitch%3D0%26thumbfov%3D100!7i16384!8i8192?coh=205409&amp;entry=ttu" TargetMode="External"/><Relationship Id="rId132" Type="http://schemas.openxmlformats.org/officeDocument/2006/relationships/hyperlink" Target="https://www.google.ca/maps/@35.3180922,-82.5896565,3a,24.9y,182.66h,91.77t/data=!3m6!1e1!3m4!1s8K983OG5j_Ob2rupAfUdqg!2e0!7i16384!8i8192?coh=205409&amp;entry=ttu" TargetMode="External"/><Relationship Id="rId253" Type="http://schemas.openxmlformats.org/officeDocument/2006/relationships/hyperlink" Target="https://www.google.com/search?q=722+Sullivan+Rd+Statesville%2C+NC+28677&amp;oq=722+Sullivan+Rd+Statesville%2C+NC+28677&amp;gs_lcrp=EgZjaHJvbWUyBggAEEUYOTIHCAEQABiABDIKCAIQABiABBiiBDIKCAMQABiABBiiBNIBBzE1OGowajmoAgCwAgA&amp;sourceid=chrome&amp;ie=UTF-8" TargetMode="External"/><Relationship Id="rId131" Type="http://schemas.openxmlformats.org/officeDocument/2006/relationships/hyperlink" Target="https://www.google.com/search?q=6400+Brevard+Road+Etowah%2C+NC+28729&amp;oq=6400+Brevard+Road+Etowah%2C+NC+28729&amp;gs_lcrp=EgZjaHJvbWUyBggAEEUYOTIICAEQABgWGB4yCggCEAAYgAQYogTSAQcxNTdqMGo5qAIAsAIA&amp;sourceid=chrome&amp;ie=UTF-8" TargetMode="External"/><Relationship Id="rId252" Type="http://schemas.openxmlformats.org/officeDocument/2006/relationships/hyperlink" Target="https://www.google.com/maps/@35.4779421,-81.220739,3a,75y,55.57h,90.15t/data=!3m6!1e1!3m4!1sLcEv5fdxAVLUl_D_VCtKrQ!2e0!7i16384!8i8192?coh=205409&amp;entry=ttu" TargetMode="External"/><Relationship Id="rId130" Type="http://schemas.openxmlformats.org/officeDocument/2006/relationships/hyperlink" Target="https://www.google.ca/maps/@35.6086603,-82.3196909,3a,75y,270.4h,92.42t/data=!3m6!1e1!3m4!1sO8rWK38ctQlcbJ3oCn81eg!2e0!7i13312!8i6656?coh=205409&amp;entry=ttu" TargetMode="External"/><Relationship Id="rId251" Type="http://schemas.openxmlformats.org/officeDocument/2006/relationships/hyperlink" Target="https://www.google.com/maps/place/Ingles+Markets/@35.4786213,-81.222513,17.4z/data=!4m15!1m8!3m7!1s0x8856c910fde53dcf:0xcaa1a5478153a5ea!2s2130+E+Main+St,+Lincolnton,+NC+28092,+USA!3b1!8m2!3d35.4782837!4d-81.2219774!16s%2Fg%2F11cnclt6my!3m5!1s0x8856c911b83a9951:0x2c41dd3fd870f8d2!8m2!3d35.4782753!4d-81.2202599!16s%2Fg%2F11b6ss_t9_?entry=ttu" TargetMode="External"/><Relationship Id="rId250" Type="http://schemas.openxmlformats.org/officeDocument/2006/relationships/hyperlink" Target="https://www.google.ca/maps/@33.3194698,-83.409695,3a,75y,325.55h,93.18t/data=!3m6!1e1!3m4!1sUq8VrrzHtzt0buLn5KCsAg!2e0!7i16384!8i8192?coh=205409&amp;entry=ttu" TargetMode="External"/><Relationship Id="rId136" Type="http://schemas.openxmlformats.org/officeDocument/2006/relationships/hyperlink" Target="https://www.google.com/maps/@33.6211599,-84.2371932,3a,75y,350.27h,85.12t/data=!3m7!1e1!3m5!1s4XKkmJxlie0rjcEN-RtmIw!2e0!6shttps:%2F%2Fstreetviewpixels-pa.googleapis.com%2Fv1%2Fthumbnail%3Fpanoid%3D4XKkmJxlie0rjcEN-RtmIw%26cb_client%3Dsearch.revgeo_and_fetch.gps%26w%3D96%26h%3D64%26yaw%3D176.93132%26pitch%3D0%26thumbfov%3D100!7i13312!8i6656?coh=205409&amp;entry=ttu" TargetMode="External"/><Relationship Id="rId257" Type="http://schemas.openxmlformats.org/officeDocument/2006/relationships/hyperlink" Target="https://www.google.com/search?q=1507+N+Main+St+Abbeville%2C+SC+29620&amp;oq=1507+N+Main+St+Abbeville%2C+SC+29620&amp;gs_lcrp=EgZjaHJvbWUyBggAEEUYOdIBBzEzM2owajmoAgCwAgA&amp;sourceid=chrome&amp;ie=UTF-8" TargetMode="External"/><Relationship Id="rId135" Type="http://schemas.openxmlformats.org/officeDocument/2006/relationships/hyperlink" Target="https://www.google.com/search?q=100+Fairview+Rd+Ellenwood%2C+GA+30294&amp;oq=100+Fairview+Rd+Ellenwood%2C+GA+30294&amp;gs_lcrp=EgZjaHJvbWUyBggAEEUYOTIHCAEQABiABDIKCAIQABiiBBiJBdIBBzExOGowajmoAgCwAgA&amp;sourceid=chrome&amp;ie=UTF-8" TargetMode="External"/><Relationship Id="rId256" Type="http://schemas.openxmlformats.org/officeDocument/2006/relationships/hyperlink" Target="https://www.google.ca/maps/@35.2437817,-81.4041969,3a,75y,242.95h,95.96t/data=!3m7!1e1!3m5!1sJJG6uU9d-PiTrbrsV_5MAg!2e0!6shttps:%2F%2Fstreetviewpixels-pa.googleapis.com%2Fv1%2Fthumbnail%3Fpanoid%3DJJG6uU9d-PiTrbrsV_5MAg%26cb_client%3Dsearch.revgeo_and_fetch.gps%26w%3D96%26h%3D64%26yaw%3D55.56153%26pitch%3D0%26thumbfov%3D100!7i16384!8i8192?coh=205409&amp;entry=ttu" TargetMode="External"/><Relationship Id="rId134" Type="http://schemas.openxmlformats.org/officeDocument/2006/relationships/hyperlink" Target="https://www.google.ca/maps/@34.5700304,-83.3052774,3a,75y,66.06h,90.48t/data=!3m7!1e1!3m5!1sZa1JJHPZveDBh16vdS5BmA!2e0!6shttps:%2F%2Fstreetviewpixels-pa.googleapis.com%2Fv1%2Fthumbnail%3Fpanoid%3DZa1JJHPZveDBh16vdS5BmA%26cb_client%3Dsearch.revgeo_and_fetch.gps%26w%3D96%26h%3D64%26yaw%3D4.8329935%26pitch%3D0%26thumbfov%3D100!7i16384!8i8192?coh=205409&amp;entry=ttu" TargetMode="External"/><Relationship Id="rId255" Type="http://schemas.openxmlformats.org/officeDocument/2006/relationships/hyperlink" Target="https://www.google.com/search?q=2111+Shelby+Road+Kings+Mountain%2C+NC+28086&amp;oq=2111+Shelby+Road+Kings+Mountain%2C+NC+28086&amp;gs_lcrp=EgZjaHJvbWUyBggAEEUYOdIBBzEyNWowajmoAgCwAgA&amp;sourceid=chrome&amp;ie=UTF-8" TargetMode="External"/><Relationship Id="rId133" Type="http://schemas.openxmlformats.org/officeDocument/2006/relationships/hyperlink" Target="https://www.google.com/search?q=1197+Big+A+Rd+Toccoa%2C+GA+30577&amp;oq=1197+Big+A+Rd+Toccoa%2C+GA+30577&amp;gs_lcrp=EgZjaHJvbWUyBggAEEUYOdIBBzEwOGowajmoAgCwAgA&amp;sourceid=chrome&amp;ie=UTF-8" TargetMode="External"/><Relationship Id="rId254" Type="http://schemas.openxmlformats.org/officeDocument/2006/relationships/hyperlink" Target="https://www.google.ca/maps/@35.8060387,-80.8757599,3a,48.9y,99.86h,92.48t/data=!3m7!1e1!3m5!1sn7f4hH24Z3k2qhcTvjUkWg!2e0!6shttps:%2F%2Fstreetviewpixels-pa.googleapis.com%2Fv1%2Fthumbnail%3Fpanoid%3Dn7f4hH24Z3k2qhcTvjUkWg%26cb_client%3Dsearch.revgeo_and_fetch.gps%26w%3D96%26h%3D64%26yaw%3D29.260416%26pitch%3D0%26thumbfov%3D100!7i16384!8i8192?coh=205409&amp;entry=ttu" TargetMode="External"/><Relationship Id="rId62" Type="http://schemas.openxmlformats.org/officeDocument/2006/relationships/hyperlink" Target="https://www.google.com/maps/@35.1826563,-83.3558204,3a,90y,153.24h,98.74t/data=!3m6!1e1!3m4!1s1ZxEIZMPqxBtsbHkQsPAAQ!2e0!7i16384!8i8192?coh=205409&amp;entry=ttu" TargetMode="External"/><Relationship Id="rId61" Type="http://schemas.openxmlformats.org/officeDocument/2006/relationships/hyperlink" Target="https://www.google.com/maps/place/Ingles+Market/@35.1804321,-83.3582922,17z/data=!4m15!1m8!3m7!1s0x885924937e8540d1:0x5350b3922fc29bd4!2s183+Holly+Springs+Park+Dr,+Franklin,+NC+28734,+USA!3b1!8m2!3d35.1804277!4d-83.3557173!16s%2Fg%2F11c1z7nkzv!3m5!1s0x88569c8095786afd:0x636ed6de35e8da80!8m2!3d35.1820112!4d-83.354561!16s%2Fg%2F1td6syv6?entry=ttu" TargetMode="External"/><Relationship Id="rId64" Type="http://schemas.openxmlformats.org/officeDocument/2006/relationships/hyperlink" Target="https://www.google.ca/maps/@36.3491689,-82.237543,3a,75y,144.28h,87.89t/data=!3m7!1e1!3m5!1sQTMFT3RyPG5m5d_LREk_6g!2e0!6shttps:%2F%2Fstreetviewpixels-pa.googleapis.com%2Fv1%2Fthumbnail%3Fpanoid%3DQTMFT3RyPG5m5d_LREk_6g%26cb_client%3Dsearch.revgeo_and_fetch.gps%26w%3D96%26h%3D64%26yaw%3D326.7161%26pitch%3D0%26thumbfov%3D100!7i16384!8i8192?coh=205409&amp;entry=ttu" TargetMode="External"/><Relationship Id="rId63" Type="http://schemas.openxmlformats.org/officeDocument/2006/relationships/hyperlink" Target="https://www.google.com/search?q=768+W.+Elk+Avenue+Elizabethton%2C+TN+37643&amp;oq=768+W.+Elk+Avenue+Elizabethton%2C+TN+37643&amp;gs_lcrp=EgZjaHJvbWUyBggAEEUYOTIHCAEQIRigATIHCAIQIRigAdIBBzI0N2owajmoAgCwAgA&amp;sourceid=chrome&amp;ie=UTF-8" TargetMode="External"/><Relationship Id="rId66" Type="http://schemas.openxmlformats.org/officeDocument/2006/relationships/hyperlink" Target="https://www.google.com/maps/@35.1563135,-83.3920899,3a,75y,315.36h,92.17t/data=!3m6!1e1!3m4!1ssULAOKIuaUlp_lOtJVBqTA!2e0!7i16384!8i8192?coh=205409&amp;entry=ttu" TargetMode="External"/><Relationship Id="rId172" Type="http://schemas.openxmlformats.org/officeDocument/2006/relationships/hyperlink" Target="https://www.google.com/maps/@32.9853369,-84.5740558,3a,48.9y,110.28h,93.17t/data=!3m7!1e1!3m5!1smOoe-nFP3u6IIW4_yMArLA!2e0!6shttps:%2F%2Fstreetviewpixels-pa.googleapis.com%2Fv1%2Fthumbnail%3Fpanoid%3DmOoe-nFP3u6IIW4_yMArLA%26cb_client%3Dsearch.revgeo_and_fetch.gps%26w%3D96%26h%3D64%26yaw%3D113.91219%26pitch%3D0%26thumbfov%3D100!7i16384!8i8192?coh=205409&amp;entry=ttu" TargetMode="External"/><Relationship Id="rId293" Type="http://schemas.openxmlformats.org/officeDocument/2006/relationships/hyperlink" Target="https://www.google.com/maps/place/Ingles+Markets/@34.0330451,-83.9117318,17z/data=!4m15!1m8!3m7!1s0x88f5eae84ef161b1:0x6e48517b06be320!2s1221+Auburn+Rd,+Dacula,+GA+30019,+USA!3b1!8m2!3d34.033094!4d-83.909865!16s%2Fg%2F11h553sx_2!3m5!1s0x88f5eae9b809bda5:0x529dbd4c7252fc2b!8m2!3d34.0326956!4d-83.9093788!16s%2Fg%2F1tddbpt_?entry=ttu" TargetMode="External"/><Relationship Id="rId65" Type="http://schemas.openxmlformats.org/officeDocument/2006/relationships/hyperlink" Target="https://www.google.com/search?q=1257+Georgia+Rd+Franklin%2C+NC+28734&amp;oq=1257+Georgia+Rd+Franklin%2C+NC+28734&amp;gs_lcrp=EgZjaHJvbWUyBggAEEUYOTIICAEQABgWGB4yCggCEAAYgAQYogTSAQcyNzBqMGo5qAIAsAIA&amp;sourceid=chrome&amp;ie=UTF-8" TargetMode="External"/><Relationship Id="rId171" Type="http://schemas.openxmlformats.org/officeDocument/2006/relationships/hyperlink" Target="https://www.google.com/search?q=11078+Millarden+Road+Woodbury%2C+GA+30293&amp;oq=11078+Millarden+Road+Woodbury%2C+GA+30293&amp;gs_lcrp=EgZjaHJvbWUyBggAEEUYOdIBBzE0N2owajmoAgCwAgA&amp;sourceid=chrome&amp;ie=UTF-8" TargetMode="External"/><Relationship Id="rId292" Type="http://schemas.openxmlformats.org/officeDocument/2006/relationships/hyperlink" Target="https://www.google.com/maps/place/Ingles+Markets/@33.5796699,-83.1680227,3a,48.9y,328.68h,89.53t/data=!3m7!1e1!3m5!1sMrK9wfSDLt_9Cx0j2ESAYQ!2e0!6shttps:%2F%2Fstreetviewpixels-pa.googleapis.com%2Fv1%2Fthumbnail%3Fpanoid%3DMrK9wfSDLt_9Cx0j2ESAYQ%26cb_client%3Dsearch.gws-prod.gps%26w%3D211%26h%3D120%26yaw%3D328.98636%26pitch%3D0%26thumbfov%3D100!7i16384!8i8192!4m15!1m8!3m7!1s0x88f6f5dec92429b7:0x2359be70cab650b5!2s1480+E+Broad+St,+Greensboro,+GA+30642,+USA!3b1!8m2!3d33.5806705!4d-83.1686262!16s%2Fg%2F11b8vc9lm1!3m5!1s0x88f6f5decfa8286d:0xd7f5c489a2f3b175!8m2!3d33.5804334!4d-83.1685745!16s%2Fg%2F1thr804p?coh=205409&amp;entry=ttu" TargetMode="External"/><Relationship Id="rId68" Type="http://schemas.openxmlformats.org/officeDocument/2006/relationships/hyperlink" Target="https://www.google.com/maps/@35.5036661,-82.9872606,3a,75y,54.28h,88.79t/data=!3m7!1e1!3m5!1sKlNLLPZtnv8Ny48dHwFakg!2e0!6shttps:%2F%2Fstreetviewpixels-pa.googleapis.com%2Fv1%2Fthumbnail%3Fpanoid%3DKlNLLPZtnv8Ny48dHwFakg%26cb_client%3Dsearch.revgeo_and_fetch.gps%26w%3D96%26h%3D64%26yaw%3D226.22528%26pitch%3D0%26thumbfov%3D100!7i16384!8i8192?coh=205409&amp;entry=ttu" TargetMode="External"/><Relationship Id="rId170" Type="http://schemas.openxmlformats.org/officeDocument/2006/relationships/hyperlink" Target="https://www.google.com/maps/@35.4101912,-82.1968268,3a,75y,298.9h,85.22t/data=!3m7!1e1!3m5!1sLwA8Zbyg7UFQK8TA5uhaXg!2e0!6shttps:%2F%2Fstreetviewpixels-pa.googleapis.com%2Fv1%2Fthumbnail%3Fpanoid%3DLwA8Zbyg7UFQK8TA5uhaXg%26cb_client%3Dsearch.revgeo_and_fetch.gps%26w%3D96%26h%3D64%26yaw%3D280.5122%26pitch%3D0%26thumbfov%3D100!7i16384!8i8192?coh=205409&amp;entry=ttu" TargetMode="External"/><Relationship Id="rId291" Type="http://schemas.openxmlformats.org/officeDocument/2006/relationships/hyperlink" Target="https://www.google.com/maps/place/Ingles+Markets/@33.5803995,-83.1693298,18z/data=!4m15!1m8!3m7!1s0x88f6f5dec92429b7:0x2359be70cab650b5!2s1480+E+Broad+St,+Greensboro,+GA+30642,+USA!3b1!8m2!3d33.5806705!4d-83.1686262!16s%2Fg%2F11b8vc9lm1!3m5!1s0x88f6f5decfa8286d:0xd7f5c489a2f3b175!8m2!3d33.5804334!4d-83.1685745!16s%2Fg%2F1thr804p?entry=ttu" TargetMode="External"/><Relationship Id="rId67" Type="http://schemas.openxmlformats.org/officeDocument/2006/relationships/hyperlink" Target="https://www.google.com/search?q=259+Barber+Blvd+Waynesville%2C+NC+28786&amp;oq=259+Barber+Blvd+Waynesville%2C+NC+28786&amp;gs_lcrp=EgZjaHJvbWUyBggAEEUYOTIHCAEQABiABDIKCAIQABiABBiiBNIBBzIwOGowajmoAgCwAgA&amp;sourceid=chrome&amp;ie=UTF-8" TargetMode="External"/><Relationship Id="rId290" Type="http://schemas.openxmlformats.org/officeDocument/2006/relationships/hyperlink" Target="https://www.google.com/maps/@34.2534244,-84.0885664,3a,90y,345.27h,94.96t/data=!3m6!1e1!3m4!1suThK98GGYhefn836KKGBSQ!2e0!7i16384!8i8192?coh=205409&amp;entry=ttu" TargetMode="External"/><Relationship Id="rId60" Type="http://schemas.openxmlformats.org/officeDocument/2006/relationships/hyperlink" Target="https://www.google.ca/maps/@33.8361452,-84.8296103,3a,75y,19.98h,94t/data=!3m6!1e1!3m4!1sx-hLMJPbv8v2R0lCF0lzqA!2e0!7i16384!8i8192?coh=205409&amp;entry=ttu" TargetMode="External"/><Relationship Id="rId165" Type="http://schemas.openxmlformats.org/officeDocument/2006/relationships/hyperlink" Target="https://www.google.com/search?q=2455+Salem+Road%2C+SE+Conyers%2C+GA+30013&amp;oq=2455+Salem+Road%2C+SE+Conyers%2C+GA+30013&amp;gs_lcrp=EgZjaHJvbWUyBggAEEUYOTIICAEQABgWGB4yCggCEAAYChgWGB4yCggDEAAYgAQYogQyCggEEAAYgAQYogQyCggFEAAYogQYiQXSAQcxMzNqMGo5qAIAsAIA&amp;sourceid=chrome&amp;ie=UTF-8" TargetMode="External"/><Relationship Id="rId286" Type="http://schemas.openxmlformats.org/officeDocument/2006/relationships/hyperlink" Target="https://www.google.com/maps/@33.4284718,-84.4547798,3a,75y,212.75h,89.09t/data=!3m6!1e1!3m4!1s1B-7ZYpw_izyo8YChsUkQw!2e0!7i16384!8i8192?coh=205409&amp;entry=ttu" TargetMode="External"/><Relationship Id="rId69" Type="http://schemas.openxmlformats.org/officeDocument/2006/relationships/hyperlink" Target="https://www.google.com/search?q=1670+Brown+Avenue+Waynesville%2C+NC+28786&amp;oq=1670+Brown+Avenue+Waynesville%2C+NC+28786&amp;gs_lcrp=EgZjaHJvbWUyBggAEEUYOTIHCAEQIRigATIHCAIQIRigATIHCAMQIRigAdIBBzE4MWowajmoAgCwAgA&amp;sourceid=chrome&amp;ie=UTF-8" TargetMode="External"/><Relationship Id="rId164" Type="http://schemas.openxmlformats.org/officeDocument/2006/relationships/hyperlink" Target="https://www.google.com/maps/@34.1813167,-83.4397636,3a,90y,239.9h,94.85t/data=!3m6!1e1!3m4!1slEV2J2oT0RgSWmkdfbOzrQ!2e0!7i16384!8i8192?coh=205409&amp;entry=ttu" TargetMode="External"/><Relationship Id="rId285" Type="http://schemas.openxmlformats.org/officeDocument/2006/relationships/hyperlink" Target="https://www.google.com/maps/place/Ingles+Market/@33.4278485,-84.4555481,18.4z/data=!4m15!1m8!3m7!1s0x88f4ee3e15e4d3a9:0xa0af777f171eff1c!2s135+Hwy+92,+Fayetteville,+GA+30215,+USA!3b1!8m2!3d33.4278562!4d-84.4552983!16s%2Fg%2F11c2b_9gr5!3m5!1s0x88f4ee3e6aa26289:0x538a4580e9730726!8m2!3d33.4281097!4d-84.4552994!16s%2Fg%2F1tg517_7?entry=ttu" TargetMode="External"/><Relationship Id="rId163" Type="http://schemas.openxmlformats.org/officeDocument/2006/relationships/hyperlink" Target="https://www.google.com/search?q=220+Hwy+334+Commerce%2C+GA+30529&amp;oq=220+Hwy+334+Commerce%2C+GA+30529&amp;gs_lcrp=EgZjaHJvbWUyBggAEEUYOTIHCAEQABiABNIBBzEzM2owajmoAgCwAgA&amp;sourceid=chrome&amp;ie=UTF-8" TargetMode="External"/><Relationship Id="rId284" Type="http://schemas.openxmlformats.org/officeDocument/2006/relationships/hyperlink" Target="https://www.google.com/maps/@33.7861972,-84.1968524,3a,75y,253.27h,87.31t/data=!3m6!1e1!3m4!1s6JzHUc5Jb7H9xSoKKo2UNg!2e0!7i16384!8i8192?coh=205409&amp;entry=ttu" TargetMode="External"/><Relationship Id="rId162" Type="http://schemas.openxmlformats.org/officeDocument/2006/relationships/hyperlink" Target="https://www.google.com/maps/@34.7004169,-82.9362551,3a,48.9y,9.64h,93.29t/data=!3m7!1e1!3m5!1s_F8EAOc5rt2QG4nq8OtqUw!2e0!6shttps:%2F%2Fstreetviewpixels-pa.googleapis.com%2Fv1%2Fthumbnail%3Fpanoid%3D_F8EAOc5rt2QG4nq8OtqUw%26cb_client%3Dsearch.revgeo_and_fetch.gps%26w%3D96%26h%3D64%26yaw%3D328.49908%26pitch%3D0%26thumbfov%3D100!7i13312!8i6656?hl=en-US&amp;coh=205409&amp;entry=ttu" TargetMode="External"/><Relationship Id="rId283" Type="http://schemas.openxmlformats.org/officeDocument/2006/relationships/hyperlink" Target="https://www.google.com/maps/place/Ingles+Market/@33.7859664,-84.1977513,19.2z/data=!4m15!1m8!3m7!1s0x88f5a925a0287695:0xa3a9240f9820b10c!2s4781+Rockbridge+Rd+SW,+Stone+Mountain,+GA+30083,+USA!3b1!8m2!3d33.786007!4d-84.197581!16s%2Fg%2F11c25ynv4x!3m5!1s0x88f5a9258c72b0e9:0xce7a48b780651d4!8m2!3d33.786038!4d-84.1976963!16s%2Fg%2F1vzn6dnd?entry=ttu" TargetMode="External"/><Relationship Id="rId169" Type="http://schemas.openxmlformats.org/officeDocument/2006/relationships/hyperlink" Target="https://www.google.com/search?q=276+NC+Hwy+%239+Lake+Lure%2C+NC+28746&amp;oq=276+NC+Hwy+%239+Lake+Lure%2C+NC+28746&amp;gs_lcrp=EgZjaHJvbWUyBggAEEUYOTIICAEQABgWGB4yCggCEAAYgAQYogQyCggDEAAYgAQYogQyCggEEAAYogQYiQUyCggFEAAYgAQYogQyCggGEAAYgAQYogTSAQcxNDBqMGo5qAIAsAIA&amp;sourceid=chrome&amp;ie=UTF-8" TargetMode="External"/><Relationship Id="rId168" Type="http://schemas.openxmlformats.org/officeDocument/2006/relationships/hyperlink" Target="https://www.google.com/maps/@34.8931072,-82.7102917,3a,75y,93.04h,88.86t/data=!3m6!1e1!3m4!1s2uVVNSgs5a5JOrfeO_Hduw!2e0!7i16384!8i8192?coh=205409&amp;entry=ttu" TargetMode="External"/><Relationship Id="rId289" Type="http://schemas.openxmlformats.org/officeDocument/2006/relationships/hyperlink" Target="https://www.google.com/maps/place/Ingles+Markets/@34.2542253,-84.0893873,18z/data=!4m6!3m5!1s0x88f58f681f32a8c5:0xa8426c414b5a8c80!8m2!3d34.2545992!4d-84.0887179!16s%2Fg%2F1v_ndbtd?entry=ttu" TargetMode="External"/><Relationship Id="rId167" Type="http://schemas.openxmlformats.org/officeDocument/2006/relationships/hyperlink" Target="https://www.google.com/search?q=502-A+Ann+St+Pickens%2C+SC+29671&amp;oq=502-A+Ann+St+Pickens%2C+SC+29671&amp;gs_lcrp=EgZjaHJvbWUyBggAEEUYOTIICAEQABgWGB4yCggCEAAYgAQYogQyCggDEAAYgAQYogTSAQcxNjRqMGo5qAIAsAIA&amp;sourceid=chrome&amp;ie=UTF-8" TargetMode="External"/><Relationship Id="rId288" Type="http://schemas.openxmlformats.org/officeDocument/2006/relationships/hyperlink" Target="https://www.google.com/maps/@34.1625832,-84.1748059,3a,75y,54.85h,95.95t/data=!3m7!1e1!3m5!1s0XKQwCXdMYujD7Jno3zULA!2e0!6shttps:%2F%2Fstreetviewpixels-pa.googleapis.com%2Fv1%2Fthumbnail%3Fpanoid%3D0XKQwCXdMYujD7Jno3zULA%26cb_client%3Dsearch.revgeo_and_fetch.gps%26w%3D96%26h%3D64%26yaw%3D263.67505%26pitch%3D0%26thumbfov%3D100!7i16384!8i8192?coh=205409&amp;entry=ttu" TargetMode="External"/><Relationship Id="rId166" Type="http://schemas.openxmlformats.org/officeDocument/2006/relationships/hyperlink" Target="https://www.google.com/maps/@33.6231014,-83.976778,3a,75y,244.45h,90.06t/data=!3m6!1e1!3m4!1skXcsob7Q3bNzxoPIx0ENcA!2e0!7i16384!8i8192?coh=205409&amp;entry=ttu" TargetMode="External"/><Relationship Id="rId287" Type="http://schemas.openxmlformats.org/officeDocument/2006/relationships/hyperlink" Target="https://www.google.com/maps/place/Ingles+Markets+Inc/@34.1633436,-84.1736871,17z/data=!4m15!1m8!3m7!1s0x88f59b6f13a72e39:0xec5b7bb81113360!2s6055+Bethelview+Rd,+Cumming,+GA+30040,+USA!3b1!8m2!3d34.1633436!4d-84.1736871!16s%2Fg%2F11bw3y0f4_!3m5!1s0x88f59b6f0692061b:0x3580acdbda2de89a!8m2!3d34.1633607!4d-84.1739711!16s%2Fg%2F1tv24_7g?entry=ttu" TargetMode="External"/><Relationship Id="rId51" Type="http://schemas.openxmlformats.org/officeDocument/2006/relationships/hyperlink" Target="https://www.google.com/search?q=4470+N.+Roan+Street+Johnson+City%2C+TN+37615&amp;oq=4470+N.+Roan+Street+Johnson+City%2C+TN+37615&amp;gs_lcrp=EgZjaHJvbWUyBggAEEUYOTIHCAEQIRigATIHCAIQIRigAdIBBzI0NWowajmoAgCwAgA&amp;sourceid=chrome&amp;ie=UTF-8" TargetMode="External"/><Relationship Id="rId50" Type="http://schemas.openxmlformats.org/officeDocument/2006/relationships/hyperlink" Target="https://www.google.ca/maps/@36.2942003,-82.4935144,3a,75y,20.07h,89.09t/data=!3m7!1e1!3m5!1sWQYfePEPyr6RH7bwgXoRKQ!2e0!6shttps:%2F%2Fstreetviewpixels-pa.googleapis.com%2Fv1%2Fthumbnail%3Fpanoid%3DWQYfePEPyr6RH7bwgXoRKQ%26cb_client%3Dsearch.revgeo_and_fetch.gps%26w%3D96%26h%3D64%26yaw%3D91.392746%26pitch%3D0%26thumbfov%3D100!7i16384!8i8192?coh=205409&amp;entry=ttu" TargetMode="External"/><Relationship Id="rId53" Type="http://schemas.openxmlformats.org/officeDocument/2006/relationships/hyperlink" Target="https://www.google.com/search?q=270+Merchants+Square+Dr+Dallas%2C+GA+30132&amp;oq=270+Merchants+Square+Dr+Dallas%2C+GA+30132&amp;gs_lcrp=EgZjaHJvbWUyBggAEEUYOTIHCAEQIRigATIHCAIQIRigATIHCAMQIRigAdIBBzIwNWowajmoAgCwAgA&amp;sourceid=chrome&amp;ie=UTF-8" TargetMode="External"/><Relationship Id="rId52" Type="http://schemas.openxmlformats.org/officeDocument/2006/relationships/hyperlink" Target="https://www.google.ca/maps/@36.3847183,-82.4092914,3a,75y,61.08h,93.35t/data=!3m7!1e1!3m5!1sX8kG6HFpw5YMocJueJIGvw!2e0!6shttps:%2F%2Fstreetviewpixels-pa.googleapis.com%2Fv1%2Fthumbnail%3Fpanoid%3DX8kG6HFpw5YMocJueJIGvw%26cb_client%3Dsearch.revgeo_and_fetch.gps%26w%3D96%26h%3D64%26yaw%3D311.25415%26pitch%3D0%26thumbfov%3D100!7i16384!8i8192?coh=205409&amp;entry=ttu" TargetMode="External"/><Relationship Id="rId55" Type="http://schemas.openxmlformats.org/officeDocument/2006/relationships/hyperlink" Target="https://www.google.com/search?q=94+N.+Main+Street+Hiawassee%2C+GA+30546&amp;oq=94+N.+Main+Street+Hiawassee%2C+GA+30546&amp;gs_lcrp=EgZjaHJvbWUyBggAEEUYOTIICAEQABgWGB7SAQcyNDZqMGo5qAIAsAIA&amp;sourceid=chrome&amp;ie=UTF-8" TargetMode="External"/><Relationship Id="rId161" Type="http://schemas.openxmlformats.org/officeDocument/2006/relationships/hyperlink" Target="https://www.google.com/maps/place/Ingles+Market/@34.7010349,-82.9364794,17z/data=!4m15!1m8!3m7!1s0x8858f5083576bde9:0x99b38e19ce623e56!2s211+Ingle'S+Pl,+Seneca,+SC+29678,+USA!3b1!8m2!3d34.7010349!4d-82.9364794!16s%2Fg%2F11c1y4y042!3m5!1s0x8858f5083576bde9:0xf14e222250531e7a!8m2!3d34.7013276!4d-82.9360613!16s%2Fg%2F1tg5ctth?entry=ttu" TargetMode="External"/><Relationship Id="rId282" Type="http://schemas.openxmlformats.org/officeDocument/2006/relationships/hyperlink" Target="https://www.google.com/maps/@34.8685588,-85.5114221,3a,81.3y,173.6h,89.12t/data=!3m7!1e1!3m5!1sj1lmjPgtpyX6md7TfRY8aA!2e0!6shttps:%2F%2Fstreetviewpixels-pa.googleapis.com%2Fv1%2Fthumbnail%3Fpanoid%3Dj1lmjPgtpyX6md7TfRY8aA%26cb_client%3Dsearch.revgeo_and_fetch.gps%26w%3D96%26h%3D64%26yaw%3D249.42297%26pitch%3D0%26thumbfov%3D100!7i16384!8i8192?coh=205409&amp;entry=ttu" TargetMode="External"/><Relationship Id="rId54" Type="http://schemas.openxmlformats.org/officeDocument/2006/relationships/hyperlink" Target="https://www.google.ca/maps/@33.9101566,-84.800454,3a,75y,185.28h,86.48t/data=!3m7!1e1!3m5!1s3CvVF1K683bbfxppovmOaA!2e0!6shttps:%2F%2Fstreetviewpixels-pa.googleapis.com%2Fv1%2Fthumbnail%3Fpanoid%3D3CvVF1K683bbfxppovmOaA%26cb_client%3Dsearch.revgeo_and_fetch.gps%26w%3D96%26h%3D64%26yaw%3D259.32928%26pitch%3D0%26thumbfov%3D100!7i16384!8i8192?coh=205409&amp;entry=ttu" TargetMode="External"/><Relationship Id="rId160" Type="http://schemas.openxmlformats.org/officeDocument/2006/relationships/hyperlink" Target="https://www.google.com/maps/@35.6757154,-82.0135609,3a,75y,80.35h,99.2t/data=!3m6!1e1!3m4!1sKH3v6TExmNWm39QIPG09JA!2e0!7i16384!8i8192?coh=205409&amp;entry=ttu" TargetMode="External"/><Relationship Id="rId281" Type="http://schemas.openxmlformats.org/officeDocument/2006/relationships/hyperlink" Target="https://www.google.com/maps/place/Ingles+Market/@34.8675781,-85.5117094,20.6z/data=!4m15!1m8!3m7!1s0x88604952c3cefc19:0x4a06df6f4a085298!2s12078+S+Main+St,+Trenton,+GA+30752,+USA!3b1!8m2!3d34.867836!4d-85.5107819!16s%2Fg%2F11csllsjrg!3m5!1s0x88604957c0b98cff:0x3bfc668e767f177c!8m2!3d34.8678934!4d-85.5107352!16s%2Fg%2F1tjbsx7h?entry=ttu" TargetMode="External"/><Relationship Id="rId57" Type="http://schemas.openxmlformats.org/officeDocument/2006/relationships/hyperlink" Target="https://www.google.com/search?q=1124+N+Park+St+Carrolton%2C+GA+30117&amp;oq=1124+N+Park+St+Carrolton%2C+GA+30117&amp;gs_lcrp=EgZjaHJvbWUyBggAEEUYOdIBBzEwMWowajmoAgCwAgA&amp;sourceid=chrome&amp;ie=UTF-8" TargetMode="External"/><Relationship Id="rId280" Type="http://schemas.openxmlformats.org/officeDocument/2006/relationships/hyperlink" Target="https://www.google.com/maps/@34.4767563,-85.3477014,3a,48.9y,175.86h,94t/data=!3m6!1e1!3m4!1srvY0ndEOP3cx5Cbd6epHTQ!2e0!7i13312!8i6656?coh=205409&amp;entry=ttu" TargetMode="External"/><Relationship Id="rId56" Type="http://schemas.openxmlformats.org/officeDocument/2006/relationships/hyperlink" Target="https://www.google.ca/maps/@34.9493195,-83.7570782,3a,90y,345.83h,96.64t/data=!3m6!1e1!3m4!1sxAloq1PIT_9wB0snKFndEA!2e0!7i16384!8i8192?coh=205409&amp;entry=ttu" TargetMode="External"/><Relationship Id="rId159" Type="http://schemas.openxmlformats.org/officeDocument/2006/relationships/hyperlink" Target="https://www.google.com/search?q=625+W+Henderson+St+Marion%2C+NC+28752&amp;oq=625+W+Henderson+St+Marion%2C+NC+28752&amp;gs_lcrp=EgZjaHJvbWUyBggAEEUYOdIBBzE1OGowajmoAgCwAgA&amp;sourceid=chrome&amp;ie=UTF-8" TargetMode="External"/><Relationship Id="rId59" Type="http://schemas.openxmlformats.org/officeDocument/2006/relationships/hyperlink" Target="https://www.google.com/search?q=1817+Dallas-Nebo+Road+Douglasville%2C+GA+30134&amp;oq=1817+Dallas-Nebo+Road+Douglasville%2C+GA+30134&amp;gs_lcrp=EgZjaHJvbWUyBggAEEUYOTIHCAEQIRifBdIBBzE5OGowajmoAgCwAgA&amp;sourceid=chrome&amp;ie=UTF-8" TargetMode="External"/><Relationship Id="rId154" Type="http://schemas.openxmlformats.org/officeDocument/2006/relationships/hyperlink" Target="https://www.google.ca/maps/@33.8338083,-83.8969523,3a,90y,266.17h,95.84t/data=!3m6!1e1!3m4!1smE8NIpdU30v6A85CdGdzUQ!2e0!7i16384!8i8192?coh=205409&amp;entry=ttu" TargetMode="External"/><Relationship Id="rId275" Type="http://schemas.openxmlformats.org/officeDocument/2006/relationships/hyperlink" Target="https://www.google.com/maps/place/Ingles+Market/@33.7272834,-84.9391468,18.2z/data=!4m15!1m8!3m7!1s0x88f52ad3b2b8cc7d:0x4074689f8b915a3b!2sPark+Ridge+Dr,+Villa+Rica,+GA+30180,+USA!3b1!8m2!3d33.7279543!4d-84.9368142!16s%2Fg%2F1tfbz9f_!3m5!1s0x88f52ad339f6ac4b:0x53679c21f58afbdd!8m2!3d33.727104!4d-84.938061!16s%2Fg%2F1v4705nt?entry=ttu" TargetMode="External"/><Relationship Id="rId58" Type="http://schemas.openxmlformats.org/officeDocument/2006/relationships/hyperlink" Target="https://www.google.ca/maps/@33.599398,-85.0799283,3a,75y,292.61h,94.72t/data=!3m6!1e1!3m4!1sYDHbDRWEKEemeoiL7LL3bw!2e0!7i16384!8i8192?coh=205409&amp;entry=ttu" TargetMode="External"/><Relationship Id="rId153" Type="http://schemas.openxmlformats.org/officeDocument/2006/relationships/hyperlink" Target="https://www.google.com/maps/place/Ingles+Market/@33.833749,-83.8987659,18.2z/data=!4m15!1m8!3m7!1s0x88f5c7d0520d685b:0xfe684fade5833657!2s4565+Atlanta+Hwy,+Loganville,+GA+30052,+USA!3b1!8m2!3d33.8332998!4d-83.8978997!16s%2Fg%2F11b8v65nb_!3m5!1s0x88f5c7d052661665:0x2c8902859ab79068!8m2!3d33.8335411!4d-83.8977462!16s%2Fg%2F1thn6c2f?entry=ttu" TargetMode="External"/><Relationship Id="rId274" Type="http://schemas.openxmlformats.org/officeDocument/2006/relationships/hyperlink" Target="https://www.google.com/maps/@35.5111616,-84.3651916,3a,24.9y,195.67h,90.39t/data=!3m6!1e1!3m4!1s1Fv5_fkC-SqWrIrdv5xSrw!2e0!7i16384!8i8192?coh=205409&amp;entry=ttu" TargetMode="External"/><Relationship Id="rId152" Type="http://schemas.openxmlformats.org/officeDocument/2006/relationships/hyperlink" Target="https://www.google.ca/maps/@35.3067354,-82.4556578,3a,52.5y,209.86h,91.48t/data=!3m7!1e1!3m5!1s8Jqnkhfi4JcCizCb9M1Snw!2e0!6shttps:%2F%2Fstreetviewpixels-pa.googleapis.com%2Fv1%2Fthumbnail%3Fpanoid%3D8Jqnkhfi4JcCizCb9M1Snw%26cb_client%3Dsearch.revgeo_and_fetch.gps%26w%3D96%26h%3D64%26yaw%3D303.1731%26pitch%3D0%26thumbfov%3D100!7i16384!8i8192?coh=205409&amp;entry=ttu" TargetMode="External"/><Relationship Id="rId273" Type="http://schemas.openxmlformats.org/officeDocument/2006/relationships/hyperlink" Target="https://www.google.com/maps/place/Ingles+Markets/@35.5096762,-84.3658197,18.8z/data=!4m15!1m8!3m7!1s0x885e66baa1c49951:0x97ef1871beff4cf2!2s4629+Hwy+411,+Madisonville,+TN+37354,+USA!3b1!8m2!3d35.509754!4d-84.3652949!16s%2Fg%2F11bw3_1pyx!3m5!1s0x885e625249de77ad:0xceaac1a42dabdc4e!8m2!3d35.5098933!4d-84.3653385!16s%2Fg%2F1tvq4vp6?entry=ttu" TargetMode="External"/><Relationship Id="rId151" Type="http://schemas.openxmlformats.org/officeDocument/2006/relationships/hyperlink" Target="https://www.google.com/search?q=625+Spartanburg+Hwy+Hendersonville%2C+NC+28739&amp;oq=625+Spartanburg+Hwy+Hendersonville%2C+NC+28739&amp;gs_lcrp=EgZjaHJvbWUyBggAEEUYOdIBBzE1N2owajmoAgCwAgA&amp;sourceid=chrome&amp;ie=UTF-8" TargetMode="External"/><Relationship Id="rId272" Type="http://schemas.openxmlformats.org/officeDocument/2006/relationships/hyperlink" Target="https://www.google.com/maps/@35.0748078,-85.6187554,3a,90y,357.81h,100.7t/data=!3m6!1e1!3m4!1snslPTRvS3X7vs74RB5f9og!2e0!7i3328!8i1664?coh=205409&amp;entry=ttu" TargetMode="External"/><Relationship Id="rId158" Type="http://schemas.openxmlformats.org/officeDocument/2006/relationships/hyperlink" Target="https://www.google.ca/maps/@35.2905061,-82.4295221,3a,90y,164.32h,92.48t/data=!3m7!1e1!3m5!1s6b1Y4pQfuNn4ph5D68PXZg!2e0!6shttps:%2F%2Fstreetviewpixels-pa.googleapis.com%2Fv1%2Fthumbnail%3Fpanoid%3D6b1Y4pQfuNn4ph5D68PXZg%26cb_client%3Dsearch.revgeo_and_fetch.gps%26w%3D96%26h%3D64%26yaw%3D9.871867%26pitch%3D0%26thumbfov%3D100!7i16384!8i8192?coh=205409&amp;entry=ttu" TargetMode="External"/><Relationship Id="rId279" Type="http://schemas.openxmlformats.org/officeDocument/2006/relationships/hyperlink" Target="https://www.google.com/maps/place/Ingles+Market/@34.4756053,-85.3483786,18.6z/data=!4m15!1m8!3m7!1s0x8860212e21031197:0x623bfc6d0d4c422a!2s9767+Rome+Blvd,+Summerville,+GA+30747,+USA!3b1!8m2!3d34.4754341!4d-85.3483054!16s%2Fg%2F11c0pxxq5g!3m5!1s0x8860212e278b7547:0xe9a7c5795daf3646!8m2!3d34.4754216!4d-85.3478837!16s%2Fg%2F1thqhh42?entry=ttu" TargetMode="External"/><Relationship Id="rId157" Type="http://schemas.openxmlformats.org/officeDocument/2006/relationships/hyperlink" Target="https://www.google.com/search?q=220+Highland+Lake+Rd+Flat+Rock%2C+NC+28731&amp;oq=220+Highland+Lake+Rd+Flat+Rock%2C+NC+28731&amp;gs_lcrp=EgZjaHJvbWUyBggAEEUYOTIICAEQABgWGB4yCggCEAAYgAQYogQyCggDEAAYgAQYogQyCggEEAAYgAQYogQyCggFEAAYgAQYogTSAQcxNDNqMGo5qAIAsAIA&amp;sourceid=chrome&amp;ie=UTF-8" TargetMode="External"/><Relationship Id="rId278" Type="http://schemas.openxmlformats.org/officeDocument/2006/relationships/hyperlink" Target="https://www.google.com/maps/@34.9177615,-85.1245084,3a,75y,271.69h,103.99t/data=!3m6!1e1!3m4!1sXGtBTHve0gCWbE28aFkgwA!2e0!7i16384!8i8192?coh=205409&amp;entry=ttu" TargetMode="External"/><Relationship Id="rId156" Type="http://schemas.openxmlformats.org/officeDocument/2006/relationships/hyperlink" Target="https://www.google.com/maps/@34.0034358,-83.7068406,3a,75y,65.5h,91.73t/data=!3m7!1e1!3m5!1sKEkHxfx1zXF7ntZFhAUVuQ!2e0!6shttps:%2F%2Fstreetviewpixels-pa.googleapis.com%2Fv1%2Fthumbnail%3Fpanoid%3DKEkHxfx1zXF7ntZFhAUVuQ%26cb_client%3Dsearch.revgeo_and_fetch.gps%26w%3D96%26h%3D64%26yaw%3D358.4298%26pitch%3D0%26thumbfov%3D100!7i16384!8i8192?coh=205409&amp;entry=ttu" TargetMode="External"/><Relationship Id="rId277" Type="http://schemas.openxmlformats.org/officeDocument/2006/relationships/hyperlink" Target="https://www.google.com/maps/place/Ingles+Markets/@34.9179929,-85.1248697,18z/data=!4m6!3m5!1s0x88606fc1bfaeb575:0x61d0970a05e28ae8!8m2!3d34.9178155!4d-85.1250819!16s%2Fg%2F11h560x3md?entry=ttu" TargetMode="External"/><Relationship Id="rId155" Type="http://schemas.openxmlformats.org/officeDocument/2006/relationships/hyperlink" Target="https://www.google.com/search?q=285+North+Broad+Street+Winder%2C+GA+30680&amp;oq=285+North+Broad+Street+Winder%2C+GA+30680&amp;gs_lcrp=EgZjaHJvbWUyBggAEEUYOTIICAEQABgWGB4yCggCEAAYgAQYogTSAQcxMzRqMGo5qAIAsAIA&amp;sourceid=chrome&amp;ie=UTF-8" TargetMode="External"/><Relationship Id="rId276" Type="http://schemas.openxmlformats.org/officeDocument/2006/relationships/hyperlink" Target="https://www.google.com/maps/@33.7273229,-84.9391797,3a,75y,101.51h,93t/data=!3m7!1e1!3m5!1sy4ha4CofNzYy71jmFBFlkQ!2e0!6shttps:%2F%2Fstreetviewpixels-pa.googleapis.com%2Fv1%2Fthumbnail%3Fpanoid%3Dy4ha4CofNzYy71jmFBFlkQ%26cb_client%3Dsearch.revgeo_and_fetch.gps%26w%3D96%26h%3D64%26yaw%3D130.14127%26pitch%3D0%26thumbfov%3D100!7i16384!8i8192?coh=205409&amp;entry=ttu" TargetMode="External"/><Relationship Id="rId107" Type="http://schemas.openxmlformats.org/officeDocument/2006/relationships/hyperlink" Target="https://www.google.com/search?q=1141+Tunnel+Rd.+Asheville%2C+NC+28805&amp;oq=1141+Tunnel+Rd.+Asheville%2C+NC+28805&amp;gs_lcrp=EgZjaHJvbWUyBggAEEUYOTIICAEQABgWGB4yCAgCEAAYFhgeMgoIAxAAGIAEGKIEMgoIBBAAGIAEGKIEMgoIBRAAGIAEGKIEMgoIBhAAGIAEGKIE0gEHMTk4ajBqOagCALACAA&amp;sourceid=chrome&amp;ie=UTF-8" TargetMode="External"/><Relationship Id="rId228" Type="http://schemas.openxmlformats.org/officeDocument/2006/relationships/hyperlink" Target="https://www.google.com/maps/@35.0010995,-82.0047463,3a,75y,24.19h,85.2t/data=!3m7!1e1!3m5!1sBTdui53LI1nb1hestFPbrw!2e0!6shttps:%2F%2Fstreetviewpixels-pa.googleapis.com%2Fv1%2Fthumbnail%3Fpanoid%3DBTdui53LI1nb1hestFPbrw%26cb_client%3Dsearch.revgeo_and_fetch.gps%26w%3D96%26h%3D64%26yaw%3D130.01312%26pitch%3D0%26thumbfov%3D100!7i16384!8i8192?coh=205409&amp;entry=ttu" TargetMode="External"/><Relationship Id="rId106" Type="http://schemas.openxmlformats.org/officeDocument/2006/relationships/hyperlink" Target="https://www.google.ca/maps/@35.5437567,-82.5318571,3a,75y,27.37h,85.42t/data=!3m6!1e1!3m4!1s5Mg68ojy6kPJ6gytWWCFKw!2e0!7i16384!8i8192?coh=205409&amp;entry=ttu" TargetMode="External"/><Relationship Id="rId227" Type="http://schemas.openxmlformats.org/officeDocument/2006/relationships/hyperlink" Target="https://www.google.com/search?q=8650+Asheville+Hwy+Spartanburg%2C+SC+29316&amp;oq=8650+Asheville+Hwy+Spartanburg%2C+SC+29316&amp;gs_lcrp=EgZjaHJvbWUyBggAEEUYOTIHCAEQABiABDIKCAIQABiABBiiBDIKCAMQABiABBiiBDIKCAQQABiABBiiBDIKCAUQABiABBiiBNIBBzU1N2owajmoAgCwAgA&amp;sourceid=chrome&amp;ie=UTF-8" TargetMode="External"/><Relationship Id="rId105" Type="http://schemas.openxmlformats.org/officeDocument/2006/relationships/hyperlink" Target="https://www.google.com/maps/place/780+Hendersonville+Rd,+Asheville,+NC+28803,+USA/data=!4m2!3m1!1s0x8859f2e4fe3ddc9d:0xc6a83a473483d456?sa=X&amp;ved=1t:242&amp;ictx=111" TargetMode="External"/><Relationship Id="rId226" Type="http://schemas.openxmlformats.org/officeDocument/2006/relationships/hyperlink" Target="https://www.google.ca/maps/@34.5162374,-82.4849539,3a,75y,96.1h,95.22t/data=!3m6!1e1!3m4!1sLH5P8wdOdYNThhvZpz2R9A!2e0!7i16384!8i8192?coh=205409&amp;entry=ttu" TargetMode="External"/><Relationship Id="rId104" Type="http://schemas.openxmlformats.org/officeDocument/2006/relationships/hyperlink" Target="https://www.google.com/maps/@34.1900377,-83.8581508,3a,75y,193.67h,93.78t,359.99r/data=!3m6!1e1!3m4!1sXmrg6afaJXknKzhfoYCDeA!2e0!7i16384!8i8192?coh=205409&amp;entry=ttu" TargetMode="External"/><Relationship Id="rId225" Type="http://schemas.openxmlformats.org/officeDocument/2006/relationships/hyperlink" Target="https://www.google.com/search?q=426+S.+Main+St.+Belton%2C+SC+29627&amp;oq=426+S.+Main+St.+Belton%2C+SC+29627&amp;gs_lcrp=EgZjaHJvbWUyBggAEEUYOdIBBzQ0OGowajmoAgCwAgA&amp;sourceid=chrome&amp;ie=UTF-8" TargetMode="External"/><Relationship Id="rId109" Type="http://schemas.openxmlformats.org/officeDocument/2006/relationships/hyperlink" Target="https://www.google.com/search?q=1890+E.+Main+Street+Hogansville%2C+GA+30230&amp;oq=1890+E.+Main+Street+Hogansville%2C+GA+30230&amp;gs_lcrp=EgZjaHJvbWUyBggAEEUYOTIICAEQABgWGB7SAQcxNDJqMGo5qAIAsAIA&amp;sourceid=chrome&amp;ie=UTF-8" TargetMode="External"/><Relationship Id="rId108" Type="http://schemas.openxmlformats.org/officeDocument/2006/relationships/hyperlink" Target="https://www.google.ca/maps/@35.5870621,-82.4882578,3a,90y,145.17h,83.55t/data=!3m7!1e1!3m5!1sokfxHyjUxkcyRHHPLd0pKw!2e0!6shttps:%2F%2Fstreetviewpixels-pa.googleapis.com%2Fv1%2Fthumbnail%3Fpanoid%3DokfxHyjUxkcyRHHPLd0pKw%26cb_client%3Dsearch.revgeo_and_fetch.gps%26w%3D96%26h%3D64%26yaw%3D57.54333%26pitch%3D0%26thumbfov%3D100!7i16384!8i8192?coh=205409&amp;entry=ttu" TargetMode="External"/><Relationship Id="rId229" Type="http://schemas.openxmlformats.org/officeDocument/2006/relationships/hyperlink" Target="https://www.google.com/search?q=2120+Boiling+Springs+Rd+Spartanburg%2C+SC+29316&amp;oq=2120+Boiling+Springs+Rd+Spartanburg%2C+SC+29316&amp;gs_lcrp=EgZjaHJvbWUyBggAEEUYOTIHCAEQABiABDIICAIQABgWGB4yDQgDEAAYhgMYgAQYigUyCggEEAAYgAQYogQyCggFEAAYgAQYogQyCggGEAAYgAQYogQyCggHEAAYgAQYogTSAQc0MzdqMGo5qAIAsAIA&amp;sourceid=chrome&amp;ie=UTF-8" TargetMode="External"/><Relationship Id="rId220" Type="http://schemas.openxmlformats.org/officeDocument/2006/relationships/hyperlink" Target="https://www.google.com/maps/@33.5743867,-83.4779701,3a,60.3y,206.68h,90.88t/data=!3m6!1e1!3m4!1sNFeel45SjaN4Ncm8cP6maw!2e0!7i13312!8i6656?coh=205409&amp;entry=ttu" TargetMode="External"/><Relationship Id="rId103" Type="http://schemas.openxmlformats.org/officeDocument/2006/relationships/hyperlink" Target="https://www.google.com/search?q=4260+Winder+Hwy+Flowery+Branch%2C+GA+30542&amp;oq=4260+Winder+Hwy+Flowery+Branch%2C+GA+30542&amp;gs_lcrp=EgZjaHJvbWUyBggAEEUYOTIHCAEQABiABNIBBzIwMWowajmoAgCwAgA&amp;sourceid=chrome&amp;ie=UTF-8" TargetMode="External"/><Relationship Id="rId224" Type="http://schemas.openxmlformats.org/officeDocument/2006/relationships/hyperlink" Target="https://www.google.com/maps/@33.3033341,-83.7041179,3a,46.7y,322.84h,91.65t/data=!3m7!1e1!3m5!1szSfZSC8F5bq8DNBbDoDJcw!2e0!6shttps:%2F%2Fstreetviewpixels-pa.googleapis.com%2Fv1%2Fthumbnail%3Fpanoid%3DzSfZSC8F5bq8DNBbDoDJcw%26cb_client%3Dsearch.revgeo_and_fetch.gps%26w%3D96%26h%3D64%26yaw%3D339.5527%26pitch%3D0%26thumbfov%3D100!7i16384!8i8192?coh=205409&amp;entry=ttu" TargetMode="External"/><Relationship Id="rId102" Type="http://schemas.openxmlformats.org/officeDocument/2006/relationships/hyperlink" Target="https://www.google.com/maps/@34.5117352,-83.5444211,3a,75y,132.59h,89.49t/data=!3m7!1e1!3m5!1sMDZsMciVTq_OCzQyQwRJhQ!2e0!6shttps:%2F%2Fstreetviewpixels-pa.googleapis.com%2Fv1%2Fthumbnail%3Fpanoid%3DMDZsMciVTq_OCzQyQwRJhQ%26cb_client%3Dsearch.revgeo_and_fetch.gps%26w%3D96%26h%3D64%26yaw%3D353.653%26pitch%3D0%26thumbfov%3D100!7i16384!8i8192?coh=205409&amp;entry=ttu" TargetMode="External"/><Relationship Id="rId223" Type="http://schemas.openxmlformats.org/officeDocument/2006/relationships/hyperlink" Target="https://www.google.com/search?q=2340+Hwy+16+West+Monticello%2C+GA+31064&amp;oq=2340+Hwy+16+West+Monticello%2C+GA+31064&amp;gs_lcrp=EgZjaHJvbWUyBggAEEUYOdIBBzUyMmowajmoAgCwAgA&amp;sourceid=chrome&amp;ie=UTF-8" TargetMode="External"/><Relationship Id="rId101" Type="http://schemas.openxmlformats.org/officeDocument/2006/relationships/hyperlink" Target="https://www.google.com/search?q=199+Habersham+County+S%2FC+Cornelia%2C+GA+30531&amp;oq=199+Habersham+County+S%2FC+Cornelia%2C+GA+30531&amp;gs_lcrp=EgZjaHJvbWUyBggAEEUYOTIJCAEQIRgKGKAB0gEHMTgwajBqOagCALACAA&amp;sourceid=chrome&amp;ie=UTF-8" TargetMode="External"/><Relationship Id="rId222" Type="http://schemas.openxmlformats.org/officeDocument/2006/relationships/hyperlink" Target="https://www.google.ca/maps/@35.0633937,-81.9987037,3a,63.6y,337.66h,93.21t/data=!3m7!1e1!3m5!1sPbznciXZAl6zKwY5qTyugg!2e0!6shttps:%2F%2Fstreetviewpixels-pa.googleapis.com%2Fv1%2Fthumbnail%3Fpanoid%3DPbznciXZAl6zKwY5qTyugg%26cb_client%3Dsearch.revgeo_and_fetch.gps%26w%3D96%26h%3D64%26yaw%3D354.5161%26pitch%3D0%26thumbfov%3D100!7i16384!8i8192?coh=205409&amp;entry=ttu" TargetMode="External"/><Relationship Id="rId100" Type="http://schemas.openxmlformats.org/officeDocument/2006/relationships/hyperlink" Target="https://www.google.ca/maps/@35.5964277,-82.5349128,3a,90y,167.53h,85.31t/data=!3m7!1e1!3m5!1s79ApXL8efRaetgKbEQLKng!2e0!6shttps:%2F%2Fstreetviewpixels-pa.googleapis.com%2Fv1%2Fthumbnail%3Fpanoid%3D79ApXL8efRaetgKbEQLKng%26cb_client%3Dsearch.revgeo_and_fetch.gps%26w%3D96%26h%3D64%26yaw%3D65.89844%26pitch%3D0%26thumbfov%3D100!7i16384!8i8192?coh=205409&amp;entry=ttu" TargetMode="External"/><Relationship Id="rId221" Type="http://schemas.openxmlformats.org/officeDocument/2006/relationships/hyperlink" Target="https://www.google.com/search?q=4600+Hwy+9+Inman%2C+SC+29349&amp;oq=4600+Hwy+9+Inman%2C+SC+29349&amp;gs_lcrp=EgZjaHJvbWUyBggAEEUYOTIHCAEQABiABDIICAIQABgWGB4yCggDEAAYgAQYogQyCggEEAAYgAQYogQyCggFEAAYgAQYogQyCggGEAAYogQYiQXSAQc0NjJqMGo5qAIAsAIA&amp;sourceid=chrome&amp;ie=UTF-8" TargetMode="External"/><Relationship Id="rId217" Type="http://schemas.openxmlformats.org/officeDocument/2006/relationships/hyperlink" Target="https://www.google.com/search?q=116+W.+Butler+Rd+Mauldin%2C+SC+29662&amp;oq=116+W.+Butler+Rd+Mauldin%2C+SC+29662&amp;gs_lcrp=EgZjaHJvbWUyBggAEEUYOTIICAEQABgWGB4yCAgCEAAYFhgeMgoIAxAAGIAEGKIE0gEHNTA3ajBqOagCALACAA&amp;sourceid=chrome&amp;ie=UTF-8" TargetMode="External"/><Relationship Id="rId338" Type="http://schemas.openxmlformats.org/officeDocument/2006/relationships/hyperlink" Target="https://www.google.com/maps/@35.9149179,-82.290567,3a,75y,198.12h,95.04t/data=!3m7!1e1!3m5!1sylt6CdsQ6CdUO9LtnlTVPA!2e0!6shttps:%2F%2Fstreetviewpixels-pa.googleapis.com%2Fv1%2Fthumbnail%3Fpanoid%3Dylt6CdsQ6CdUO9LtnlTVPA%26cb_client%3Dsearch.revgeo_and_fetch.gps%26w%3D96%26h%3D64%26yaw%3D104.74876%26pitch%3D0%26thumbfov%3D100!7i16384!8i8192?coh=205409&amp;entry=ttu" TargetMode="External"/><Relationship Id="rId216" Type="http://schemas.openxmlformats.org/officeDocument/2006/relationships/hyperlink" Target="https://www.google.com/maps/@34.5218027,-82.655338,3a,75y,124.83h,96.31t/data=!3m6!1e1!3m4!1sse4d-S65ywFDrTYI_xt7GA!2e0!7i13312!8i6656?coh=205409&amp;entry=ttu" TargetMode="External"/><Relationship Id="rId337" Type="http://schemas.openxmlformats.org/officeDocument/2006/relationships/hyperlink" Target="https://www.google.com/maps/place/Ingles+Markets/@35.9144368,-82.2914019,17.6z/data=!4m6!3m5!1s0x885a0eb3eec41b53:0x87d230a7841febed!8m2!3d35.9143917!4d-82.2907035!16s%2Fg%2F1tfbp163?entry=ttu" TargetMode="External"/><Relationship Id="rId215" Type="http://schemas.openxmlformats.org/officeDocument/2006/relationships/hyperlink" Target="https://www.google.com/search?q=1900+North+Main+Street+Anderson%2C+SC+29621&amp;oq=1900+North+Main+Street+Anderson%2C+SC+29621&amp;gs_lcrp=EgZjaHJvbWUyBggAEEUYOTIHCAEQIRigATIHCAIQIRigAdIBBzQ2M2owajmoAgCwAgA&amp;sourceid=chrome&amp;ie=UTF-8" TargetMode="External"/><Relationship Id="rId336" Type="http://schemas.openxmlformats.org/officeDocument/2006/relationships/hyperlink" Target="https://www.google.com/maps/@35.5872457,-82.5975046,3a,75y,28.27h,96.88t/data=!3m7!1e1!3m5!1s_s4fI9TVXAs2NM02gVxm6w!2e0!6shttps:%2F%2Fstreetviewpixels-pa.googleapis.com%2Fv1%2Fthumbnail%3Fpanoid%3D_s4fI9TVXAs2NM02gVxm6w%26cb_client%3Dsearch.revgeo_and_fetch.gps%26w%3D96%26h%3D64%26yaw%3D79.773186%26pitch%3D0%26thumbfov%3D100!7i16384!8i8192?coh=205409&amp;entry=ttu" TargetMode="External"/><Relationship Id="rId214" Type="http://schemas.openxmlformats.org/officeDocument/2006/relationships/hyperlink" Target="https://www.google.com/maps/@35.3206037,-81.8798213,3a,75y,304.54h,93.13t/data=!3m7!1e1!3m5!1s-ego8UehlXGMtMVWcPzFbA!2e0!6shttps:%2F%2Fstreetviewpixels-pa.googleapis.com%2Fv1%2Fthumbnail%3Fpanoid%3D-ego8UehlXGMtMVWcPzFbA%26cb_client%3Dsearch.revgeo_and_fetch.gps%26w%3D96%26h%3D64%26yaw%3D311.1108%26pitch%3D0%26thumbfov%3D100!7i16384!8i8192?coh=205409&amp;entry=ttu" TargetMode="External"/><Relationship Id="rId335" Type="http://schemas.openxmlformats.org/officeDocument/2006/relationships/hyperlink" Target="https://www.google.com/maps/place/Ingles+Markets/@35.5879518,-82.5997539,17z/data=!3m1!4b1!4m6!3m5!1s0x88598c8f09bd904d:0xb3a22593a4b896f3!8m2!3d35.5879475!4d-82.597179!16s%2Fg%2F1v5k3r57?entry=ttu" TargetMode="External"/><Relationship Id="rId219" Type="http://schemas.openxmlformats.org/officeDocument/2006/relationships/hyperlink" Target="https://www.google.com/search?q=1441+Eatonton+Road+Hwy441+Madison%2C+GA+30650&amp;oq=1441+Eatonton+Road+Hwy441+Madison%2C+GA+30650&amp;gs_lcrp=EgZjaHJvbWUyBggAEEUYOTIKCAEQABiABBiiBNIBBzQzMWowajmoAgCwAgA&amp;sourceid=chrome&amp;ie=UTF-8" TargetMode="External"/><Relationship Id="rId218" Type="http://schemas.openxmlformats.org/officeDocument/2006/relationships/hyperlink" Target="https://www.google.ca/maps/@34.7777965,-82.3133614,3a,90y,358.73h,94.13t/data=!3m6!1e1!3m4!1sc8cP4I5hbv4zyew99K-EXg!2e0!7i13312!8i6656?coh=205409&amp;entry=ttu" TargetMode="External"/><Relationship Id="rId339" Type="http://schemas.openxmlformats.org/officeDocument/2006/relationships/drawing" Target="../drawings/drawing1.xml"/><Relationship Id="rId330" Type="http://schemas.openxmlformats.org/officeDocument/2006/relationships/hyperlink" Target="https://www.google.com/maps/@35.201387,-83.8357435,3a,75y,13.9h,91.05t/data=!3m7!1e1!3m5!1szfGgRokH7mFu9imYYOiLFw!2e0!6shttps:%2F%2Fstreetviewpixels-pa.googleapis.com%2Fv1%2Fthumbnail%3Fpanoid%3DzfGgRokH7mFu9imYYOiLFw%26cb_client%3Dsearch.revgeo_and_fetch.gps%26w%3D96%26h%3D64%26yaw%3D23.657652%26pitch%3D0%26thumbfov%3D100!7i16384!8i8192?coh=205409&amp;entry=ttu" TargetMode="External"/><Relationship Id="rId213" Type="http://schemas.openxmlformats.org/officeDocument/2006/relationships/hyperlink" Target="https://www.google.com/search?q=756+S+Church+St+Forest+City%2C+NC+28043&amp;oq=756+S+Church+St+Forest+City%2C+NC+28043&amp;gs_lcrp=EgZjaHJvbWUyBggAEEUYOTIHCAEQABiABDIKCAIQABiiBBiJBTIKCAMQABiABBiiBNIBBzQzM2owajmoAgCwAgA&amp;sourceid=chrome&amp;ie=UTF-8" TargetMode="External"/><Relationship Id="rId334" Type="http://schemas.openxmlformats.org/officeDocument/2006/relationships/hyperlink" Target="https://www.google.com/maps/@35.3524901,-83.2013537,3a,75y,268.29h,91.62t/data=!3m7!1e1!3m5!1s-GAN8BL9aosHqSPWsPZlzw!2e0!6shttps:%2F%2Fstreetviewpixels-pa.googleapis.com%2Fv1%2Fthumbnail%3Fpanoid%3D-GAN8BL9aosHqSPWsPZlzw%26cb_client%3Dsearch.revgeo_and_fetch.gps%26w%3D96%26h%3D64%26yaw%3D225.87312%26pitch%3D0%26thumbfov%3D100!7i16384!8i8192?coh=205409&amp;entry=ttu" TargetMode="External"/><Relationship Id="rId212" Type="http://schemas.openxmlformats.org/officeDocument/2006/relationships/hyperlink" Target="https://www.google.ca/maps/@34.5604082,-82.6270054,3a,75y,124.66h,92.82t/data=!3m7!1e1!3m5!1sDrjYJXGN0w3EGK_11rOVlw!2e0!6shttps:%2F%2Fstreetviewpixels-pa.googleapis.com%2Fv1%2Fthumbnail%3Fpanoid%3DDrjYJXGN0w3EGK_11rOVlw%26cb_client%3Dsearch.revgeo_and_fetch.gps%26w%3D96%26h%3D64%26yaw%3D251.9175%26pitch%3D0%26thumbfov%3D100!7i16384!8i8192?coh=205409&amp;entry=ttu" TargetMode="External"/><Relationship Id="rId333" Type="http://schemas.openxmlformats.org/officeDocument/2006/relationships/hyperlink" Target="https://www.google.com/maps/place/Ingles+Markets/@35.3525555,-83.2025516,19.25z/data=!4m15!1m8!3m7!1s0x88591512ac668a4b:0x800c848167aabdec!2sWebster+Rd,+North+Carolina+28779,+USA!3b1!8m2!3d35.3426659!4d-83.2259001!16s%2Fg%2F1tdxwr1q!3m5!1s0x885914e75326b6cf:0x7ac2c2a28d440490!8m2!3d35.3524732!4d-83.202332!16s%2Fg%2F1tj4zf30?entry=ttu" TargetMode="External"/><Relationship Id="rId211" Type="http://schemas.openxmlformats.org/officeDocument/2006/relationships/hyperlink" Target="https://www.google.com/search?q=2404+HWY+81+Anderson%2C+SC+29621&amp;oq=2404+HWY+81+Anderson%2C+SC+29621&amp;gs_lcrp=EgZjaHJvbWUyBggAEEUYOTIHCAEQIRigATIHCAIQIRigATIHCAMQIRigAdIBBzcxNmowajmoAgCwAgA&amp;sourceid=chrome&amp;ie=UTF-8" TargetMode="External"/><Relationship Id="rId332" Type="http://schemas.openxmlformats.org/officeDocument/2006/relationships/hyperlink" Target="https://www.google.com/maps/@35.287605,-81.2612883,3a,75y,328.87h,91.01t/data=!3m7!1e1!3m5!1s-ov2mKii-JdTN4wFyu9uug!2e0!6shttps:%2F%2Fstreetviewpixels-pa.googleapis.com%2Fv1%2Fthumbnail%3Fpanoid%3D-ov2mKii-JdTN4wFyu9uug%26cb_client%3Dsearch.revgeo_and_fetch.gps%26w%3D96%26h%3D64%26yaw%3D273.9929%26pitch%3D0%26thumbfov%3D100!7i16384!8i8192?coh=205409&amp;entry=ttu" TargetMode="External"/><Relationship Id="rId210" Type="http://schemas.openxmlformats.org/officeDocument/2006/relationships/hyperlink" Target="https://www.google.com/maps/@33.0445092,-84.1703605,3a,75y,280.4h,93.77t/data=!3m6!1e1!3m4!1sp_QulsAoeftooIequkD4jg!2e0!7i16384!8i8192?coh=205409&amp;entry=ttu" TargetMode="External"/><Relationship Id="rId331" Type="http://schemas.openxmlformats.org/officeDocument/2006/relationships/hyperlink" Target="https://www.google.com/maps/place/1205+Gastonia+Hwy,+Bessemer+City,+NC+28016,+USA/@35.2883131,-81.262724,18.5z/data=!4m6!3m5!1s0x8856c22de595e173:0x389e2383af4da9b!8m2!3d35.2886489!4d-81.2619497!16s%2Fg%2F11b8v6c3tz?entry=ttu" TargetMode="External"/><Relationship Id="rId129" Type="http://schemas.openxmlformats.org/officeDocument/2006/relationships/hyperlink" Target="https://www.google.com/maps/place/560+NC-9,+Black+Mountain,+NC+28711,+USA/@35.6098733,-82.3226529,17z/data=!3m1!4b1!4m6!3m5!1s0x8859f93e9aac4413:0x40e64b6a0a665132!8m2!3d35.609869!4d-82.320078!16s%2Fg%2F11c5ffgrnq?entry=ttu" TargetMode="External"/><Relationship Id="rId128" Type="http://schemas.openxmlformats.org/officeDocument/2006/relationships/hyperlink" Target="https://www.google.com/maps/@35.4425286,-82.5069687,3a,75y,129.03h,86.69t/data=!3m7!1e1!3m5!1sugwRl92n7UFNAl4hmqGO7g!2e0!6shttps:%2F%2Fstreetviewpixels-pa.googleapis.com%2Fv1%2Fthumbnail%3Fpanoid%3DugwRl92n7UFNAl4hmqGO7g%26cb_client%3Dsearch.revgeo_and_fetch.gps%26w%3D96%26h%3D64%26yaw%3D27.851694%26pitch%3D0%26thumbfov%3D100!7i16384!8i8192?coh=205409&amp;entry=ttu" TargetMode="External"/><Relationship Id="rId249" Type="http://schemas.openxmlformats.org/officeDocument/2006/relationships/hyperlink" Target="https://www.google.com/search?q=754+Monticello+Rd+Eatonton%2C+GA+31024&amp;oq=754+Monticello+Rd+Eatonton%2C+GA+31024&amp;gs_lcrp=EgZjaHJvbWUyBggAEEUYOTIHCAEQABiABDIKCAIQABiABBiiBDIKCAMQABiABBiiBNIBBzE2N2owajmoAgCwAgA&amp;sourceid=chrome&amp;ie=UTF-8" TargetMode="External"/><Relationship Id="rId127" Type="http://schemas.openxmlformats.org/officeDocument/2006/relationships/hyperlink" Target="https://www.google.com/search?q=2901+Hendersonville+Rd+Fletcher%2C+NC+28732&amp;oq=2901+Hendersonville+Rd+Fletcher%2C+NC+28732&amp;gs_lcrp=EgZjaHJvbWUyBggAEEUYOdIBBjk0ajBqOagCALACAA&amp;sourceid=chrome&amp;ie=UTF-8" TargetMode="External"/><Relationship Id="rId248" Type="http://schemas.openxmlformats.org/officeDocument/2006/relationships/hyperlink" Target="https://www.google.ca/maps/@35.2742902,-81.5298044,3a,75y,148.78h,85.57t/data=!3m6!1e1!3m4!1sEap2VxG9xLU37-KY_jWeqg!2e0!7i16384!8i8192?coh=205409&amp;entry=ttu" TargetMode="External"/><Relationship Id="rId126" Type="http://schemas.openxmlformats.org/officeDocument/2006/relationships/hyperlink" Target="https://www.google.com/maps/@35.9155135,-82.0747054,3a,75y,179.88h,92.3t/data=!3m7!1e1!3m5!1spkfNBPR7MisjHtMwUduDBg!2e0!6shttps:%2F%2Fstreetviewpixels-pa.googleapis.com%2Fv1%2Fthumbnail%3Fpanoid%3DpkfNBPR7MisjHtMwUduDBg%26cb_client%3Dsearch.revgeo_and_fetch.gps%26w%3D96%26h%3D64%26yaw%3D30.759785%26pitch%3D0%26thumbfov%3D100!7i16384!8i8192?coh=205409&amp;entry=ttu" TargetMode="External"/><Relationship Id="rId247" Type="http://schemas.openxmlformats.org/officeDocument/2006/relationships/hyperlink" Target="https://www.google.com/search?q=706+East+Dixon+Boulevard+Shelby%2C+NC+28152&amp;oq=706+East+Dixon+Boulevard+Shelby%2C+NC+28152&amp;gs_lcrp=EgZjaHJvbWUyBggAEEUYOdIBBzE2NmowajmoAgCwAgA&amp;sourceid=chrome&amp;ie=UTF-8" TargetMode="External"/><Relationship Id="rId121" Type="http://schemas.openxmlformats.org/officeDocument/2006/relationships/hyperlink" Target="https://www.google.com/search?q=684+N+Broad+St+Brevard%2C+NC+28712&amp;oq=684+N+Broad+St+Brevard%2C+NC+28712&amp;gs_lcrp=EgZjaHJvbWUyBggAEEUYOTIHCAEQABiABNIBBzEzMWowajmoAgCwAgA&amp;sourceid=chrome&amp;ie=UTF-8" TargetMode="External"/><Relationship Id="rId242" Type="http://schemas.openxmlformats.org/officeDocument/2006/relationships/hyperlink" Target="https://www.google.com/maps/@35.2950321,-81.5729787,3a,75y,30.58h,92.39t/data=!3m6!1e1!3m4!1s5_CHG9SM_koe_RHnkFLJUw!2e0!7i16384!8i8192?coh=205409&amp;entry=ttu" TargetMode="External"/><Relationship Id="rId120" Type="http://schemas.openxmlformats.org/officeDocument/2006/relationships/hyperlink" Target="https://www.google.com/maps/@35.4501539,-82.5304992,3a,90y,309.74h,91.72t/data=!3m7!1e1!3m5!1shEUfHF4yfu6ExeIn6-8pvQ!2e0!6shttps:%2F%2Fstreetviewpixels-pa.googleapis.com%2Fv1%2Fthumbnail%3Fpanoid%3DhEUfHF4yfu6ExeIn6-8pvQ%26cb_client%3Dsearch.revgeo_and_fetch.gps%26w%3D96%26h%3D64%26yaw%3D186.0729%26pitch%3D0%26thumbfov%3D100!7i16384!8i8192?coh=205409&amp;entry=ttu" TargetMode="External"/><Relationship Id="rId241" Type="http://schemas.openxmlformats.org/officeDocument/2006/relationships/hyperlink" Target="https://www.google.com/search?q=1818+West+Dixon+Boulevard+Shelby%2C+NC+28150&amp;oq=1818+West+Dixon+Boulevard+Shelby%2C+NC+28150&amp;gs_lcrp=EgZjaHJvbWUyBggAEEUYOTIHCAEQABiABDIKCAIQABiABBiiBDIKCAMQABiABBiiBDIKCAQQABiiBBiJBTIKCAUQABiABBiiBDIKCAYQABiABBiiBNIBBzU3NWowajmoAgCwAgA&amp;sourceid=chrome&amp;ie=UTF-8" TargetMode="External"/><Relationship Id="rId240" Type="http://schemas.openxmlformats.org/officeDocument/2006/relationships/hyperlink" Target="https://www.google.ca/maps/@35.02626,-81.895694,3a,90y,205.96h,97.89t/data=!3m6!1e1!3m4!1sBevH_TM9u0JZuv6deyhfXA!2e0!7i16384!8i8192?coh=205409&amp;entry=ttu" TargetMode="External"/><Relationship Id="rId125" Type="http://schemas.openxmlformats.org/officeDocument/2006/relationships/hyperlink" Target="https://www.google.com/search?q=125+Greenwood+Road+Spruce+Pine%2C+NC+28777&amp;oq=125+Greenwood+Road+Spruce+Pine%2C+NC+28777&amp;gs_lcrp=EgZjaHJvbWUyBggAEEUYOdIBBzE1MmowajmoAgCwAgA&amp;sourceid=chrome&amp;ie=UTF-8" TargetMode="External"/><Relationship Id="rId246" Type="http://schemas.openxmlformats.org/officeDocument/2006/relationships/hyperlink" Target="https://www.google.ca/maps/@34.9324023,-81.893901,3a,90y,299.71h,96.87t/data=!3m6!1e1!3m4!1sh1iXun0EYMBrlnfSNfGn-A!2e0!7i13312!8i6656?coh=205409&amp;entry=ttu" TargetMode="External"/><Relationship Id="rId124" Type="http://schemas.openxmlformats.org/officeDocument/2006/relationships/hyperlink" Target="https://www.google.ca/maps/@35.3993575,-82.5705092,3a,75y,283.15h,92.84t/data=!3m6!1e1!3m4!1sNyzLWAeYMTVnftubDVfAkA!2e0!7i13312!8i6656?coh=205409&amp;entry=ttu" TargetMode="External"/><Relationship Id="rId245" Type="http://schemas.openxmlformats.org/officeDocument/2006/relationships/hyperlink" Target="https://www.google.com/search?q=2000+S.+Pine+St+Spartanburg%2C+SC+29302&amp;oq=2000+S.+Pine+St+Spartanburg%2C+SC+29302&amp;gs_lcrp=EgZjaHJvbWUyBggAEEUYOTIICAEQABgWGB4yCAgCEAAYFhgeMgoIAxAAGIAEGKIEMgoIBBAAGKIEGIkFMgoIBRAAGIAEGKIEMgoIBhAAGIAEGKIEMgoIBxAAGIAEGKIE0gEHMTg5ajBqOagCALACAA&amp;sourceid=chrome&amp;ie=UTF-8" TargetMode="External"/><Relationship Id="rId123" Type="http://schemas.openxmlformats.org/officeDocument/2006/relationships/hyperlink" Target="https://www.google.com/search?q=3338+Boylston+Hwy+Mills+River%2C+NC+28759&amp;oq=3338+Boylston+Hwy+Mills+River%2C+NC+28759&amp;gs_lcrp=EgZjaHJvbWUyBggAEEUYOTIHCAEQABiABDIKCAIQABiABBiiBNIBBzE0MWowajmoAgCwAgA&amp;sourceid=chrome&amp;ie=UTF-8" TargetMode="External"/><Relationship Id="rId244" Type="http://schemas.openxmlformats.org/officeDocument/2006/relationships/hyperlink" Target="https://www.google.ca/maps/@34.980978,-81.8678653,3a,73.3y,147.29h,82.58t/data=!3m6!1e1!3m4!1slxJe6WF359CIWMdc-NCUhg!2e0!7i16384!8i8192?coh=205409&amp;entry=ttu" TargetMode="External"/><Relationship Id="rId122" Type="http://schemas.openxmlformats.org/officeDocument/2006/relationships/hyperlink" Target="https://www.google.com/maps/@35.2409044,-82.7287358,3a,75y,128.6h,95.21t/data=!3m6!1e1!3m4!1s96oFLnSQo-McxLZhCZLyaQ!2e0!7i16384!8i8192?coh=205409&amp;entry=ttu" TargetMode="External"/><Relationship Id="rId243" Type="http://schemas.openxmlformats.org/officeDocument/2006/relationships/hyperlink" Target="https://www.google.com/search?q=2795+East+Main+Street+Spartanburg%2C+SC+29307&amp;oq=2795+East+Main+Street+Spartanburg%2C+SC+29307&amp;gs_lcrp=EgZjaHJvbWUyBggAEEUYOdIBCTEyODI1ajBqOagCALACAA&amp;sourceid=chrome&amp;ie=UTF-8" TargetMode="External"/><Relationship Id="rId95" Type="http://schemas.openxmlformats.org/officeDocument/2006/relationships/hyperlink" Target="https://www.google.com/maps/place/Ingles+Market/@34.6040095,-83.5181748,17z/data=!4m15!1m8!3m7!1s0x8858b407c3066925:0x3b7314dc7077fb68!2s199+E+Louise+St,+Clarkesville,+GA+30523,+USA!3b1!8m2!3d34.6036563!4d-83.5168659!16s%2Fg%2F11bw4xdgj8!3m5!1s0x8858b400d5af5e7f:0x45d665a204950848!8m2!3d34.6035606!4d-83.5184583!16s%2Fg%2F1thz2ckt?entry=ttu" TargetMode="External"/><Relationship Id="rId94" Type="http://schemas.openxmlformats.org/officeDocument/2006/relationships/hyperlink" Target="https://www.google.ca/maps/@35.6299705,-82.5525007,3a,90y,26.06h,92.87t/data=!3m6!1e1!3m4!1sFzp8m4yMhI-EYJ4rI_ChPA!2e0!7i16384!8i8192?coh=205409&amp;entry=ttu" TargetMode="External"/><Relationship Id="rId97" Type="http://schemas.openxmlformats.org/officeDocument/2006/relationships/hyperlink" Target="https://www.google.com/search?q=863+Brevard+Rd+Asheville%2C+NC+28806&amp;oq=863+Brevard+Rd+Asheville%2C+NC+28806&amp;gs_lcrp=EgZjaHJvbWUyBggAEEUYOTIICAEQABgWGB4yCggCEAAYgAQYogQyCggDEAAYgAQYogTSAQcxNTlqMGo0qAIAsAIA&amp;sourceid=chrome&amp;ie=UTF-8" TargetMode="External"/><Relationship Id="rId96" Type="http://schemas.openxmlformats.org/officeDocument/2006/relationships/hyperlink" Target="https://www.google.com/maps/@34.6031006,-83.5171083,3a,75y,333.68h,96.76t/data=!3m6!1e1!3m4!1sj8GJrOtr4VJyKUsSOT-Iww!2e0!7i16384!8i8192?coh=205409&amp;entry=ttu" TargetMode="External"/><Relationship Id="rId99" Type="http://schemas.openxmlformats.org/officeDocument/2006/relationships/hyperlink" Target="https://www.google.com/search?q=29+Tunnel+Rd+Asheville%2C+NC+28805&amp;oq=29+Tunnel+Rd+Asheville%2C+NC+28805&amp;gs_lcrp=EgZjaHJvbWUyBggAEEUYOTIHCAEQABiABDIICAIQABgWGB4yCggDEAAYgAQYogQyCggEEAAYgAQYogQyCggFEAAYgAQYogQyCggGEAAYgAQYogTSAQcxNTdqMGo5qAIAsAIA&amp;sourceid=chrome&amp;ie=UTF-8" TargetMode="External"/><Relationship Id="rId98" Type="http://schemas.openxmlformats.org/officeDocument/2006/relationships/hyperlink" Target="https://www.google.ca/maps/@35.5306757,-82.6060611,3a,75y,262.63h,83.95t/data=!3m7!1e1!3m5!1sQK0D1_Hkf59ARrW7h8EI4g!2e0!6shttps:%2F%2Fstreetviewpixels-pa.googleapis.com%2Fv1%2Fthumbnail%3Fpanoid%3DQK0D1_Hkf59ARrW7h8EI4g%26cb_client%3Dsearch.revgeo_and_fetch.gps%26w%3D96%26h%3D64%26yaw%3D31.593464%26pitch%3D0%26thumbfov%3D100!7i13312!8i6656?coh=205409&amp;entry=ttu" TargetMode="External"/><Relationship Id="rId91" Type="http://schemas.openxmlformats.org/officeDocument/2006/relationships/hyperlink" Target="https://www.google.com/search?q=ingles+market+153+Smokey+Park+Hwy+Asheville%2C+NC+28806&amp;sca_esv=01d6c239d929f566&amp;sxsrf=ADLYWIK4ilAadFekwGVMIm3eTOmGcmufxQ%3A1720298547671&amp;ei=M6yJZrzcKPzCuvQP6PCQmA8&amp;ved=0ahUKEwj8wd2-o5OHAxV8oY4IHWg4BPMQ4dUDCA8&amp;uact=5&amp;oq=ingles+market+153+Smokey+Park+Hwy+Asheville%2C+NC+28806&amp;gs_lp=Egxnd3Mtd2l6LXNlcnAiNWluZ2xlcyBtYXJrZXQgMTUzIFNtb2tleSBQYXJrIEh3eSBBc2hldmlsbGUsIE5DIDI4ODA2MggQABiABBiiBDIIEAAYgAQYogQyCBAAGIAEGKIEMggQABiiBBiJBTIIEAAYgAQYogRI6hNQygZYnBNwAXgBkAEAmAF6oAHzAaoBAzAuMrgBA8gBAPgBAZgCAqAChwHCAgcQIxiwAxgnwgIKEAAYsAMY1gQYR5gDAIgGAZAGCZIHAzEuMaAHyQo&amp;sclient=gws-wiz-serp" TargetMode="External"/><Relationship Id="rId90" Type="http://schemas.openxmlformats.org/officeDocument/2006/relationships/hyperlink" Target="https://www.google.com/maps/@33.9850285,-84.2134446,3a,75y,296.04h,87.1t/data=!3m7!1e1!3m5!1sZEGhflon8iaAgx2ML78_Fg!2e0!6shttps:%2F%2Fstreetviewpixels-pa.googleapis.com%2Fv1%2Fthumbnail%3Fpanoid%3DZEGhflon8iaAgx2ML78_Fg%26cb_client%3Dsearch.revgeo_and_fetch.gps%26w%3D96%26h%3D64%26yaw%3D29.010206%26pitch%3D0%26thumbfov%3D100!7i16384!8i8192?coh=205409&amp;entry=ttu" TargetMode="External"/><Relationship Id="rId93" Type="http://schemas.openxmlformats.org/officeDocument/2006/relationships/hyperlink" Target="https://www.google.com/search?q=915+Merrimon+Avenue+Asheville%2C+NC+28804&amp;oq=915+Merrimon+Avenue+Asheville%2C+NC+28804&amp;gs_lcrp=EgZjaHJvbWUyBggAEEUYOTIICAEQABgWGB4yCggCEAAYgAQYogQyCggDEAAYgAQYogQyCggEEAAYgAQYogTSAQcyMjlqMGo0qAIAsAIA&amp;sourceid=chrome&amp;ie=UTF-8" TargetMode="External"/><Relationship Id="rId92" Type="http://schemas.openxmlformats.org/officeDocument/2006/relationships/hyperlink" Target="https://www.google.com/maps/@35.5645275,-82.6288186,3a,75y,341.38h,90.41t/data=!3m6!1e1!3m4!1ss0LdR3fwPjhTifVW_MOymw!2e0!7i13312!8i6656?coh=205409&amp;entry=ttu" TargetMode="External"/><Relationship Id="rId118" Type="http://schemas.openxmlformats.org/officeDocument/2006/relationships/hyperlink" Target="https://www.google.com/maps/@36.1010571,-81.93014,3a,43y,297.68h,87.23t/data=!3m7!1e1!3m5!1s5OLxWsEo8qYOuy9wDMMvqQ!2e0!6shttps:%2F%2Fstreetviewpixels-pa.googleapis.com%2Fv1%2Fthumbnail%3Fpanoid%3D5OLxWsEo8qYOuy9wDMMvqQ%26cb_client%3Dsearch.revgeo_and_fetch.gps%26w%3D96%26h%3D64%26yaw%3D252.00575%26pitch%3D0%26thumbfov%3D100!7i16384!8i8192?coh=205409&amp;entry=ttu" TargetMode="External"/><Relationship Id="rId239" Type="http://schemas.openxmlformats.org/officeDocument/2006/relationships/hyperlink" Target="https://www.google.com/search?q=2375+Chesnee+Highway+Spartanburg%2C+SC+29303&amp;oq=2375+Chesnee+Highway+Spartanburg%2C+SC+29303&amp;gs_lcrp=EgZjaHJvbWUyBggAEEUYOTIICAEQABgWGB4yCggCEAAYgAQYogQyCggDEAAYgAQYogQyCggEEAAYgAQYogQyCggFEAAYgAQYogTSAQc1NTVqMGo5qAIAsAIA&amp;sourceid=chrome&amp;ie=UTF-8" TargetMode="External"/><Relationship Id="rId117" Type="http://schemas.openxmlformats.org/officeDocument/2006/relationships/hyperlink" Target="https://www.google.com/search?q=955B+Cranberry+Street+Newland%2C+NC+28657&amp;oq=955B+Cranberry+Street+Newland%2C+NC+28657&amp;gs_lcrp=EgZjaHJvbWUyBggAEEUYOTIHCAEQIRigATIHCAIQIRigAdIBBzE4MWowajmoAgCwAgA&amp;sourceid=chrome&amp;ie=UTF-8" TargetMode="External"/><Relationship Id="rId238" Type="http://schemas.openxmlformats.org/officeDocument/2006/relationships/hyperlink" Target="https://www.google.ca/maps/@34.9357873,-82.0043984,3a,90y,325.57h,89.17t/data=!3m7!1e1!3m5!1szCJuFCM5Nt7-4lVbGiVPag!2e0!6shttps:%2F%2Fstreetviewpixels-pa.googleapis.com%2Fv1%2Fthumbnail%3Fpanoid%3DzCJuFCM5Nt7-4lVbGiVPag%26cb_client%3Dsearch.revgeo_and_fetch.gps%26w%3D96%26h%3D64%26yaw%3D166.18808%26pitch%3D0%26thumbfov%3D100!7i16384!8i8192?coh=205409&amp;entry=ttu" TargetMode="External"/><Relationship Id="rId116" Type="http://schemas.openxmlformats.org/officeDocument/2006/relationships/hyperlink" Target="https://www.google.ca/maps/@35.5988039,-82.4083697,3a,75y,130.05h,95.41t,359.99r/data=!3m6!1e1!3m4!1sd_sSmVW9e4_jAf1q0KA-ww!2e0!7i13312!8i6656?coh=205409&amp;entry=ttu" TargetMode="External"/><Relationship Id="rId237" Type="http://schemas.openxmlformats.org/officeDocument/2006/relationships/hyperlink" Target="https://www.google.com/search?q=8004+Warren+H+Abernathy+Hwy+Spartanburg%2C+SC+29301&amp;oq=8004+Warren+H+Abernathy+Hwy+Spartanburg%2C+SC+29301&amp;gs_lcrp=EgZjaHJvbWUyBggAEEUYOTIICAEQABgWGB4yCAgCEAAYFhgeMgoIAxAAGIAEGKIEMgoIBBAAGIAEGKIEMgoIBRAAGIAEGKIEMgoIBhAAGIAEGKIE0gEIMTE4OGowajmoAgCwAgA&amp;sourceid=chrome&amp;ie=UTF-8" TargetMode="External"/><Relationship Id="rId115" Type="http://schemas.openxmlformats.org/officeDocument/2006/relationships/hyperlink" Target="https://www.google.com/search?q=2299+US+70+Hwy+Swannanoa%2C+NC+28778&amp;oq=2299+US+70+Hwy+Swannanoa%2C+NC+28778&amp;gs_lcrp=EgZjaHJvbWUyBggAEEUYOdIBBzE0OWowajmoAgCwAgA&amp;sourceid=chrome&amp;ie=UTF-8" TargetMode="External"/><Relationship Id="rId236" Type="http://schemas.openxmlformats.org/officeDocument/2006/relationships/hyperlink" Target="https://www.google.com/maps/@34.0977427,-82.8467096,3a,75y,130.62h,85.03t/data=!3m7!1e1!3m5!1sjuhAWSNHUtfyMWsB9zdIuw!2e0!6shttps:%2F%2Fstreetviewpixels-pa.googleapis.com%2Fv1%2Fthumbnail%3Fpanoid%3DjuhAWSNHUtfyMWsB9zdIuw%26cb_client%3Dsearch.revgeo_and_fetch.gps%26w%3D96%26h%3D64%26yaw%3D247.88452%26pitch%3D0%26thumbfov%3D100!7i16384!8i8192?coh=205409&amp;entry=ttu" TargetMode="External"/><Relationship Id="rId119" Type="http://schemas.openxmlformats.org/officeDocument/2006/relationships/hyperlink" Target="https://www.google.com/search?q=352+Airport+Road+Arden%2C+NC+28704&amp;oq=352+Airport+Road+Arden%2C+NC+28704&amp;gs_lcrp=EgZjaHJvbWUyBggAEEUYOTIICAEQABgWGB4yCAgCEAAYFhgeMgoIAxAAGIAEGKIE0gEHMTQwajBqOagCALACAA&amp;sourceid=chrome&amp;ie=UTF-8" TargetMode="External"/><Relationship Id="rId110" Type="http://schemas.openxmlformats.org/officeDocument/2006/relationships/hyperlink" Target="https://www.google.ca/maps/@33.1613998,-84.872104,3a,75y,348.7h,92.54t/data=!3m6!1e1!3m4!1sRVZlrCdQs1gscZavDLT4ZA!2e0!7i16384!8i8192?coh=205409&amp;entry=ttu" TargetMode="External"/><Relationship Id="rId231" Type="http://schemas.openxmlformats.org/officeDocument/2006/relationships/hyperlink" Target="https://www.google.com/search?q=2120+East+Main+Street+Duncan%2C+SC+29334&amp;oq=2120+East+Main+Street+Duncan%2C+SC+29334&amp;gs_lcrp=EgZjaHJvbWUyBggAEEUYOTIHCAEQIRigATIHCAIQIRigAdIBBzUyMGowajmoAgCwAgA&amp;sourceid=chrome&amp;ie=UTF-8" TargetMode="External"/><Relationship Id="rId230" Type="http://schemas.openxmlformats.org/officeDocument/2006/relationships/hyperlink" Target="https://www.google.com/maps/@35.0225299,-81.9630565,3a,75y,54.51h,89.2t/data=!3m7!1e1!3m5!1sytDIzCO--ba5VRYQoOOb7w!2e0!6shttps:%2F%2Fstreetviewpixels-pa.googleapis.com%2Fv1%2Fthumbnail%3Fpanoid%3DytDIzCO--ba5VRYQoOOb7w%26cb_client%3Dsearch.revgeo_and_fetch.gps%26w%3D96%26h%3D64%26yaw%3D99.592834%26pitch%3D0%26thumbfov%3D100!7i16384!8i8192?coh=205409&amp;entry=ttu" TargetMode="External"/><Relationship Id="rId114" Type="http://schemas.openxmlformats.org/officeDocument/2006/relationships/hyperlink" Target="https://www.google.ca/maps/@35.5002713,-82.5223631,3a,75y,270.99h,95.27t/data=!3m6!1e1!3m4!1sm8wAUI0e4eTo17QW3lbg9Q!2e0!7i16384!8i8192?coh=205409&amp;entry=ttu" TargetMode="External"/><Relationship Id="rId235" Type="http://schemas.openxmlformats.org/officeDocument/2006/relationships/hyperlink" Target="https://www.google.com/search?q=903+Elbert+Street+Elberton%2C+GA+30635&amp;oq=903+Elbert+Street+Elberton%2C+GA+30635&amp;gs_lcrp=EgZjaHJvbWUyBggAEEUYOTIHCAEQIRigATIHCAIQIRigAdIBBzUyM2owajmoAgCwAgA&amp;sourceid=chrome&amp;ie=UTF-8" TargetMode="External"/><Relationship Id="rId113" Type="http://schemas.openxmlformats.org/officeDocument/2006/relationships/hyperlink" Target="https://www.google.com/search?q=1865+Hendersonville+Rd.+Asheville%2C+NC+28803&amp;oq=1865+Hendersonville+Rd.+Asheville%2C+NC+28803&amp;gs_lcrp=EgZjaHJvbWUyBggAEEUYOTIICAEQABgWGB4yCggCEAAYgAQYogQyCggDEAAYogQYiQUyCggEEAAYgAQYogQyCggFEAAYgAQYogTSAQcxNTdqMGo5qAIAsAIA&amp;sourceid=chrome&amp;ie=UTF-8" TargetMode="External"/><Relationship Id="rId234" Type="http://schemas.openxmlformats.org/officeDocument/2006/relationships/hyperlink" Target="https://www.google.com/maps/@33.0348262,-83.9274205,3a,75y,347.73h,95.75t/data=!3m6!1e1!3m4!1s7CHxSGa8_kCeRWpEuod4nw!2e0!7i16384!8i8192?coh=205409&amp;entry=ttu" TargetMode="External"/><Relationship Id="rId112" Type="http://schemas.openxmlformats.org/officeDocument/2006/relationships/hyperlink" Target="https://www.google.ca/maps/@35.4801285,-82.5488412,3a,75y,215.85h,88.94t/data=!3m7!1e1!3m5!1sG28V4yPfNUjG8gMIBTFhTg!2e0!6shttps:%2F%2Fstreetviewpixels-pa.googleapis.com%2Fv1%2Fthumbnail%3Fpanoid%3DG28V4yPfNUjG8gMIBTFhTg%26cb_client%3Dsearch.revgeo_and_fetch.gps%26w%3D96%26h%3D64%26yaw%3D237.238%26pitch%3D0%26thumbfov%3D100!7i13312!8i6656?coh=205409&amp;entry=ttu" TargetMode="External"/><Relationship Id="rId233" Type="http://schemas.openxmlformats.org/officeDocument/2006/relationships/hyperlink" Target="https://www.google.com/search?q=260+Tift+College+Dr+Forsyth%2C+GA+31029&amp;oq=260+Tift+College+Dr+Forsyth%2C+GA+31029&amp;gs_lcrp=EgZjaHJvbWUyBggAEEUYOTIHCAEQABiABNIBBzY0MGowajmoAgCwAgA&amp;sourceid=chrome&amp;ie=UTF-8" TargetMode="External"/><Relationship Id="rId111" Type="http://schemas.openxmlformats.org/officeDocument/2006/relationships/hyperlink" Target="https://www.google.com/search?q=301+Long+Shoals+Road+Arden%2C+NC+28704&amp;oq=301+Long+Shoals+Road+Arden%2C+NC+28704&amp;gs_lcrp=EgZjaHJvbWUyBggAEEUYOTIHCAEQABiABDIICAIQABgWGB4yCggDEAAYgAQYogQyCggEEAAYgAQYogQyCggFEAAYgAQYogQyCggGEAAYgAQYogTSAQcxODBqMGo5qAIAsAIA&amp;sourceid=chrome&amp;ie=UTF-8" TargetMode="External"/><Relationship Id="rId232" Type="http://schemas.openxmlformats.org/officeDocument/2006/relationships/hyperlink" Target="https://www.google.ca/maps/@34.8870525,-82.0701349,3a,48.9y,273.47h,93.76t/data=!3m7!1e1!3m5!1sgFdbNOrk8-Md-HlLlZhbEg!2e0!6shttps:%2F%2Fstreetviewpixels-pa.googleapis.com%2Fv1%2Fthumbnail%3Fpanoid%3DgFdbNOrk8-Md-HlLlZhbEg%26cb_client%3Dsearch.revgeo_and_fetch.gps%26w%3D96%26h%3D64%26yaw%3D322.9226%26pitch%3D0%26thumbfov%3D100!7i16384!8i8192?coh=205409&amp;entry=ttu" TargetMode="External"/><Relationship Id="rId305" Type="http://schemas.openxmlformats.org/officeDocument/2006/relationships/hyperlink" Target="https://www.google.com/maps/place/Ingles+Markets/@34.7203246,-82.3892869,18.6z/data=!4m15!1m8!3m7!1s0x88583b6f239844cd:0xe6c41bffaf4fc383!2sPiedmont+Golf+Course+Rd,+South+Carolina+29673!3b1!8m2!3d34.723793!4d-82.419871!16s%2Fg%2F123319tkn!3m5!1s0x88583b4ccde2cacf:0x134deb859046f697!8m2!3d34.7203306!4d-82.3887477!16s%2Fg%2F1thtdvrc?hl=en-US&amp;entry=ttu" TargetMode="External"/><Relationship Id="rId304" Type="http://schemas.openxmlformats.org/officeDocument/2006/relationships/hyperlink" Target="https://www.google.ca/maps/@33.7290395,-82.7167445,3a,49y,321.7h,96.51t/data=!3m6!1e1!3m4!1s-l4SbC3TVXGjcbQpxd5TDA!2e0!7i16384!8i8192?coh=205409&amp;entry=ttu" TargetMode="External"/><Relationship Id="rId303" Type="http://schemas.openxmlformats.org/officeDocument/2006/relationships/hyperlink" Target="https://www.google.ca/maps/place/Ingles+Markets/@33.7295186,-82.7179683,18.5z/data=!4m15!1m8!3m7!1s0x88f7a56c32dcaa77:0x64598aeea1156933!2s110+Ann+Denard+Dr,+Washington,+GA+30673,+USA!3b1!8m2!3d33.7298029!4d-82.7177173!16s%2Fg%2F11bw4hvzn7!3m5!1s0x88f7a56ddd4d6b9d:0x337318768a6d48c6!8m2!3d33.7298143!4d-82.7175182!16s%2Fg%2F1tf0rgkd?entry=ttu" TargetMode="External"/><Relationship Id="rId302" Type="http://schemas.openxmlformats.org/officeDocument/2006/relationships/hyperlink" Target="https://www.google.com/maps/@34.0296518,-83.3168997,3a,90y,126.42h,90.28t/data=!3m6!1e1!3m4!1sQCHX9GsJ4XB7Yu4Yhsm_lg!2e0!7i16384!8i8192?coh=205409&amp;entry=ttu" TargetMode="External"/><Relationship Id="rId309" Type="http://schemas.openxmlformats.org/officeDocument/2006/relationships/hyperlink" Target="https://www.google.ca/maps/place/Ingles+Market/@34.4482544,-81.8752723,18.5z/data=!4m15!1m8!3m7!1s0x8857e8257b0555d9:0xf59c1e2351812298!2s312+SC-56,+Clinton,+SC+29325,+USA!3b1!8m2!3d34.448219!4d-81.8748899!16s%2Fg%2F11ss7zrcss!3m5!1s0x8857e82e0e08901f:0x10f95c264881c60f!8m2!3d34.4479863!4d-81.8747241!16s%2Fg%2F1wrtdkql?entry=ttu" TargetMode="External"/><Relationship Id="rId308" Type="http://schemas.openxmlformats.org/officeDocument/2006/relationships/hyperlink" Target="https://www.google.com/maps/@34.6588347,-83.0881037,3a,75y,42.76h,92.79t/data=!3m6!1e1!3m4!1s2otrogkpzecib5ZpAFvWwQ!2e0!7i16384!8i8192?hl=en-US&amp;coh=205409&amp;entry=ttu" TargetMode="External"/><Relationship Id="rId307" Type="http://schemas.openxmlformats.org/officeDocument/2006/relationships/hyperlink" Target="https://www.google.com/maps/place/Ingles+Markets/@34.6595429,-83.087428,17.8z/data=!4m15!1m8!3m7!1s0x885892ae8ae4a2ef:0xfb9ac61e5e5654ae!2s1049+E+Main+St,+Westminster,+SC+29693,+USA!3b1!8m2!3d34.659866!4d-83.0869941!16s%2Fg%2F11bw43xr1p!3m5!1s0x885892ae5fd9c803:0x24a191113907f958!8m2!3d34.6595958!4d-83.0871869!16s%2Fg%2F1tfw3rp7?hl=en-US&amp;entry=ttu" TargetMode="External"/><Relationship Id="rId306" Type="http://schemas.openxmlformats.org/officeDocument/2006/relationships/hyperlink" Target="https://www.google.com/maps/@34.7202095,-82.3877268,3a,75y,287.89h,92.08t/data=!3m7!1e1!3m5!1sxD068iDdBc5XIZW1-Ky_7g!2e0!6shttps:%2F%2Fstreetviewpixels-pa.googleapis.com%2Fv1%2Fthumbnail%3Fpanoid%3DxD068iDdBc5XIZW1-Ky_7g%26cb_client%3Dsearch.revgeo_and_fetch.gps%26w%3D96%26h%3D64%26yaw%3D311.53305%26pitch%3D0%26thumbfov%3D100!7i16384!8i8192?hl=en-US&amp;coh=205409&amp;entry=ttu" TargetMode="External"/><Relationship Id="rId301" Type="http://schemas.openxmlformats.org/officeDocument/2006/relationships/hyperlink" Target="https://www.google.com/maps/place/Ingles+Markets/@34.0291369,-83.3178258,17z/data=!4m15!1m8!3m7!1s0x88f614427847197f:0x8faa993d0328052!2sWilliamson+Dr,+Georgia+30646,+USA!3b1!8m2!3d34.0307112!4d-83.314563!16s%2Fg%2F1tgcn40j!3m5!1s0x88f614371362d90f:0x4c7af62d27293df5!8m2!3d34.0285358!4d-83.3156803!16s%2Fg%2F1trqj1p8?entry=ttu" TargetMode="External"/><Relationship Id="rId300" Type="http://schemas.openxmlformats.org/officeDocument/2006/relationships/hyperlink" Target="https://www.google.com/maps/@33.2185257,-82.3789957,3a,75y,336.85h,87.87t/data=!3m7!1e1!3m5!1sAhkXLon4FKF3FMPOY3DG8g!2e0!6shttps:%2F%2Fstreetviewpixels-pa.googleapis.com%2Fv1%2Fthumbnail%3Fpanoid%3DAhkXLon4FKF3FMPOY3DG8g%26cb_client%3Dsearch.revgeo_and_fetch.gps%26w%3D96%26h%3D64%26yaw%3D58.12432%26pitch%3D0%26thumbfov%3D100!7i16384!8i8192?coh=205409&amp;entry=ttu" TargetMode="External"/><Relationship Id="rId206" Type="http://schemas.openxmlformats.org/officeDocument/2006/relationships/hyperlink" Target="https://www.google.com/maps/@34.9488756,-82.2733367,3a,75y,348.12h,83.13t/data=!3m6!1e1!3m4!1sF_fi4vTqe_uCkY5L52ADRg!2e0!7i16384!8i8192?hl=en-US&amp;coh=205409&amp;entry=ttu" TargetMode="External"/><Relationship Id="rId327" Type="http://schemas.openxmlformats.org/officeDocument/2006/relationships/hyperlink" Target="https://www.google.com/maps/place/611+U.S.+Hwy+19,+Bryson+City,+NC+28713,+USA/@35.4197713,-83.4545969,16z/data=!3m1!4b1!4m6!3m5!1s0x8859484569d72217:0x8cc9a21e39676bc5!8m2!3d35.419767!4d-83.452022!16s%2Fg%2F11cs7w0yc6?entry=ttu" TargetMode="External"/><Relationship Id="rId205" Type="http://schemas.openxmlformats.org/officeDocument/2006/relationships/hyperlink" Target="https://www.google.com/search?q=1524+Locust+Hill+Road+Greer%2C+SC+29651&amp;oq=1524+Locust+Hill+Road+Greer%2C+SC+29651&amp;gs_lcrp=EgZjaHJvbWUyBggAEEUYOTIHCAEQABiABDIICAIQABgWGB4yCggDEAAYgAQYogQyCggEEAAYgAQYogQyCggFEAAYgAQYogTSAQc0MThqMGo5qAIAsAIA&amp;sourceid=chrome&amp;ie=UTF-8" TargetMode="External"/><Relationship Id="rId326" Type="http://schemas.openxmlformats.org/officeDocument/2006/relationships/hyperlink" Target="https://www.google.ca/maps/@35.3214554,-82.490813,3a,46.9y,8.64h,92.59t/data=!3m6!1e1!3m4!1sETmnkOVmde2ze3e8K0X47g!2e0!7i16384!8i8192?coh=205409&amp;entry=ttu" TargetMode="External"/><Relationship Id="rId204" Type="http://schemas.openxmlformats.org/officeDocument/2006/relationships/hyperlink" Target="https://www.google.com/maps/@34.9038705,-82.3500895,3a,75y,61.1h,84.69t/data=!3m6!1e1!3m4!1s0ZQ2wCessFJZfN42G5pAkQ!2e0!7i16384!8i8192?hl=en-US&amp;coh=205409&amp;entry=ttu" TargetMode="External"/><Relationship Id="rId325" Type="http://schemas.openxmlformats.org/officeDocument/2006/relationships/hyperlink" Target="https://www.google.ca/maps/place/1713+Brevard+Rd,+Hendersonville,+NC+28791,+USA/@35.3218187,-82.4913859,18.5z/data=!4m6!3m5!1s0x8859c1e5ffb126c3:0x7ac082c1d0aab33e!8m2!3d35.32189!4d-82.49141!16s%2Fg%2F11qg0zxhkz?entry=ttu" TargetMode="External"/><Relationship Id="rId203" Type="http://schemas.openxmlformats.org/officeDocument/2006/relationships/hyperlink" Target="https://www.google.com/search?q=1335+Stallings+Road+Greenville%2C+SC+29609&amp;oq=1335+Stallings+Road+Greenville%2C+SC+29609&amp;gs_lcrp=EgZjaHJvbWUyBggAEEUYOTIJCAEQABgKGIAEMgoIAhAAGIAEGKIEMgoIAxAAGIAEGKIE0gEHNDU0ajBqOagCALACAA&amp;sourceid=chrome&amp;ie=UTF-8" TargetMode="External"/><Relationship Id="rId324" Type="http://schemas.openxmlformats.org/officeDocument/2006/relationships/hyperlink" Target="https://www.google.ca/maps/@35.2442515,-81.5100144,3a,75y,127.16h,86.32t/data=!3m7!1e1!3m5!1s_oybbQtOwb0aoaEOiYTGVA!2e0!6shttps:%2F%2Fstreetviewpixels-pa.googleapis.com%2Fv1%2Fthumbnail%3Fpanoid%3D_oybbQtOwb0aoaEOiYTGVA%26cb_client%3Dsearch.revgeo_and_fetch.gps%26w%3D96%26h%3D64%26yaw%3D239.48904%26pitch%3D0%26thumbfov%3D100!7i16384!8i8192?coh=205409&amp;entry=ttu" TargetMode="External"/><Relationship Id="rId209" Type="http://schemas.openxmlformats.org/officeDocument/2006/relationships/hyperlink" Target="https://www.google.com/search?q=631+Veterans+Parkway+South+Barnesville%2C+GA+30204&amp;oq=631+Veterans+Parkway+South+Barnesville%2C+GA+30204&amp;gs_lcrp=EgZjaHJvbWUqBggAEEUYOzIGCAAQRRg7MgcIARAhGKAB0gEHMTMzajBqOagCALACAQ&amp;sourceid=chrome&amp;ie=UTF-8" TargetMode="External"/><Relationship Id="rId208" Type="http://schemas.openxmlformats.org/officeDocument/2006/relationships/hyperlink" Target="https://www.google.ca/maps/@32.9050562,-84.3295025,3a,75y,71.44h,89.92t/data=!3m6!1e1!3m4!1s08_NMM20m5lKLT-gHn-3Dw!2e0!7i16384!8i8192?coh=205409&amp;entry=ttu" TargetMode="External"/><Relationship Id="rId329" Type="http://schemas.openxmlformats.org/officeDocument/2006/relationships/hyperlink" Target="https://www.google.com/maps/place/Ingles+Market/@35.2019951,-83.8365458,18z/data=!4m15!1m8!3m7!1s0x885edb649943f2b1:0x382ad4017641d764!2sU.S.+Hwy+19+%26+Main+St,+North+Carolina+28901,+USA!3b1!8m2!3d35.2028586!4d-83.8415106!16s%2Fg%2F11h9y2qt1c!3m5!1s0x885edb6f942aca7d:0xde792ab4e1ffd9bc!8m2!3d35.2026299!4d-83.8355484!16s%2Fg%2F1tcxkh9x?entry=ttu" TargetMode="External"/><Relationship Id="rId207" Type="http://schemas.openxmlformats.org/officeDocument/2006/relationships/hyperlink" Target="https://www.google.com/search?q=730+N+Church+St+Us+19SR3+Thomaston%2C+GA+30286&amp;oq=730+N+Church+St+Us+19SR3+Thomaston%2C+GA+30286&amp;gs_lcrp=EgZjaHJvbWUyBggAEEUYOTIKCAEQABiABBiiBDIKCAIQABiABBiiBNIBBzQ3NmowajmoAgCwAgA&amp;sourceid=chrome&amp;ie=UTF-8" TargetMode="External"/><Relationship Id="rId328" Type="http://schemas.openxmlformats.org/officeDocument/2006/relationships/hyperlink" Target="https://www.google.com/maps/@35.4204427,-83.4535596,3a,75y,141.01h,94.88t/data=!3m7!1e1!3m5!1sdV2TE2--hDU1MPDj3jFhBQ!2e0!6shttps:%2F%2Fstreetviewpixels-pa.googleapis.com%2Fv1%2Fthumbnail%3Fpanoid%3DdV2TE2--hDU1MPDj3jFhBQ%26cb_client%3Dsearch.revgeo_and_fetch.gps%26w%3D96%26h%3D64%26yaw%3D117.5125%26pitch%3D0%26thumbfov%3D100!7i16384!8i8192?coh=205409&amp;entry=ttu" TargetMode="External"/><Relationship Id="rId202" Type="http://schemas.openxmlformats.org/officeDocument/2006/relationships/hyperlink" Target="https://www.google.ca/maps/@34.7831612,-82.4850054,3a,46.9y,300.57h,98.15t/data=!3m6!1e1!3m4!1sHZMpJJYNjxLpmtux5nZLUA!2e0!7i16384!8i8192?coh=205409&amp;entry=ttu" TargetMode="External"/><Relationship Id="rId323" Type="http://schemas.openxmlformats.org/officeDocument/2006/relationships/hyperlink" Target="https://www.google.ca/maps/place/1912+Pleasant+Hill+Church+Rd,+Shelby,+NC+28152,+USA/@35.2434816,-81.5095777,18.25z/data=!4m6!3m5!1s0x8856e02235fe2daf:0xe92bbc1562d377b0!8m2!3d35.2433366!4d-81.5088696!16s%2Fg%2F11c2czw5wm?entry=ttu" TargetMode="External"/><Relationship Id="rId201" Type="http://schemas.openxmlformats.org/officeDocument/2006/relationships/hyperlink" Target="https://www.google.com/search?q=10903+Anderson+Rd+Piedmont%2C+SC+29673&amp;oq=10903+Anderson+Rd+Piedmont%2C+SC+29673&amp;gs_lcrp=EgZjaHJvbWUqBggAEEUYOzIGCAAQRRg7MggIARAAGBYYHjINCAIQABiGAxiABBiKBdIBCDEzMDZqMGo5qAIAsAIB&amp;sourceid=chrome&amp;ie=UTF-8" TargetMode="External"/><Relationship Id="rId322" Type="http://schemas.openxmlformats.org/officeDocument/2006/relationships/hyperlink" Target="https://www.google.ca/maps/@35.3194825,-81.5179489,3a,75y,294.23h,95.54t/data=!3m6!1e1!3m4!1sIQbgiCbink0HAyk-PiqmPA!2e0!7i16384!8i8192?coh=205409&amp;entry=ttu" TargetMode="External"/><Relationship Id="rId200" Type="http://schemas.openxmlformats.org/officeDocument/2006/relationships/hyperlink" Target="https://www.google.com/maps/@34.3545722,-82.9116353,3a,90y,202.26h,97.74t/data=!3m6!1e1!3m4!1srCmZzneWrkr02sxtWYVWdg!2e0!7i16384!8i8192?coh=205409&amp;entry=ttu" TargetMode="External"/><Relationship Id="rId321" Type="http://schemas.openxmlformats.org/officeDocument/2006/relationships/hyperlink" Target="https://www.google.ca/maps/place/1305+Fallston+Rd,+Shelby,+NC+28150,+USA/@35.3200685,-81.5215346,17z/data=!3m1!4b1!4m6!3m5!1s0x8857208307675263:0x982ea3e93e408e07!8m2!3d35.3200685!4d-81.5189597!16s%2Fg%2F11bw3xpbxn?entry=ttu" TargetMode="External"/><Relationship Id="rId320" Type="http://schemas.openxmlformats.org/officeDocument/2006/relationships/hyperlink" Target="https://www.google.ca/maps/@35.2556351,-81.6665659,3a,75y,126.92h,89.75t/data=!3m7!1e1!3m5!1sNgRO5EgzbiptcBHNuiApRA!2e0!6shttps:%2F%2Fstreetviewpixels-pa.googleapis.com%2Fv1%2Fthumbnail%3Fpanoid%3DNgRO5EgzbiptcBHNuiApRA%26cb_client%3Dsearch.revgeo_and_fetch.gps%26w%3D96%26h%3D64%26yaw%3D220.9156%26pitch%3D0%26thumbfov%3D100!7i13312!8i6656?coh=205409&amp;entry=ttu" TargetMode="External"/><Relationship Id="rId316" Type="http://schemas.openxmlformats.org/officeDocument/2006/relationships/hyperlink" Target="https://www.google.ca/maps/@35.543253,-82.6584688,3a,75y,298.82h,100.79t/data=!3m6!1e1!3m4!1sGf5mUC9gr_iis4kORkDTVQ!2e0!7i16384!8i8192?coh=205409&amp;entry=ttu" TargetMode="External"/><Relationship Id="rId315" Type="http://schemas.openxmlformats.org/officeDocument/2006/relationships/hyperlink" Target="https://www.google.ca/maps/place/1570+Sand+Hill+Rd,+Candler,+NC+28715,+USA/@35.5437557,-82.661712,17z/data=!3m1!4b1!4m6!3m5!1s0x88598e7209d65979:0x3ec8d1217f083f0a!8m2!3d35.5437557!4d-82.6591371!16s%2Fg%2F11fx0pnv8d?entry=ttu" TargetMode="External"/><Relationship Id="rId314" Type="http://schemas.openxmlformats.org/officeDocument/2006/relationships/hyperlink" Target="https://www.google.ca/maps/@35.5780895,-82.5907946,3a,75y,354.26h,87.92t/data=!3m6!1e1!3m4!1sXi6olMrjC6r5hwu1z_TuUA!2e0!7i16384!8i8192?coh=205409&amp;entry=ttu" TargetMode="External"/><Relationship Id="rId313" Type="http://schemas.openxmlformats.org/officeDocument/2006/relationships/hyperlink" Target="https://www.google.ca/maps/place/Ingles+Markets/@35.578498,-82.5916118,19.25z/data=!4m15!1m8!3m7!1s0x88598c93327f23af:0x23935c7976c312ca!2s669+Haywood+Rd,+Asheville,+NC+28806,+USA!3b1!8m2!3d35.5787543!4d-82.5909269!16s%2Fg%2F11bw4b_673!3m5!1s0x88598c93326ff9b7:0x43ab989aaea99e1e!8m2!3d35.5785694!4d-82.59076!16s%2Fg%2F1tnqhq57?entry=ttu" TargetMode="External"/><Relationship Id="rId319" Type="http://schemas.openxmlformats.org/officeDocument/2006/relationships/hyperlink" Target="https://www.google.ca/maps/place/Ingles+Markets/@35.2550855,-81.6665278,18.75z/data=!4m15!1m8!3m7!1s0x88571841bf656f97:0x129088ec891e8461!2s214+N+Main+St,+Shelby,+NC+28152,+USA!3b1!8m2!3d35.2551923!4d-81.6654024!16s%2Fg%2F11c1yb0075!3m5!1s0x88571841c65aec6f:0x8c6ea263f4dc408!8m2!3d35.2553098!4d-81.6656217!16s%2Fg%2F1tx4q1rq?entry=ttu" TargetMode="External"/><Relationship Id="rId318" Type="http://schemas.openxmlformats.org/officeDocument/2006/relationships/hyperlink" Target="https://www.google.ca/maps/@35.5512577,-82.4734192,3a,75y,159.96h,95.14t/data=!3m6!1e1!3m4!1sxQpquJOVxvIrM1Gu3JWljw!2e0!7i16384!8i8192?coh=205409&amp;entry=ttu" TargetMode="External"/><Relationship Id="rId317" Type="http://schemas.openxmlformats.org/officeDocument/2006/relationships/hyperlink" Target="https://www.google.ca/maps/place/225+Charlotte+Hwy,+Asheville,+NC+28803,+USA/@35.551205,-82.4732086,19z/data=!4m6!3m5!1s0x8859f17f9e5de0e5:0x9ad995e991eb8c0c!8m2!3d35.5505577!4d-82.4726527!16s%2Fg%2F11b8v7cfp3?entry=ttu" TargetMode="External"/><Relationship Id="rId312" Type="http://schemas.openxmlformats.org/officeDocument/2006/relationships/hyperlink" Target="https://www.google.ca/maps/@35.6731027,-82.5815478,3a,75y,114.24h,97.95t/data=!3m7!1e1!3m5!1sqL7_pm2ghTTmL0H98TrPpQ!2e0!6shttps:%2F%2Fstreetviewpixels-pa.googleapis.com%2Fv1%2Fthumbnail%3Fpanoid%3DqL7_pm2ghTTmL0H98TrPpQ%26cb_client%3Dsearch.revgeo_and_fetch.gps%26w%3D96%26h%3D64%26yaw%3D133.96193%26pitch%3D0%26thumbfov%3D100!7i16384!8i8192?coh=205409&amp;entry=ttu" TargetMode="External"/><Relationship Id="rId311" Type="http://schemas.openxmlformats.org/officeDocument/2006/relationships/hyperlink" Target="https://www.google.ca/maps/place/Ingles+Markets/@35.6728468,-82.5810221,19z/data=!4m15!1m8!3m7!1s0x88598abc5698d95b:0x4baa0c0820da651a!2s499+Weaverville+Rd,+Asheville,+NC+28804,+USA!3b1!8m2!3d35.6728151!4d-82.5804285!16s%2Fg%2F11q2n9826c!3m5!1s0x88598a97d19afc3f:0xe922913fe7b7bae1!8m2!3d35.6728648!4d-82.5802599!16s%2Fg%2F1hc3qt2k5?entry=ttu" TargetMode="External"/><Relationship Id="rId310" Type="http://schemas.openxmlformats.org/officeDocument/2006/relationships/hyperlink" Target="https://www.google.ca/maps/place/Ingles+Market/@34.4482544,-81.8752723,18.5z/data=!4m15!1m8!3m7!1s0x8857e8257b0555d9:0xf59c1e2351812298!2s312+SC-56,+Clinton,+SC+29325,+USA!3b1!8m2!3d34.448219!4d-81.8748899!16s%2Fg%2F11ss7zrcss!3m5!1s0x8857e82e0e08901f:0x10f95c264881c60f!8m2!3d34.4479863!4d-81.8747241!16s%2Fg%2F1wrtdkql?entry=ttu" TargetMode="External"/></Relationships>
</file>

<file path=xl/worksheets/_rels/sheet2.xml.rels><?xml version="1.0" encoding="UTF-8" standalone="yes"?><Relationships xmlns="http://schemas.openxmlformats.org/package/2006/relationships"><Relationship Id="rId190" Type="http://schemas.openxmlformats.org/officeDocument/2006/relationships/hyperlink" Target="https://www.google.ca/maps/@33.835328,-83.8981612,3a,75y,224.52h,91.35t/data=!3m6!1e1!3m4!1sHJrk63J7DBl_FUSF94bzWg!2e0!7i16384!8i8192?coh=205409&amp;entry=ttu" TargetMode="External"/><Relationship Id="rId194" Type="http://schemas.openxmlformats.org/officeDocument/2006/relationships/hyperlink" Target="https://qpublic.schneidercorp.com/Application.aspx?AppID=693&amp;LayerID=11393&amp;PageTypeID=4&amp;PageID=4830&amp;Q=266696028&amp;KeyValue=075++++045" TargetMode="External"/><Relationship Id="rId193" Type="http://schemas.openxmlformats.org/officeDocument/2006/relationships/hyperlink" Target="https://www.google.ca/maps/@33.7289605,-82.7170502,3a,24.9y,312.02h,91.34t/data=!3m6!1e1!3m4!1swXU3Nv2P-Z3Is-FeIlg5Sw!2e0!7i16384!8i8192?coh=205409&amp;entry=ttu" TargetMode="External"/><Relationship Id="rId192" Type="http://schemas.openxmlformats.org/officeDocument/2006/relationships/hyperlink" Target="https://qpublic.schneidercorp.com/Application.aspx?AppID=693&amp;LayerID=11393&amp;PageTypeID=4&amp;PageID=4830&amp;Q=139636956&amp;KeyValue=075++++037" TargetMode="External"/><Relationship Id="rId191" Type="http://schemas.openxmlformats.org/officeDocument/2006/relationships/hyperlink" Target="https://qpublic.schneidercorp.com/Application.aspx?AppID=562&amp;LayerID=8423&amp;PageTypeID=4&amp;PageID=4081&amp;Q=579936455&amp;KeyValue=T19++++109" TargetMode="External"/><Relationship Id="rId187" Type="http://schemas.openxmlformats.org/officeDocument/2006/relationships/hyperlink" Target="https://qpublic.schneidercorp.com/Application.aspx?AppID=773&amp;LayerID=11809&amp;PageTypeID=4&amp;PageID=5643&amp;Q=1604611520&amp;KeyValue=B01++++023+A" TargetMode="External"/><Relationship Id="rId186" Type="http://schemas.openxmlformats.org/officeDocument/2006/relationships/hyperlink" Target="https://qpublic.schneidercorp.com/Application.aspx?AppID=773&amp;LayerID=11809&amp;PageTypeID=4&amp;PageID=5643&amp;Q=1604611520&amp;KeyValue=B01++++023" TargetMode="External"/><Relationship Id="rId185" Type="http://schemas.openxmlformats.org/officeDocument/2006/relationships/hyperlink" Target="https://www.google.ca/maps/@34.8820117,-83.9587882,3a,90y,300.56h,94.19t/data=!3m7!1e1!3m5!1svM3iXMjNvEzTyIQekti0Jg!2e0!6shttps:%2F%2Fstreetviewpixels-pa.googleapis.com%2Fv1%2Fthumbnail%3Fpanoid%3DvM3iXMjNvEzTyIQekti0Jg%26cb_client%3Dsearch.revgeo_and_fetch.gps%26w%3D96%26h%3D64%26yaw%3D300.76297%26pitch%3D0%26thumbfov%3D100!7i16384!8i8192?coh=205409&amp;entry=ttu" TargetMode="External"/><Relationship Id="rId184" Type="http://schemas.openxmlformats.org/officeDocument/2006/relationships/hyperlink" Target="https://qpublic.schneidercorp.com/Application.aspx?AppID=773&amp;LayerID=11809&amp;PageTypeID=4&amp;PageID=5643&amp;Q=148092946&amp;KeyValue=B01++++014+B" TargetMode="External"/><Relationship Id="rId189" Type="http://schemas.openxmlformats.org/officeDocument/2006/relationships/hyperlink" Target="https://qpublic.schneidercorp.com/Application.aspx?AppID=628&amp;LayerID=11921&amp;PageTypeID=4&amp;PageID=5798&amp;Q=520455142&amp;KeyValue=LG060138" TargetMode="External"/><Relationship Id="rId188" Type="http://schemas.openxmlformats.org/officeDocument/2006/relationships/hyperlink" Target="https://qpublic.schneidercorp.com/Application.aspx?AppID=628&amp;LayerID=11921&amp;PageTypeID=4&amp;PageID=5798&amp;Q=520455142&amp;KeyValue=LG060129A00" TargetMode="External"/><Relationship Id="rId183" Type="http://schemas.openxmlformats.org/officeDocument/2006/relationships/hyperlink" Target="https://qpublic.schneidercorp.com/Application.aspx?AppID=633&amp;LayerID=18434&amp;PageTypeID=4&amp;PageID=8224&amp;Q=1489987686&amp;KeyValue=0214+000076" TargetMode="External"/><Relationship Id="rId182" Type="http://schemas.openxmlformats.org/officeDocument/2006/relationships/hyperlink" Target="https://www.google.ca/maps/@34.9497453,-83.7571136,3a,75y,228.15h,90.65t/data=!3m7!1e1!3m5!1sc9nTkal7DdozgK5T_BudcA!2e0!6shttps:%2F%2Fstreetviewpixels-pa.googleapis.com%2Fv1%2Fthumbnail%3Fpanoid%3Dc9nTkal7DdozgK5T_BudcA%26cb_client%3Dsearch.gws-prod.gps%26w%3D86%26h%3D86%26yaw%3D224.64418%26pitch%3D0%26thumbfov%3D100!7i16384!8i8192?coh=205409&amp;entry=ttu" TargetMode="External"/><Relationship Id="rId181" Type="http://schemas.openxmlformats.org/officeDocument/2006/relationships/hyperlink" Target="https://qpublic.schneidercorp.com/Application.aspx?AppID=846&amp;LayerID=15440&amp;PageTypeID=4&amp;PageID=7010&amp;Q=1654278489&amp;KeyValue=H002+088" TargetMode="External"/><Relationship Id="rId180" Type="http://schemas.openxmlformats.org/officeDocument/2006/relationships/hyperlink" Target="https://qpublic.schneidercorp.com/Application.aspx?AppID=846&amp;LayerID=15440&amp;PageTypeID=4&amp;PageID=7010&amp;Q=1501957061&amp;KeyValue=H002+089" TargetMode="External"/><Relationship Id="rId176" Type="http://schemas.openxmlformats.org/officeDocument/2006/relationships/hyperlink" Target="https://www.google.ca/maps/@33.6234211,-83.9768241,3a,75y,332.84h,95.57t/data=!3m6!1e1!3m4!1s-hyilZIoWIEsdYzhFvhVyQ!2e0!7i13312!8i6656?coh=205409&amp;entry=ttu" TargetMode="External"/><Relationship Id="rId297" Type="http://schemas.openxmlformats.org/officeDocument/2006/relationships/hyperlink" Target="https://acpass.andersoncountysc.org/asrdetails.cgs?mapno=0245080100300000" TargetMode="External"/><Relationship Id="rId175" Type="http://schemas.openxmlformats.org/officeDocument/2006/relationships/hyperlink" Target="https://qpublic.schneidercorp.com/Application.aspx?AppID=694&amp;LayerID=11394&amp;PageTypeID=4&amp;PageID=4834&amp;Q=2145227152&amp;KeyValue=077001001U" TargetMode="External"/><Relationship Id="rId296" Type="http://schemas.openxmlformats.org/officeDocument/2006/relationships/hyperlink" Target="https://www.google.ca/maps/@34.5509786,-82.6751024,3a,75y,6.63h,104.31t/data=!3m6!1e1!3m4!1sLwDE2nvzh566MLB-7-DnnA!2e0!7i16384!8i8192?coh=205409&amp;entry=ttu" TargetMode="External"/><Relationship Id="rId174" Type="http://schemas.openxmlformats.org/officeDocument/2006/relationships/hyperlink" Target="https://qpublic.schneidercorp.com/Application.aspx?AppID=674&amp;LayerID=11359&amp;PageTypeID=4&amp;PageID=4744&amp;Q=68089389&amp;KeyValue=C013++060" TargetMode="External"/><Relationship Id="rId295" Type="http://schemas.openxmlformats.org/officeDocument/2006/relationships/hyperlink" Target="https://acpass.andersoncountysc.org/asrdetails.cgs?mapno=0121050201500000" TargetMode="External"/><Relationship Id="rId173" Type="http://schemas.openxmlformats.org/officeDocument/2006/relationships/hyperlink" Target="https://qpublic.schneidercorp.com/Application.aspx?AppID=761&amp;LayerID=11797&amp;PageTypeID=4&amp;PageID=5583&amp;Q=760023109&amp;KeyValue=048+015" TargetMode="External"/><Relationship Id="rId294" Type="http://schemas.openxmlformats.org/officeDocument/2006/relationships/hyperlink" Target="https://www.google.ca/maps/@34.5509786,-82.6751024,3a,75y,6.63h,104.31t/data=!3m6!1e1!3m4!1sLwDE2nvzh566MLB-7-DnnA!2e0!7i16384!8i8192?coh=205409&amp;entry=ttu" TargetMode="External"/><Relationship Id="rId179" Type="http://schemas.openxmlformats.org/officeDocument/2006/relationships/hyperlink" Target="https://www.google.ca/maps/@34.5706362,-83.3052634,3a,75y,86.86h,88.5t/data=!3m6!1e1!3m4!1swfdyDGzRrnd9GC4G1w8I2g!2e0!7i16384!8i8192?coh=205409&amp;entry=ttu" TargetMode="External"/><Relationship Id="rId178" Type="http://schemas.openxmlformats.org/officeDocument/2006/relationships/hyperlink" Target="https://qpublic.schneidercorp.com/Application.aspx?AppID=779&amp;LayerID=11815&amp;PageTypeID=4&amp;PageID=5673&amp;Q=1316331365&amp;KeyValue=T36++++079" TargetMode="External"/><Relationship Id="rId299" Type="http://schemas.openxmlformats.org/officeDocument/2006/relationships/hyperlink" Target="https://www.google.ca/maps/@34.6197108,-82.4771859,3a,75y,334.13h,99.07t/data=!3m6!1e1!3m4!1sUL77XShiQdKs1HgjFflhlg!2e0!7i16384!8i8192?coh=205409&amp;entry=ttu" TargetMode="External"/><Relationship Id="rId177" Type="http://schemas.openxmlformats.org/officeDocument/2006/relationships/hyperlink" Target="https://qpublic.schneidercorp.com/Application.aspx?AppID=766&amp;LayerID=11802&amp;PageTypeID=4&amp;PageID=5608&amp;Q=1528776181&amp;KeyValue=233+06001" TargetMode="External"/><Relationship Id="rId298" Type="http://schemas.openxmlformats.org/officeDocument/2006/relationships/hyperlink" Target="https://acpass.andersoncountysc.org/asrdetail1.cgi?mapno=0245120500400000" TargetMode="External"/><Relationship Id="rId198" Type="http://schemas.openxmlformats.org/officeDocument/2006/relationships/hyperlink" Target="https://qpublic.schneidercorp.com/Application.aspx?AppID=613&amp;LayerID=10508&amp;PageTypeID=4&amp;PageID=4485&amp;Q=1871858640&amp;KeyValue=108-00-00-218" TargetMode="External"/><Relationship Id="rId197" Type="http://schemas.openxmlformats.org/officeDocument/2006/relationships/hyperlink" Target="https://qpublic.schneidercorp.com/Application.aspx?AppID=613&amp;LayerID=10508&amp;PageTypeID=4&amp;PageID=4485&amp;Q=1871858640&amp;KeyValue=108-00-00-168" TargetMode="External"/><Relationship Id="rId196" Type="http://schemas.openxmlformats.org/officeDocument/2006/relationships/hyperlink" Target="https://www.google.ca/maps/@34.1872669,-82.3998736,3a,64.8y,225.75h,94.49t/data=!3m6!1e1!3m4!1smWC0RMLksYe6fkT_lrVUSA!2e0!7i13312!8i6656?coh=205409&amp;entry=ttu" TargetMode="External"/><Relationship Id="rId195" Type="http://schemas.openxmlformats.org/officeDocument/2006/relationships/hyperlink" Target="https://qpublic.schneidercorp.com/Application.aspx?AppID=613&amp;LayerID=10508&amp;PageTypeID=4&amp;PageID=4485&amp;Q=1871858640&amp;KeyValue=108-00-00-112" TargetMode="External"/><Relationship Id="rId199" Type="http://schemas.openxmlformats.org/officeDocument/2006/relationships/hyperlink" Target="https://qpublic.schneidercorp.com/Application.aspx?AppID=908&amp;LayerID=17379&amp;PageTypeID=4&amp;PageID=7808&amp;Q=722919411&amp;KeyValue=079-00-00-038.003" TargetMode="External"/><Relationship Id="rId150" Type="http://schemas.openxmlformats.org/officeDocument/2006/relationships/hyperlink" Target="https://www.google.ca/maps/@33.6363312,-83.7255115,3a,90y,112.77h,91.84t/data=!3m7!1e1!3m5!1sasN9FDMe_I44s34wYbGZZQ!2e0!6shttps:%2F%2Fstreetviewpixels-pa.googleapis.com%2Fv1%2Fthumbnail%3Fpanoid%3DasN9FDMe_I44s34wYbGZZQ%26cb_client%3Dsearch.revgeo_and_fetch.gps%26w%3D96%26h%3D64%26yaw%3D123.90622%26pitch%3D0%26thumbfov%3D100!7i16384!8i8192?coh=205409&amp;entry=ttu" TargetMode="External"/><Relationship Id="rId271" Type="http://schemas.openxmlformats.org/officeDocument/2006/relationships/hyperlink" Target="https://acpass.andersoncountysc.org/asrdetail1.cgi?mapno=0069000300300000" TargetMode="External"/><Relationship Id="rId392" Type="http://schemas.openxmlformats.org/officeDocument/2006/relationships/hyperlink" Target="https://www.clevelandcountytaxes.com/taxes.html" TargetMode="External"/><Relationship Id="rId270" Type="http://schemas.openxmlformats.org/officeDocument/2006/relationships/hyperlink" Target="https://acpass.andersoncountysc.org/asrdetail1.cgi?mapno=0147090300400000" TargetMode="External"/><Relationship Id="rId391" Type="http://schemas.openxmlformats.org/officeDocument/2006/relationships/hyperlink" Target="https://www.clevelandcountytaxes.com/taxes.html" TargetMode="External"/><Relationship Id="rId390" Type="http://schemas.openxmlformats.org/officeDocument/2006/relationships/hyperlink" Target="https://www.clevelandcountytaxes.com/taxes.html" TargetMode="External"/><Relationship Id="rId1" Type="http://schemas.openxmlformats.org/officeDocument/2006/relationships/hyperlink" Target="https://propertyinfo.knoxcountytn.gov/search/CommonSearch.aspx?mode=REALPROP" TargetMode="External"/><Relationship Id="rId2" Type="http://schemas.openxmlformats.org/officeDocument/2006/relationships/hyperlink" Target="https://www.kgis.org/kgismaps/Map.htm?parcel=047%20%2008617" TargetMode="External"/><Relationship Id="rId3" Type="http://schemas.openxmlformats.org/officeDocument/2006/relationships/hyperlink" Target="https://www.kgis.org/kgismaps/Map.htm?parcel=068EC00502" TargetMode="External"/><Relationship Id="rId149" Type="http://schemas.openxmlformats.org/officeDocument/2006/relationships/hyperlink" Target="https://qpublic.schneidercorp.com/Application.aspx?AppID=794&amp;LayerID=11825&amp;PageTypeID=4&amp;PageID=5723&amp;Q=127979356&amp;KeyValue=0122000000007C00" TargetMode="External"/><Relationship Id="rId4" Type="http://schemas.openxmlformats.org/officeDocument/2006/relationships/hyperlink" Target="https://www.kgis.org/kgismaps/Map.htm?parcel=078%20%2016501" TargetMode="External"/><Relationship Id="rId148" Type="http://schemas.openxmlformats.org/officeDocument/2006/relationships/hyperlink" Target="https://www.google.com/maps/@34.7820519,-84.7906206,3a,90y,117h,88.67t/data=!3m6!1e1!3m4!1sWYkzU8IDWELj-J5IDmgW_g!2e0!7i13312!8i6656?coh=205409&amp;entry=ttu" TargetMode="External"/><Relationship Id="rId269" Type="http://schemas.openxmlformats.org/officeDocument/2006/relationships/hyperlink" Target="https://www.google.ca/maps/@34.79099,-82.6890646,3a,75y,357.66h,95.94t/data=!3m6!1e1!3m4!1sde86qcgWlo-JsOO2fEGH3A!2e0!7i16384!8i8192?coh=205409&amp;entry=ttu" TargetMode="External"/><Relationship Id="rId9" Type="http://schemas.openxmlformats.org/officeDocument/2006/relationships/hyperlink" Target="https://assessment.cot.tn.gov/TPAD/Parcel/Details?&amp;parcelId=082G%20D%2000107%20000&amp;jur=001&amp;parcelKey=001082G%20D%2000107%20000&amp;searchParameters=%7B%22Jur%22%3A%22001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43" Type="http://schemas.openxmlformats.org/officeDocument/2006/relationships/hyperlink" Target="https://qpublic.schneidercorp.com/Application.aspx?AppID=697&amp;LayerID=11400&amp;PageTypeID=4&amp;PageID=4848&amp;Q=545617234&amp;KeyValue=036++++047+H" TargetMode="External"/><Relationship Id="rId264" Type="http://schemas.openxmlformats.org/officeDocument/2006/relationships/hyperlink" Target="https://qpublic.schneidercorp.com/Application.aspx?AppID=927&amp;LayerID=18058&amp;PageTypeID=4&amp;PageID=8077&amp;Q=398276844&amp;KeyValue=R0057620" TargetMode="External"/><Relationship Id="rId385" Type="http://schemas.openxmlformats.org/officeDocument/2006/relationships/hyperlink" Target="https://www.clevelandcountytaxes.com/taxes.html" TargetMode="External"/><Relationship Id="rId142" Type="http://schemas.openxmlformats.org/officeDocument/2006/relationships/hyperlink" Target="https://qpublic.schneidercorp.com/Application.aspx?AppID=757&amp;LayerID=11793&amp;PageTypeID=4&amp;PageID=5563&amp;Q=1843516647&amp;KeyValue=F41+002" TargetMode="External"/><Relationship Id="rId263" Type="http://schemas.openxmlformats.org/officeDocument/2006/relationships/hyperlink" Target="https://qpublic.schneidercorp.com/Application.aspx?AppID=927&amp;LayerID=18058&amp;PageTypeID=4&amp;PageID=8077&amp;Q=398276844&amp;KeyValue=R0026646" TargetMode="External"/><Relationship Id="rId384" Type="http://schemas.openxmlformats.org/officeDocument/2006/relationships/hyperlink" Target="https://www.clevelandcountytaxes.com/taxes.html" TargetMode="External"/><Relationship Id="rId141" Type="http://schemas.openxmlformats.org/officeDocument/2006/relationships/hyperlink" Target="https://qpublic.schneidercorp.com/Application.aspx?AppID=775&amp;LayerID=11811&amp;PageTypeID=4&amp;PageID=5653&amp;Q=1423839105&amp;KeyValue=175++++024+OUT" TargetMode="External"/><Relationship Id="rId262" Type="http://schemas.openxmlformats.org/officeDocument/2006/relationships/hyperlink" Target="https://qpublic.schneidercorp.com/Application.aspx?AppID=927&amp;LayerID=18058&amp;PageTypeID=4&amp;PageID=8077&amp;Q=398276844&amp;KeyValue=R0007358" TargetMode="External"/><Relationship Id="rId383" Type="http://schemas.openxmlformats.org/officeDocument/2006/relationships/hyperlink" Target="https://www.clevelandcountytaxes.com/taxes.html" TargetMode="External"/><Relationship Id="rId140" Type="http://schemas.openxmlformats.org/officeDocument/2006/relationships/hyperlink" Target="https://qpublic.schneidercorp.com/Application.aspx?AppID=775&amp;LayerID=11811&amp;PageTypeID=4&amp;PageID=5653&amp;Q=1423839105&amp;KeyValue=175++++024+IN" TargetMode="External"/><Relationship Id="rId261" Type="http://schemas.openxmlformats.org/officeDocument/2006/relationships/hyperlink" Target="https://www.google.ca/maps/place/1923+W+Main+St,+Central,+SC+29630,+USA/@34.703382,-82.7957275,18z/data=!3m1!4b1!4m6!3m5!1s0x88585c48b66bccc7:0x4289f6f96c1927aa!8m2!3d34.703382!4d-82.79444!16s%2Fg%2F11c2hvpkwx?entry=ttu" TargetMode="External"/><Relationship Id="rId382" Type="http://schemas.openxmlformats.org/officeDocument/2006/relationships/hyperlink" Target="https://www.clevelandcountytaxes.com/taxes.html" TargetMode="External"/><Relationship Id="rId5" Type="http://schemas.openxmlformats.org/officeDocument/2006/relationships/hyperlink" Target="https://assessment.cot.tn.gov/TPAD/Parcel/Details?&amp;parcelId=082G%20D%2000101%20000&amp;jur=001&amp;parcelKey=001082G%20D%2000101%20000&amp;searchParameters=%7B%22Jur%22%3A%22001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47" Type="http://schemas.openxmlformats.org/officeDocument/2006/relationships/hyperlink" Target="https://qpublic.schneidercorp.com/Application.aspx?AppID=756&amp;LayerID=11792&amp;PageTypeID=4&amp;PageID=5558&amp;Q=1899133130&amp;KeyValue=0048A++061" TargetMode="External"/><Relationship Id="rId268" Type="http://schemas.openxmlformats.org/officeDocument/2006/relationships/hyperlink" Target="https://qpublic.schneidercorp.com/Application.aspx?AppID=927&amp;LayerID=18058&amp;PageTypeID=4&amp;PageID=8077&amp;Q=398276844&amp;KeyValue=R0088391" TargetMode="External"/><Relationship Id="rId389" Type="http://schemas.openxmlformats.org/officeDocument/2006/relationships/hyperlink" Target="https://www.clevelandcountytaxes.com/taxes.html" TargetMode="External"/><Relationship Id="rId6" Type="http://schemas.openxmlformats.org/officeDocument/2006/relationships/hyperlink" Target="https://www.google.com/maps/@36.0910723,-84.1307821,3a,75y,193.16h,92.71t/data=!3m6!1e1!3m4!1sWzaaIeEAmBb-EXfM8l5itw!2e0!7i16384!8i8192?coh=205409&amp;entry=ttu" TargetMode="External"/><Relationship Id="rId146" Type="http://schemas.openxmlformats.org/officeDocument/2006/relationships/hyperlink" Target="https://qpublic.schneidercorp.com/Application.aspx?AppID=756&amp;LayerID=11792&amp;PageTypeID=4&amp;PageID=5558&amp;Q=1899133130&amp;KeyValue=0048A++062" TargetMode="External"/><Relationship Id="rId267" Type="http://schemas.openxmlformats.org/officeDocument/2006/relationships/hyperlink" Target="https://qpublic.schneidercorp.com/Application.aspx?AppID=927&amp;LayerID=18058&amp;PageTypeID=4&amp;PageID=8077&amp;Q=398276844&amp;KeyValue=R0078146" TargetMode="External"/><Relationship Id="rId388" Type="http://schemas.openxmlformats.org/officeDocument/2006/relationships/hyperlink" Target="https://www.clevelandcountytaxes.com/taxes.html" TargetMode="External"/><Relationship Id="rId7" Type="http://schemas.openxmlformats.org/officeDocument/2006/relationships/hyperlink" Target="https://assessment.cot.tn.gov/TPAD/Parcel/Details?&amp;parcelId=082G%20D%2000102%20000&amp;jur=001&amp;parcelKey=001082G%20D%2000102%20000&amp;searchParameters=%7B%22Jur%22%3A%22001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45" Type="http://schemas.openxmlformats.org/officeDocument/2006/relationships/hyperlink" Target="https://www.google.com/maps/@33.5723708,-83.4773062,3a,48.9y,302.78h,92.14t/data=!3m7!1e1!3m5!1sSYUy4ke8L4iMI0xbWi_wOQ!2e0!6shttps:%2F%2Fstreetviewpixels-pa.googleapis.com%2Fv1%2Fthumbnail%3Fpanoid%3DSYUy4ke8L4iMI0xbWi_wOQ%26cb_client%3Dsearch.revgeo_and_fetch.gps%26w%3D96%26h%3D64%26yaw%3D265.28665%26pitch%3D0%26thumbfov%3D100!7i16384!8i8192?coh=205409&amp;entry=ttu" TargetMode="External"/><Relationship Id="rId266" Type="http://schemas.openxmlformats.org/officeDocument/2006/relationships/hyperlink" Target="https://www.google.ca/maps/@34.7056541,-82.7940804,3a,90y,147.32h,95.87t/data=!3m7!1e1!3m5!1sTiEX33qRDigSzdLKyNFxmA!2e0!6shttps:%2F%2Fstreetviewpixels-pa.googleapis.com%2Fv1%2Fthumbnail%3Fpanoid%3DTiEX33qRDigSzdLKyNFxmA%26cb_client%3Dsearch.revgeo_and_fetch.gps%26w%3D96%26h%3D64%26yaw%3D134.32652%26pitch%3D0%26thumbfov%3D100!7i16384!8i8192?coh=205409&amp;entry=ttu" TargetMode="External"/><Relationship Id="rId387" Type="http://schemas.openxmlformats.org/officeDocument/2006/relationships/hyperlink" Target="https://www.clevelandcountytaxes.com/taxes.html" TargetMode="External"/><Relationship Id="rId8" Type="http://schemas.openxmlformats.org/officeDocument/2006/relationships/hyperlink" Target="https://assessment.cot.tn.gov/TPAD/Parcel/Details?&amp;parcelId=082G%20D%2000108%20000&amp;jur=001&amp;parcelKey=001082G%20D%2000108%20000&amp;searchParameters=%7B%22Jur%22%3A%22001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44" Type="http://schemas.openxmlformats.org/officeDocument/2006/relationships/hyperlink" Target="https://qpublic.schneidercorp.com/Application.aspx?AppID=697&amp;LayerID=11400&amp;PageTypeID=4&amp;PageID=4848&amp;Q=545617234&amp;KeyValue=036++++047+HA" TargetMode="External"/><Relationship Id="rId265" Type="http://schemas.openxmlformats.org/officeDocument/2006/relationships/hyperlink" Target="https://qpublic.schneidercorp.com/Application.aspx?AppID=927&amp;LayerID=18058&amp;PageTypeID=4&amp;PageID=8077&amp;Q=398276844&amp;KeyValue=R0067499" TargetMode="External"/><Relationship Id="rId386" Type="http://schemas.openxmlformats.org/officeDocument/2006/relationships/hyperlink" Target="https://www.clevelandcountytaxes.com/taxes.html" TargetMode="External"/><Relationship Id="rId260" Type="http://schemas.openxmlformats.org/officeDocument/2006/relationships/hyperlink" Target="https://qpublic.schneidercorp.com/Application.aspx?AppID=927&amp;LayerID=18058&amp;PageTypeID=4&amp;PageID=8077&amp;Q=398276844&amp;KeyValue=R0005605" TargetMode="External"/><Relationship Id="rId381" Type="http://schemas.openxmlformats.org/officeDocument/2006/relationships/hyperlink" Target="https://www.clevelandcountytaxes.com/taxes.html" TargetMode="External"/><Relationship Id="rId380" Type="http://schemas.openxmlformats.org/officeDocument/2006/relationships/hyperlink" Target="https://www.clevelandcountytaxes.com/taxes.html" TargetMode="External"/><Relationship Id="rId139" Type="http://schemas.openxmlformats.org/officeDocument/2006/relationships/hyperlink" Target="https://qpublic.schneidercorp.com/Application.aspx?AppID=775&amp;LayerID=11811&amp;PageTypeID=4&amp;PageID=5653&amp;Q=1423839105&amp;KeyValue=175++++022+OUT" TargetMode="External"/><Relationship Id="rId138" Type="http://schemas.openxmlformats.org/officeDocument/2006/relationships/hyperlink" Target="https://qpublic.schneidercorp.com/Application.aspx?AppID=775&amp;LayerID=11811&amp;PageTypeID=4&amp;PageID=5653&amp;Q=1423839105&amp;KeyValue=175++++022+IN" TargetMode="External"/><Relationship Id="rId259" Type="http://schemas.openxmlformats.org/officeDocument/2006/relationships/hyperlink" Target="https://qpublic.schneidercorp.com/Application.aspx?AppID=927&amp;LayerID=18058&amp;PageTypeID=4&amp;PageID=8077&amp;Q=1951253516&amp;KeyValue=R0007380" TargetMode="External"/><Relationship Id="rId137" Type="http://schemas.openxmlformats.org/officeDocument/2006/relationships/hyperlink" Target="https://qpublic.schneidercorp.com/Application.aspx?AppID=716&amp;LayerID=11429&amp;PageTypeID=4&amp;PageID=4909&amp;Q=34668597&amp;KeyValue=0032+++027" TargetMode="External"/><Relationship Id="rId258" Type="http://schemas.openxmlformats.org/officeDocument/2006/relationships/hyperlink" Target="https://qpublic.schneidercorp.com/Application.aspx?AppID=1030&amp;LayerID=21692&amp;PageTypeID=4&amp;PageID=9258&amp;Q=1729438903&amp;KeyValue=530-21-04-001" TargetMode="External"/><Relationship Id="rId379" Type="http://schemas.openxmlformats.org/officeDocument/2006/relationships/hyperlink" Target="https://www.clevelandcountytaxes.com/taxes.html" TargetMode="External"/><Relationship Id="rId132" Type="http://schemas.openxmlformats.org/officeDocument/2006/relationships/hyperlink" Target="https://qpublic.schneidercorp.com/Application.aspx?AppID=670&amp;LayerID=11355&amp;PageTypeID=4&amp;PageID=4730&amp;Q=172821419&amp;KeyValue=0084+180S" TargetMode="External"/><Relationship Id="rId253" Type="http://schemas.openxmlformats.org/officeDocument/2006/relationships/hyperlink" Target="https://www.google.com/maps/@34.6624422,-83.0819672,3a,84y,125.73h,86.09t/data=!3m6!1e1!3m4!1sLmOL7OMkeulh1m5tRxiXLg!2e0!7i13312!8i6656?hl=en-US&amp;coh=205409&amp;entry=ttu" TargetMode="External"/><Relationship Id="rId374" Type="http://schemas.openxmlformats.org/officeDocument/2006/relationships/hyperlink" Target="https://www.clevelandcountytaxes.com/taxes.html" TargetMode="External"/><Relationship Id="rId495" Type="http://schemas.openxmlformats.org/officeDocument/2006/relationships/hyperlink" Target="https://qpublic.schneidercorp.com/Application.aspx?AppID=857&amp;LayerID=16069&amp;PageTypeID=4&amp;PageID=7149&amp;KeyValue=2-51-00-065.05" TargetMode="External"/><Relationship Id="rId131" Type="http://schemas.openxmlformats.org/officeDocument/2006/relationships/hyperlink" Target="https://qpublic.schneidercorp.com/Application.aspx?AppID=670&amp;LayerID=11355&amp;PageTypeID=4&amp;PageID=4730&amp;Q=1770218938&amp;KeyValue=L005+205" TargetMode="External"/><Relationship Id="rId252" Type="http://schemas.openxmlformats.org/officeDocument/2006/relationships/hyperlink" Target="https://qpublic.schneidercorp.com/Application.aspx?AppID=1030&amp;LayerID=21692&amp;PageTypeID=4&amp;PageID=9258&amp;Q=1729438903&amp;KeyValue=530-18-03-002" TargetMode="External"/><Relationship Id="rId373" Type="http://schemas.openxmlformats.org/officeDocument/2006/relationships/hyperlink" Target="https://www.clevelandcountytaxes.com/taxes.html" TargetMode="External"/><Relationship Id="rId494" Type="http://schemas.openxmlformats.org/officeDocument/2006/relationships/hyperlink" Target="https://qpublic.schneidercorp.com/Application.aspx?AppID=857&amp;LayerID=16069&amp;PageTypeID=4&amp;PageID=7149&amp;Q=811560723&amp;KeyValue=2-55-00-041.03" TargetMode="External"/><Relationship Id="rId130" Type="http://schemas.openxmlformats.org/officeDocument/2006/relationships/hyperlink" Target="https://qpublic.schneidercorp.com/Application.aspx?AppID=699&amp;LayerID=11404&amp;PageTypeID=4&amp;PageID=4856&amp;Q=771692953&amp;KeyValue=034++++016" TargetMode="External"/><Relationship Id="rId251" Type="http://schemas.openxmlformats.org/officeDocument/2006/relationships/hyperlink" Target="https://qpublic.schneidercorp.com/Application.aspx?AppID=1030&amp;LayerID=21692&amp;PageTypeID=4&amp;PageID=9258&amp;Q=1729438903&amp;KeyValue=530-18-03-001" TargetMode="External"/><Relationship Id="rId372" Type="http://schemas.openxmlformats.org/officeDocument/2006/relationships/hyperlink" Target="https://www.clevelandcountytaxes.com/taxes.html" TargetMode="External"/><Relationship Id="rId493" Type="http://schemas.openxmlformats.org/officeDocument/2006/relationships/hyperlink" Target="https://acpass.andersoncountysc.org/asrdetails.cgs?mapno=0122160502700000" TargetMode="External"/><Relationship Id="rId250" Type="http://schemas.openxmlformats.org/officeDocument/2006/relationships/hyperlink" Target="https://www.google.com/maps/@34.7570674,-83.0480921,3a,75y,33.99h,94.01t/data=!3m7!1e1!3m5!1setSKstgDpjyxXXv2dP2hyQ!2e0!6shttps:%2F%2Fstreetviewpixels-pa.googleapis.com%2Fv1%2Fthumbnail%3Fpanoid%3DetSKstgDpjyxXXv2dP2hyQ%26cb_client%3Dsearch.revgeo_and_fetch.gps%26w%3D96%26h%3D64%26yaw%3D22.988796%26pitch%3D0%26thumbfov%3D100!7i16384!8i8192?hl=en-US&amp;coh=205409&amp;entry=ttu" TargetMode="External"/><Relationship Id="rId371" Type="http://schemas.openxmlformats.org/officeDocument/2006/relationships/hyperlink" Target="https://www.clevelandcountytaxes.com/taxes.html" TargetMode="External"/><Relationship Id="rId492" Type="http://schemas.openxmlformats.org/officeDocument/2006/relationships/hyperlink" Target="https://henry.governmentwindow.com/pay_bill.html?bill_no=105048&amp;tax_year=2023" TargetMode="External"/><Relationship Id="rId136" Type="http://schemas.openxmlformats.org/officeDocument/2006/relationships/hyperlink" Target="https://qpublic.schneidercorp.com/Application.aspx?AppID=749&amp;LayerID=11785&amp;PageTypeID=4&amp;PageID=5523&amp;Q=606693585&amp;KeyValue=B10++++003" TargetMode="External"/><Relationship Id="rId257" Type="http://schemas.openxmlformats.org/officeDocument/2006/relationships/hyperlink" Target="https://www.google.com/maps/@34.6609917,-83.0799781,3a,75y,353.35h,92.66t/data=!3m6!1e1!3m4!1sv23HAtTyPBL9cJiwX2vPbg!2e0!7i16384!8i8192?hl=en-US&amp;coh=205409&amp;entry=ttu" TargetMode="External"/><Relationship Id="rId378" Type="http://schemas.openxmlformats.org/officeDocument/2006/relationships/hyperlink" Target="https://www.clevelandcountytaxes.com/taxes.html" TargetMode="External"/><Relationship Id="rId499" Type="http://schemas.openxmlformats.org/officeDocument/2006/relationships/hyperlink" Target="https://assessment.cot.tn.gov/TPAD/Parcel/Details?&amp;parcelId=041H%20A%2000301%20000&amp;jur=010&amp;parcelKey=010041H%20A%2000301%20000&amp;searchParameters=%7B%22Jur%22%3A%22010%22%2C%22PropertyAddress%22%3A%22%22%2C%22SubdivisionName%22%3A%22%22%2C%22Query%22%3A%22ingle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35" Type="http://schemas.openxmlformats.org/officeDocument/2006/relationships/hyperlink" Target="https://qpublic.schneidercorp.com/Application.aspx?AppID=764&amp;LayerID=11800&amp;PageTypeID=4&amp;PageID=5598&amp;Q=1835666668&amp;KeyValue=G07+00+049" TargetMode="External"/><Relationship Id="rId256" Type="http://schemas.openxmlformats.org/officeDocument/2006/relationships/hyperlink" Target="https://qpublic.schneidercorp.com/Application.aspx?AppID=1030&amp;LayerID=21692&amp;PageTypeID=4&amp;PageID=9258&amp;Q=1729438903&amp;KeyValue=530-18-12-001" TargetMode="External"/><Relationship Id="rId377" Type="http://schemas.openxmlformats.org/officeDocument/2006/relationships/hyperlink" Target="https://www.clevelandcountytaxes.com/taxes.html" TargetMode="External"/><Relationship Id="rId498" Type="http://schemas.openxmlformats.org/officeDocument/2006/relationships/hyperlink" Target="https://qpublic.schneidercorp.com/Application.aspx?AppID=791&amp;LayerID=14444&amp;PageTypeID=4&amp;PageID=7425&amp;Q=1316525402&amp;KeyValue=0078G-0004-002" TargetMode="External"/><Relationship Id="rId134" Type="http://schemas.openxmlformats.org/officeDocument/2006/relationships/hyperlink" Target="https://www.google.com/maps/@33.2207536,-82.3780604,3a,75y,239.29h,87.92t/data=!3m6!1e1!3m4!1sNJ-dCc6KLt1pNzfF0DcncQ!2e0!7i16384!8i8192?coh=205409&amp;entry=ttu" TargetMode="External"/><Relationship Id="rId255" Type="http://schemas.openxmlformats.org/officeDocument/2006/relationships/hyperlink" Target="https://www.google.com/maps/@34.6632701,-83.080702,3a,83y,132.41h,102.76t/data=!3m7!1e1!3m5!1sQYmlqMvRKLtaw8q0AnFIQw!2e0!6shttps:%2F%2Fstreetviewpixels-pa.googleapis.com%2Fv1%2Fthumbnail%3Fpanoid%3DQYmlqMvRKLtaw8q0AnFIQw%26cb_client%3Dsearch.revgeo_and_fetch.gps%26w%3D96%26h%3D64%26yaw%3D118.07943%26pitch%3D0%26thumbfov%3D100!7i13312!8i6656?hl=en-US&amp;coh=205409&amp;entry=ttu" TargetMode="External"/><Relationship Id="rId376" Type="http://schemas.openxmlformats.org/officeDocument/2006/relationships/hyperlink" Target="https://www.clevelandcountytaxes.com/taxes.html" TargetMode="External"/><Relationship Id="rId497" Type="http://schemas.openxmlformats.org/officeDocument/2006/relationships/hyperlink" Target="https://prc-buncombe.spatialest.com/" TargetMode="External"/><Relationship Id="rId133" Type="http://schemas.openxmlformats.org/officeDocument/2006/relationships/hyperlink" Target="https://qpublic.schneidercorp.com/Application.aspx?AppID=670&amp;LayerID=11355&amp;PageTypeID=4&amp;PageID=4730&amp;Q=172821419&amp;KeyValue=0084+180" TargetMode="External"/><Relationship Id="rId254" Type="http://schemas.openxmlformats.org/officeDocument/2006/relationships/hyperlink" Target="https://qpublic.schneidercorp.com/Application.aspx?AppID=1030&amp;LayerID=21692&amp;PageTypeID=4&amp;PageID=9258&amp;Q=1729438903&amp;KeyValue=530-18-03-005" TargetMode="External"/><Relationship Id="rId375" Type="http://schemas.openxmlformats.org/officeDocument/2006/relationships/hyperlink" Target="https://www.clevelandcountytaxes.com/taxes.html" TargetMode="External"/><Relationship Id="rId496" Type="http://schemas.openxmlformats.org/officeDocument/2006/relationships/hyperlink" Target="https://prc-buncombe.spatialest.com/" TargetMode="External"/><Relationship Id="rId172" Type="http://schemas.openxmlformats.org/officeDocument/2006/relationships/hyperlink" Target="https://qpublic.schneidercorp.com/Application.aspx?AppID=761&amp;LayerID=11797&amp;PageTypeID=4&amp;PageID=5583&amp;Q=760023109&amp;KeyValue=048+014" TargetMode="External"/><Relationship Id="rId293" Type="http://schemas.openxmlformats.org/officeDocument/2006/relationships/hyperlink" Target="https://acpass.andersoncountysc.org/asrdetail1.cgi?mapno=0121050200900000" TargetMode="External"/><Relationship Id="rId171" Type="http://schemas.openxmlformats.org/officeDocument/2006/relationships/hyperlink" Target="https://qpublic.schneidercorp.com/Application.aspx?AppID=690&amp;LayerID=11379&amp;PageTypeID=4&amp;PageID=4806&amp;Q=870876819&amp;KeyValue=060-006G" TargetMode="External"/><Relationship Id="rId292" Type="http://schemas.openxmlformats.org/officeDocument/2006/relationships/hyperlink" Target="https://www.google.ca/maps/@34.5509786,-82.6751024,3a,75y,6.63h,104.31t/data=!3m6!1e1!3m4!1sLwDE2nvzh566MLB-7-DnnA!2e0!7i16384!8i8192?coh=205409&amp;entry=ttu" TargetMode="External"/><Relationship Id="rId170" Type="http://schemas.openxmlformats.org/officeDocument/2006/relationships/hyperlink" Target="https://www.google.ca/maps/@34.0097325,-85.0401243,3a,90y,147.66h,92.42t/data=!3m6!1e1!3m4!1sCdrDbRIT573o0ROwbx7w1g!2e0!7i16384!8i8192?coh=205409&amp;entry=ttu" TargetMode="External"/><Relationship Id="rId291" Type="http://schemas.openxmlformats.org/officeDocument/2006/relationships/hyperlink" Target="https://acpass.andersoncountysc.org/asrdetail1.cgi?mapno=0121050200400000" TargetMode="External"/><Relationship Id="rId290" Type="http://schemas.openxmlformats.org/officeDocument/2006/relationships/hyperlink" Target="https://www.google.ca/maps/@34.5509786,-82.6751024,3a,75y,6.63h,104.31t/data=!3m6!1e1!3m4!1sLwDE2nvzh566MLB-7-DnnA!2e0!7i16384!8i8192?coh=205409&amp;entry=ttu" TargetMode="External"/><Relationship Id="rId165" Type="http://schemas.openxmlformats.org/officeDocument/2006/relationships/hyperlink" Target="https://qpublic.schneidercorp.com/Application.aspx?AppID=627&amp;LayerID=11193&amp;PageTypeID=4&amp;PageID=4592&amp;Q=1703199421&amp;KeyValue=041++++008" TargetMode="External"/><Relationship Id="rId286" Type="http://schemas.openxmlformats.org/officeDocument/2006/relationships/hyperlink" Target="https://www.google.ca/maps/@34.7840045,-82.4846554,3a,48.9y,244.38h,95.29t/data=!3m6!1e1!3m4!1smcM1UqppfpW5aHZOjaVrsg!2e0!7i16384!8i8192?coh=205409&amp;entry=ttu" TargetMode="External"/><Relationship Id="rId164" Type="http://schemas.openxmlformats.org/officeDocument/2006/relationships/hyperlink" Target="https://www.google.ca/maps/@34.4622712,-84.4567856,3a,75y,54.06h,93.37t/data=!3m7!1e1!3m5!1s2XkbE1Yo3UbD8TmjMYDj7g!2e0!6shttps:%2F%2Fstreetviewpixels-pa.googleapis.com%2Fv1%2Fthumbnail%3Fpanoid%3D2XkbE1Yo3UbD8TmjMYDj7g%26cb_client%3Dsearch.revgeo_and_fetch.gps%26w%3D96%26h%3D64%26yaw%3D75.042496%26pitch%3D0%26thumbfov%3D100!7i16384!8i8192?coh=205409&amp;entry=ttu" TargetMode="External"/><Relationship Id="rId285" Type="http://schemas.openxmlformats.org/officeDocument/2006/relationships/hyperlink" Target="https://acpass.andersoncountysc.org/asrdetail1.cgi?mapno=0236070400500000" TargetMode="External"/><Relationship Id="rId163" Type="http://schemas.openxmlformats.org/officeDocument/2006/relationships/hyperlink" Target="https://qpublic.schneidercorp.com/Application.aspx?AppID=627&amp;LayerID=11193&amp;PageTypeID=4&amp;PageID=4592&amp;Q=1703199421&amp;KeyValue=041++++014+001" TargetMode="External"/><Relationship Id="rId284" Type="http://schemas.openxmlformats.org/officeDocument/2006/relationships/hyperlink" Target="https://www.google.ca/maps/@34.518505,-82.6914923,3a,90y,262.49h,98.7t/data=!3m7!1e1!3m5!1sWyGG94Yt7emKdaY61j0F7g!2e0!6shttps:%2F%2Fstreetviewpixels-pa.googleapis.com%2Fv1%2Fthumbnail%3Fpanoid%3DWyGG94Yt7emKdaY61j0F7g%26cb_client%3Dsearch.revgeo_and_fetch.gps%26w%3D96%26h%3D64%26yaw%3D248.59566%26pitch%3D0%26thumbfov%3D100!7i16384!8i8192?coh=205409&amp;entry=ttu" TargetMode="External"/><Relationship Id="rId162" Type="http://schemas.openxmlformats.org/officeDocument/2006/relationships/hyperlink" Target="https://qpublic.schneidercorp.com/Application.aspx?AppID=627&amp;LayerID=11193&amp;PageTypeID=4&amp;PageID=4592&amp;Q=1703199421&amp;KeyValue=041++++011" TargetMode="External"/><Relationship Id="rId283" Type="http://schemas.openxmlformats.org/officeDocument/2006/relationships/hyperlink" Target="https://acpass.andersoncountysc.org/asrdetail1.cgi?mapno=0095130200100000" TargetMode="External"/><Relationship Id="rId169" Type="http://schemas.openxmlformats.org/officeDocument/2006/relationships/hyperlink" Target="https://qpublic.schneidercorp.com/Application.aspx?AppID=690&amp;LayerID=11379&amp;PageTypeID=4&amp;PageID=4806&amp;Q=856431871&amp;KeyValue=060-006J" TargetMode="External"/><Relationship Id="rId168" Type="http://schemas.openxmlformats.org/officeDocument/2006/relationships/hyperlink" Target="https://www.google.ca/maps/@34.4628538,-84.457086,3a,75y,74.63h,90t/data=!3m7!1e1!3m5!1sdLgMol-4fD6-ridXmFa8wA!2e0!6shttps:%2F%2Fstreetviewpixels-pa.googleapis.com%2Fv1%2Fthumbnail%3Fpanoid%3DdLgMol-4fD6-ridXmFa8wA%26cb_client%3Dsearch.revgeo_and_fetch.gps%26w%3D96%26h%3D64%26yaw%3D74.634125%26pitch%3D0%26thumbfov%3D100!7i16384!8i8192?coh=205409&amp;entry=ttu" TargetMode="External"/><Relationship Id="rId289" Type="http://schemas.openxmlformats.org/officeDocument/2006/relationships/hyperlink" Target="https://acpass.andersoncountysc.org/asrdetails.cgs?mapno=0121220100100000" TargetMode="External"/><Relationship Id="rId167" Type="http://schemas.openxmlformats.org/officeDocument/2006/relationships/hyperlink" Target="https://qpublic.schneidercorp.com/Application.aspx?AppID=627&amp;LayerID=11193&amp;PageTypeID=4&amp;PageID=4592&amp;Q=1703199421&amp;KeyValue=041++++014+002" TargetMode="External"/><Relationship Id="rId288" Type="http://schemas.openxmlformats.org/officeDocument/2006/relationships/hyperlink" Target="https://www.google.ca/maps/@34.7828966,-82.4851155,3a,75y,285.15h,92.74t/data=!3m7!1e1!3m5!1sRpcMgX0SH8i2EEVTdptoUg!2e0!6shttps:%2F%2Fstreetviewpixels-pa.googleapis.com%2Fv1%2Fthumbnail%3Fpanoid%3DRpcMgX0SH8i2EEVTdptoUg%26cb_client%3Dsearch.revgeo_and_fetch.gps%26w%3D96%26h%3D64%26yaw%3D275.17264%26pitch%3D0%26thumbfov%3D100!7i16384!8i8192?coh=205409&amp;entry=ttu" TargetMode="External"/><Relationship Id="rId166" Type="http://schemas.openxmlformats.org/officeDocument/2006/relationships/hyperlink" Target="https://www.google.ca/maps/place/1605+W+Church+St,+Jasper,+GA+30143,+USA/@34.4653184,-84.4586286,18z/data=!4m6!3m5!1s0x885f88b662f14423:0xd32bca28423e2865!8m2!3d34.465345!4d-84.456751!16s%2Fg%2F11c5p3kqj9?entry=ttu" TargetMode="External"/><Relationship Id="rId287" Type="http://schemas.openxmlformats.org/officeDocument/2006/relationships/hyperlink" Target="https://acpass.andersoncountysc.org/asrdetail1.cgi?mapno=0236070400900000" TargetMode="External"/><Relationship Id="rId161" Type="http://schemas.openxmlformats.org/officeDocument/2006/relationships/hyperlink" Target="https://www.google.ca/maps/@34.463285,-84.4563069,3a,75y,187.55h,99.78t/data=!3m6!1e1!3m4!1sg2E8v03261wbQFRu5LqPaQ!2e0!7i16384!8i8192?coh=205409&amp;entry=ttu" TargetMode="External"/><Relationship Id="rId282" Type="http://schemas.openxmlformats.org/officeDocument/2006/relationships/hyperlink" Target="https://acpass.andersoncountysc.org/asrdetail1.cgi?mapno=0250010200500000" TargetMode="External"/><Relationship Id="rId160" Type="http://schemas.openxmlformats.org/officeDocument/2006/relationships/hyperlink" Target="https://qpublic.schneidercorp.com/Application.aspx?AppID=627&amp;LayerID=11193&amp;PageTypeID=4&amp;PageID=4592&amp;Q=1703199421&amp;KeyValue=041++++010+002" TargetMode="External"/><Relationship Id="rId281" Type="http://schemas.openxmlformats.org/officeDocument/2006/relationships/hyperlink" Target="https://www.google.ca/maps/@34.6204043,-82.4764435,3a,75y,34.35h,95.03t/data=!3m6!1e1!3m4!1sLH4sWJCXvb8wAm2izPA_cA!2e0!7i16384!8i8192?coh=205409&amp;entry=ttu" TargetMode="External"/><Relationship Id="rId280" Type="http://schemas.openxmlformats.org/officeDocument/2006/relationships/hyperlink" Target="https://acpass.andersoncountysc.org/asrdetail1.cgi?mapno=0245120500600000" TargetMode="External"/><Relationship Id="rId159" Type="http://schemas.openxmlformats.org/officeDocument/2006/relationships/hyperlink" Target="https://www.google.ca/maps/@34.4632781,-84.4565384,3a,75y,6.99h,94.83t/data=!3m7!1e1!3m5!1sgeSTDPR-fVgMaezcuWLoTA!2e0!6shttps:%2F%2Fstreetviewpixels-pa.googleapis.com%2Fv1%2Fthumbnail%3Fpanoid%3DgeSTDPR-fVgMaezcuWLoTA%26cb_client%3Dsearch.revgeo_and_fetch.gps%26w%3D96%26h%3D64%26yaw%3D98.37066%26pitch%3D0%26thumbfov%3D100!7i16384!8i8192?coh=205409&amp;entry=ttu" TargetMode="External"/><Relationship Id="rId154" Type="http://schemas.openxmlformats.org/officeDocument/2006/relationships/hyperlink" Target="https://www.google.ca/maps/place/2424+Bill+Carruth+Pkwy,+Hiram,+GA+30141,+USA/@33.867813,-84.7843429,17z/data=!3m1!4b1!4m6!3m5!1s0x88f530030321a6ad:0xec3975bb474badf4!8m2!3d33.867813!4d-84.781768!16s%2Fg%2F11c23m903g?entry=ttu" TargetMode="External"/><Relationship Id="rId275" Type="http://schemas.openxmlformats.org/officeDocument/2006/relationships/hyperlink" Target="https://acpass.andersoncountysc.org/asrdetail1.cgi?mapno=0069000300100000" TargetMode="External"/><Relationship Id="rId396" Type="http://schemas.openxmlformats.org/officeDocument/2006/relationships/hyperlink" Target="https://www.google.ca/maps/place/1122+Randolph+St,+Thomasville,+NC+27360,+USA/@35.8583044,-80.0740584,18.25z/data=!4m6!3m5!1s0x88530ac9eaf78745:0x86e45308836ef71!8m2!3d35.8582524!4d-80.073919!16s%2Fg%2F11c29g6gk8?entry=ttu" TargetMode="External"/><Relationship Id="rId153" Type="http://schemas.openxmlformats.org/officeDocument/2006/relationships/hyperlink" Target="https://qpublic.schneidercorp.com/Application.aspx?AppID=689&amp;LayerID=11378&amp;PageTypeID=4&amp;PageID=4802&amp;Q=1508709846&amp;KeyValue=181.2.4.010.0000" TargetMode="External"/><Relationship Id="rId274" Type="http://schemas.openxmlformats.org/officeDocument/2006/relationships/hyperlink" Target="https://www.google.ca/maps/@34.6263921,-82.7798271,3a,90y,256.23h,89.48t/data=!3m7!1e1!3m5!1sNFNAU9in-2s-QoFowjQtjw!2e0!6shttps:%2F%2Fstreetviewpixels-pa.googleapis.com%2Fv1%2Fthumbnail%3Fpanoid%3DNFNAU9in-2s-QoFowjQtjw%26cb_client%3Dsearch.revgeo_and_fetch.gps%26w%3D96%26h%3D64%26yaw%3D232.37936%26pitch%3D0%26thumbfov%3D100!7i16384!8i8192?coh=205409&amp;entry=ttu" TargetMode="External"/><Relationship Id="rId395" Type="http://schemas.openxmlformats.org/officeDocument/2006/relationships/hyperlink" Target="http://www2.co.davidson.nc.us/taxnet/TaxBill.aspx" TargetMode="External"/><Relationship Id="rId152" Type="http://schemas.openxmlformats.org/officeDocument/2006/relationships/hyperlink" Target="https://www.google.ca/maps/@33.6354874,-83.7260331,3a,90y,114.9h,94.67t/data=!3m7!1e1!3m5!1sfd3CRguNvycOwVbS4JLphQ!2e0!6shttps:%2F%2Fstreetviewpixels-pa.googleapis.com%2Fv1%2Fthumbnail%3Fpanoid%3Dfd3CRguNvycOwVbS4JLphQ%26cb_client%3Dsearch.revgeo_and_fetch.gps%26w%3D96%26h%3D64%26yaw%3D100.28135%26pitch%3D0%26thumbfov%3D100!7i16384!8i8192?coh=205409&amp;entry=ttu" TargetMode="External"/><Relationship Id="rId273" Type="http://schemas.openxmlformats.org/officeDocument/2006/relationships/hyperlink" Target="https://acpass.andersoncountysc.org/asrdetail1.cgi?mapno=0041000400200000" TargetMode="External"/><Relationship Id="rId394" Type="http://schemas.openxmlformats.org/officeDocument/2006/relationships/hyperlink" Target="https://www.clevelandcountytaxes.com/taxes.html" TargetMode="External"/><Relationship Id="rId151" Type="http://schemas.openxmlformats.org/officeDocument/2006/relationships/hyperlink" Target="https://qpublic.schneidercorp.com/Application.aspx?AppID=794&amp;LayerID=11825&amp;PageTypeID=4&amp;PageID=5723&amp;Q=340908560&amp;KeyValue=0122000000007D00" TargetMode="External"/><Relationship Id="rId272" Type="http://schemas.openxmlformats.org/officeDocument/2006/relationships/hyperlink" Target="https://acpass.andersoncountysc.org/asrdetail1.cgi?mapno=0250010200300000" TargetMode="External"/><Relationship Id="rId393" Type="http://schemas.openxmlformats.org/officeDocument/2006/relationships/hyperlink" Target="https://www.clevelandcountytaxes.com/taxes.html" TargetMode="External"/><Relationship Id="rId158" Type="http://schemas.openxmlformats.org/officeDocument/2006/relationships/hyperlink" Target="https://qpublic.schneidercorp.com/Application.aspx?AppID=627&amp;LayerID=11193&amp;PageTypeID=4&amp;PageID=4592&amp;Q=1703199421&amp;KeyValue=041++++010" TargetMode="External"/><Relationship Id="rId279" Type="http://schemas.openxmlformats.org/officeDocument/2006/relationships/hyperlink" Target="https://www.google.ca/maps/@34.5172357,-82.6943635,3a,90y,90.52h,99t/data=!3m7!1e1!3m5!1ssUGoBKoB7z2MJCDiRGwvbg!2e0!6shttps:%2F%2Fstreetviewpixels-pa.googleapis.com%2Fv1%2Fthumbnail%3Fpanoid%3DsUGoBKoB7z2MJCDiRGwvbg%26cb_client%3Dsearch.revgeo_and_fetch.gps%26w%3D96%26h%3D64%26yaw%3D92.428856%26pitch%3D0%26thumbfov%3D100!7i16384!8i8192?coh=205409&amp;entry=ttu" TargetMode="External"/><Relationship Id="rId157" Type="http://schemas.openxmlformats.org/officeDocument/2006/relationships/hyperlink" Target="https://qpublic.schneidercorp.com/Application.aspx?AppID=689&amp;LayerID=11378&amp;PageTypeID=4&amp;PageID=4802&amp;Q=1508709846&amp;KeyValue=217.1.4.003.0000" TargetMode="External"/><Relationship Id="rId278" Type="http://schemas.openxmlformats.org/officeDocument/2006/relationships/hyperlink" Target="https://acpass.andersoncountysc.org/asrdetail1.cgi?mapno=0096000501300000" TargetMode="External"/><Relationship Id="rId399" Type="http://schemas.openxmlformats.org/officeDocument/2006/relationships/hyperlink" Target="https://property.spatialest.com/nc/henderson/" TargetMode="External"/><Relationship Id="rId156" Type="http://schemas.openxmlformats.org/officeDocument/2006/relationships/hyperlink" Target="https://www.google.ca/maps/place/2528+Bill+Carruth+Pkwy,+Hiram,+GA+30141,+USA/@33.8654439,-84.7853069,17z/data=!3m1!4b1!4m6!3m5!1s0x88f53002a3786f63:0x27c6d6599891845f!8m2!3d33.8654439!4d-84.782732!16s%2Fg%2F11c2gh30s8?entry=ttu" TargetMode="External"/><Relationship Id="rId277" Type="http://schemas.openxmlformats.org/officeDocument/2006/relationships/hyperlink" Target="https://acpass.andersoncountysc.org/asrdetail1.cgi?mapno=0069000300200000" TargetMode="External"/><Relationship Id="rId398" Type="http://schemas.openxmlformats.org/officeDocument/2006/relationships/hyperlink" Target="https://property.spatialest.com/nc/henderson/" TargetMode="External"/><Relationship Id="rId155" Type="http://schemas.openxmlformats.org/officeDocument/2006/relationships/hyperlink" Target="https://qpublic.schneidercorp.com/Application.aspx?AppID=689&amp;LayerID=11378&amp;PageTypeID=4&amp;PageID=4802&amp;Q=1508709846&amp;KeyValue=181.3.1.002.0000" TargetMode="External"/><Relationship Id="rId276" Type="http://schemas.openxmlformats.org/officeDocument/2006/relationships/hyperlink" Target="https://www.google.ca/maps/place/4398+SC-24,+Anderson,+SC+29626,+USA/@34.5119483,-82.7624219,17z/data=!4m6!3m5!1s0x8858650bbb822611:0x246718cb88a3af55!8m2!3d34.5116567!4d-82.7598362!16s%2Fg%2F11c8724k2_?entry=ttu" TargetMode="External"/><Relationship Id="rId397" Type="http://schemas.openxmlformats.org/officeDocument/2006/relationships/hyperlink" Target="https://property.spatialest.com/nc/henderson/" TargetMode="External"/><Relationship Id="rId40" Type="http://schemas.openxmlformats.org/officeDocument/2006/relationships/hyperlink" Target="https://qpublic.schneidercorp.com/Application.aspx?AppID=635&amp;LayerID=11218&amp;PageTypeID=4&amp;PageID=4616&amp;Q=2034231213&amp;KeyValue=AU05+++025" TargetMode="External"/><Relationship Id="rId42" Type="http://schemas.openxmlformats.org/officeDocument/2006/relationships/hyperlink" Target="https://qpublic.schneidercorp.com/Application.aspx?AppID=791&amp;LayerID=14444&amp;PageTypeID=4&amp;PageID=7425&amp;Q=911238283&amp;KeyValue=C023-0001-004" TargetMode="External"/><Relationship Id="rId41" Type="http://schemas.openxmlformats.org/officeDocument/2006/relationships/hyperlink" Target="https://qpublic.schneidercorp.com/Application.aspx?AppID=635&amp;LayerID=11218&amp;PageTypeID=4&amp;PageID=4616&amp;Q=2034231213&amp;KeyValue=WN19+++090" TargetMode="External"/><Relationship Id="rId44" Type="http://schemas.openxmlformats.org/officeDocument/2006/relationships/hyperlink" Target="https://qpublic.schneidercorp.com/Application.aspx?AppID=663&amp;LayerID=15076&amp;PageTypeID=4&amp;PageID=6801&amp;Q=2124133657&amp;KeyValue=T04+0060038" TargetMode="External"/><Relationship Id="rId43" Type="http://schemas.openxmlformats.org/officeDocument/2006/relationships/hyperlink" Target="https://qpublic.schneidercorp.com/Application.aspx?AppID=922&amp;LayerID=17901&amp;PageTypeID=4&amp;PageID=7996&amp;Q=1787450181&amp;KeyValue=00320-007-C00" TargetMode="External"/><Relationship Id="rId46" Type="http://schemas.openxmlformats.org/officeDocument/2006/relationships/hyperlink" Target="https://www.google.com/maps/@33.7497495,-84.9315311,3a,90y,65.52h,107.08t/data=!3m6!1e1!3m4!1sFviqEixej_IKVy5JNs5tCg!2e0!7i16384!8i8192?coh=205409&amp;entry=ttu" TargetMode="External"/><Relationship Id="rId45" Type="http://schemas.openxmlformats.org/officeDocument/2006/relationships/hyperlink" Target="https://qpublic.schneidercorp.com/Application.aspx?AppID=663&amp;LayerID=15076&amp;PageTypeID=4&amp;PageID=6801&amp;Q=2124133657&amp;KeyValue=V04+0090011" TargetMode="External"/><Relationship Id="rId503" Type="http://schemas.openxmlformats.org/officeDocument/2006/relationships/drawing" Target="../drawings/drawing2.xml"/><Relationship Id="rId502" Type="http://schemas.openxmlformats.org/officeDocument/2006/relationships/hyperlink" Target="https://gis.yanceycountync.org/maps/" TargetMode="External"/><Relationship Id="rId501" Type="http://schemas.openxmlformats.org/officeDocument/2006/relationships/hyperlink" Target="https://gis.yanceycountync.org/maps/" TargetMode="External"/><Relationship Id="rId500" Type="http://schemas.openxmlformats.org/officeDocument/2006/relationships/hyperlink" Target="https://gis.yanceycountync.org/maps/" TargetMode="External"/><Relationship Id="rId48" Type="http://schemas.openxmlformats.org/officeDocument/2006/relationships/hyperlink" Target="https://qpublic.schneidercorp.com/Application.aspx?AppID=663&amp;LayerID=15076&amp;PageTypeID=4&amp;PageID=6801&amp;Q=2124133657&amp;KeyValue=Z52++++0007" TargetMode="External"/><Relationship Id="rId47" Type="http://schemas.openxmlformats.org/officeDocument/2006/relationships/hyperlink" Target="https://qpublic.schneidercorp.com/Application.aspx?AppID=663&amp;LayerID=15076&amp;PageTypeID=4&amp;PageID=6801&amp;Q=2124133657&amp;KeyValue=V07+0110094" TargetMode="External"/><Relationship Id="rId49" Type="http://schemas.openxmlformats.org/officeDocument/2006/relationships/hyperlink" Target="https://qpublic.schneidercorp.com/Application.aspx?AppID=677&amp;LayerID=11364&amp;PageTypeID=4&amp;PageID=4757&amp;Q=1063515511&amp;KeyValue=R0030002" TargetMode="External"/><Relationship Id="rId31" Type="http://schemas.openxmlformats.org/officeDocument/2006/relationships/hyperlink" Target="https://www.google.com/maps/@36.3065241,-82.3406999,3a,90y,76.64h,86.75t/data=!3m6!1e1!3m4!1sBgWm0d7pD4wNuciQbSxVRQ!2e0!7i13312!8i6656?coh=205409&amp;entry=ttu" TargetMode="External"/><Relationship Id="rId30" Type="http://schemas.openxmlformats.org/officeDocument/2006/relationships/hyperlink" Target="https://assessment.cot.tn.gov/TPAD/Parcel/Details?&amp;parcelId=055H%20B%2000101%20000&amp;jur=090&amp;parcelKey=090055H%20B%2000101%20000&amp;searchParameters=%7B%22Jur%22%3A%22090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33" Type="http://schemas.openxmlformats.org/officeDocument/2006/relationships/hyperlink" Target="https://www.google.com/maps/@36.3055658,-82.339391,3a,51.1y,49.52h,97.16t/data=!3m6!1e1!3m4!1sZuKDMmMm3EvFqW1d46-rwQ!2e0!7i13312!8i6656?coh=205409&amp;entry=ttu" TargetMode="External"/><Relationship Id="rId32" Type="http://schemas.openxmlformats.org/officeDocument/2006/relationships/hyperlink" Target="https://assessment.cot.tn.gov/TPAD/Parcel/Details?&amp;parcelId=055H%20B%2000200%20000&amp;jur=090&amp;parcelKey=090055H%20B%2000200%20000&amp;searchParameters=%7B%22Jur%22%3A%22090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35" Type="http://schemas.openxmlformats.org/officeDocument/2006/relationships/hyperlink" Target="https://www.google.com/maps/@36.382798,-82.4076706,3a,90y,214.63h,83.01t/data=!3m6!1e1!3m4!1sOjh0ZKfxJ4e4pRLofTA8rg!2e0!7i16384!8i8192?coh=205409&amp;entry=ttu" TargetMode="External"/><Relationship Id="rId34" Type="http://schemas.openxmlformats.org/officeDocument/2006/relationships/hyperlink" Target="https://assessment.cot.tn.gov/TPAD/Parcel/Details?&amp;parcelId=021%20%20%20%2009600%20000&amp;jur=090&amp;parcelKey=090021%20%20%20%2009600%20000&amp;searchParameters=%7B%22Jur%22%3A%22090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37" Type="http://schemas.openxmlformats.org/officeDocument/2006/relationships/hyperlink" Target="https://www.google.com/maps/@36.2941511,-82.4927841,3a,75y,348.87h,100.65t/data=!3m7!1e1!3m5!1swI_uWpzSx7BBJkA4cx1ZQQ!2e0!6shttps:%2F%2Fstreetviewpixels-pa.googleapis.com%2Fv1%2Fthumbnail%3Fpanoid%3DwI_uWpzSx7BBJkA4cx1ZQQ%26cb_client%3Dsearch.revgeo_and_fetch.gps%26w%3D96%26h%3D64%26yaw%3D15.848078%26pitch%3D0%26thumbfov%3D100!7i16384!8i8192?coh=205409&amp;entry=ttu" TargetMode="External"/><Relationship Id="rId36" Type="http://schemas.openxmlformats.org/officeDocument/2006/relationships/hyperlink" Target="https://assessment.cot.tn.gov/TPAD/Parcel/Details?&amp;parcelId=059C%20A%2001404%20000&amp;jur=090&amp;parcelKey=090059C%20A%2001404%20000&amp;searchParameters=%7B%22Jur%22%3A%22090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39" Type="http://schemas.openxmlformats.org/officeDocument/2006/relationships/hyperlink" Target="https://www.google.com/maps/@34.0112539,-83.8408738,3a,75y,163.07h,90t/data=!3m7!1e1!3m5!1sOA7CHalARTmkSkL49zBKKA!2e0!6shttps:%2F%2Fstreetviewpixels-pa.googleapis.com%2Fv1%2Fthumbnail%3Fpanoid%3DOA7CHalARTmkSkL49zBKKA%26cb_client%3Dsearch.revgeo_and_fetch.gps%26w%3D96%26h%3D64%26yaw%3D204.81657%26pitch%3D0%26thumbfov%3D100!7i16384!8i8192?coh=205409&amp;entry=ttu" TargetMode="External"/><Relationship Id="rId38" Type="http://schemas.openxmlformats.org/officeDocument/2006/relationships/hyperlink" Target="https://qpublic.schneidercorp.com/Application.aspx?AppID=635&amp;LayerID=11218&amp;PageTypeID=4&amp;PageID=4616&amp;Q=2034231213&amp;KeyValue=AU05+++024" TargetMode="External"/><Relationship Id="rId20" Type="http://schemas.openxmlformats.org/officeDocument/2006/relationships/hyperlink" Target="https://assessment.cot.tn.gov/TPAD/Parcel/Details?&amp;parcelId=015%20%20%20%2034400%20000&amp;jur=053&amp;parcelKey=053015%20%20%20%2034400%20000&amp;searchParameters=%7B%22Jur%22%3A%22053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22" Type="http://schemas.openxmlformats.org/officeDocument/2006/relationships/hyperlink" Target="https://assessment.cot.tn.gov/TPAD/Parcel/Details?&amp;parcelId=033%20%20%20%2005301%20000&amp;jur=062&amp;parcelKey=062033%20%20%20%2005301%20000&amp;searchParameters=%7B%22Jur%22%3A%22062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21" Type="http://schemas.openxmlformats.org/officeDocument/2006/relationships/hyperlink" Target="https://assessment.cot.tn.gov/TPAD/Parcel/Details?&amp;parcelId=107%20%20%20%2006603%20000&amp;jur=058&amp;parcelKey=058107%20%20%20%2006603%20000&amp;searchParameters=%7B%22Jur%22%3A%22058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24" Type="http://schemas.openxmlformats.org/officeDocument/2006/relationships/hyperlink" Target="https://assessment.cot.tn.gov/TPAD/Parcel/Details?&amp;parcelId=092K%20A%2000100%20000&amp;jur=082&amp;parcelKey=082092K%20A%2000100%20000&amp;searchParameters=%7B%22Jur%22%3A%22082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23" Type="http://schemas.openxmlformats.org/officeDocument/2006/relationships/hyperlink" Target="https://assessment.cot.tn.gov/TPAD/Parcel/Details?&amp;parcelId=067%20%20%20%2020200%20000&amp;jur=062&amp;parcelKey=062067%20%20%20%2020200%20000&amp;searchParameters=%7B%22Jur%22%3A%22062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409" Type="http://schemas.openxmlformats.org/officeDocument/2006/relationships/hyperlink" Target="https://property.spatialest.com/nc/henderson/" TargetMode="External"/><Relationship Id="rId404" Type="http://schemas.openxmlformats.org/officeDocument/2006/relationships/hyperlink" Target="https://property.spatialest.com/nc/henderson/" TargetMode="External"/><Relationship Id="rId403" Type="http://schemas.openxmlformats.org/officeDocument/2006/relationships/hyperlink" Target="https://property.spatialest.com/nc/henderson/" TargetMode="External"/><Relationship Id="rId402" Type="http://schemas.openxmlformats.org/officeDocument/2006/relationships/hyperlink" Target="https://property.spatialest.com/nc/henderson/" TargetMode="External"/><Relationship Id="rId401" Type="http://schemas.openxmlformats.org/officeDocument/2006/relationships/hyperlink" Target="https://www.google.ca/maps/place/1705+Brevard+Rd,+Hendersonville,+NC+28791,+USA/@35.3215843,-82.4915468,18.75z/data=!4m6!3m5!1s0x8859c1ef57a4ea01:0x1d94217821b90ffc!8m2!3d35.3217901!4d-82.4915296!16s%2Fg%2F11c2f6yqrr?entry=ttu" TargetMode="External"/><Relationship Id="rId408" Type="http://schemas.openxmlformats.org/officeDocument/2006/relationships/hyperlink" Target="https://property.spatialest.com/nc/henderson/" TargetMode="External"/><Relationship Id="rId407" Type="http://schemas.openxmlformats.org/officeDocument/2006/relationships/hyperlink" Target="https://property.spatialest.com/nc/henderson/" TargetMode="External"/><Relationship Id="rId406" Type="http://schemas.openxmlformats.org/officeDocument/2006/relationships/hyperlink" Target="https://property.spatialest.com/nc/henderson/" TargetMode="External"/><Relationship Id="rId405" Type="http://schemas.openxmlformats.org/officeDocument/2006/relationships/hyperlink" Target="https://property.spatialest.com/nc/henderson/" TargetMode="External"/><Relationship Id="rId26" Type="http://schemas.openxmlformats.org/officeDocument/2006/relationships/hyperlink" Target="https://assessment.cot.tn.gov/TPAD/Parcel/Details?&amp;parcelId=092K%20A%2000100%20001&amp;jur=082&amp;parcelKey=082092K%20A%2000100%20001&amp;searchParameters=%7B%22Jur%22%3A%22082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25" Type="http://schemas.openxmlformats.org/officeDocument/2006/relationships/hyperlink" Target="https://www.google.com/maps/@36.4813642,-82.4957712,3a,39.4y,9.18h,89.8t/data=!3m6!1e1!3m4!1sNIa7rqaT8Ddpup5Q78vKTA!2e0!7i16384!8i8192?coh=205409&amp;entry=ttu" TargetMode="External"/><Relationship Id="rId28" Type="http://schemas.openxmlformats.org/officeDocument/2006/relationships/hyperlink" Target="https://assessment.cot.tn.gov/TPAD/Parcel/Details?&amp;parcelId=092K%20B%2002300%20000&amp;jur=082&amp;parcelKey=082092K%20B%2002300%20000&amp;searchParameters=%7B%22Jur%22%3A%22082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27" Type="http://schemas.openxmlformats.org/officeDocument/2006/relationships/hyperlink" Target="https://assessment.cot.tn.gov/TPAD/Parcel/Details?&amp;parcelId=092K%20A%2000100%20001&amp;jur=082&amp;parcelKey=082092K%20A%2000100%20001&amp;searchParameters=%7B%22Jur%22%3A%22082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400" Type="http://schemas.openxmlformats.org/officeDocument/2006/relationships/hyperlink" Target="https://property.spatialest.com/nc/henderson/" TargetMode="External"/><Relationship Id="rId29" Type="http://schemas.openxmlformats.org/officeDocument/2006/relationships/hyperlink" Target="https://www.google.com/maps/place/237+Hamilton+Pl,+Kingsport,+TN+37663,+USA/@36.4826033,-82.4946284,16z/data=!3m1!4b1!4m6!3m5!1s0x885a8c3e72dd6eeb:0xe849927e536da342!8m2!3d36.4826033!4d-82.4920481!16s%2Fg%2F11cpmdw_2j?entry=ttu" TargetMode="External"/><Relationship Id="rId11" Type="http://schemas.openxmlformats.org/officeDocument/2006/relationships/hyperlink" Target="https://assessment.cot.tn.gov/TPAD/Parcel/Details?&amp;parcelId=087N%20A%2001401%20000&amp;jur=030&amp;parcelKey=030087N%20A%2001401%20000&amp;searchParameters=%7B%22Jur%22%3A%22030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0" Type="http://schemas.openxmlformats.org/officeDocument/2006/relationships/hyperlink" Target="https://www.google.com/maps/@36.0913736,-84.1309297,3a,75.4y,221.65h,81.32t/data=!3m6!1e1!3m4!1sF06Oh-sRGnzNnqZN7HGG_g!2e0!7i16384!8i8192?coh=205409&amp;entry=ttu" TargetMode="External"/><Relationship Id="rId13" Type="http://schemas.openxmlformats.org/officeDocument/2006/relationships/hyperlink" Target="https://assessment.cot.tn.gov/TPAD/Parcel/Details?&amp;parcelId=034C%20G%2001201%20000&amp;jur=032&amp;parcelKey=032034C%20G%2001201%20000&amp;searchParameters=%7B%22Jur%22%3A%22032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2" Type="http://schemas.openxmlformats.org/officeDocument/2006/relationships/hyperlink" Target="https://assessment.cot.tn.gov/TPAD/Parcel/Details?&amp;parcelId=087%20%20%20%2016004%20000&amp;jur=030&amp;parcelKey=030087%20%20%20%2016004%20000&amp;searchParameters=%7B%22Jur%22%3A%22030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5" Type="http://schemas.openxmlformats.org/officeDocument/2006/relationships/hyperlink" Target="https://assessment.cot.tn.gov/TPAD/Parcel/Details?&amp;parcelId=020D%20H%2000302%20000&amp;jur=053&amp;parcelKey=053020D%20H%2000302%20000&amp;searchParameters=%7B%22Jur%22%3A%22053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4" Type="http://schemas.openxmlformats.org/officeDocument/2006/relationships/hyperlink" Target="https://assessment.cot.tn.gov/TPAD/Parcel/Details?&amp;parcelId=040%20%20%20%2007100%20000&amp;jur=032&amp;parcelKey=032040%20%20%20%2007100%20000&amp;searchParameters=%7B%22Jur%22%3A%22032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7" Type="http://schemas.openxmlformats.org/officeDocument/2006/relationships/hyperlink" Target="https://assessment.cot.tn.gov/TPAD/Parcel/Details?&amp;parcelId=015%20%20%20%2034301%20000&amp;jur=053&amp;parcelKey=053015%20%20%20%2034301%20000&amp;searchParameters=%7B%22Jur%22%3A%22053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6" Type="http://schemas.openxmlformats.org/officeDocument/2006/relationships/hyperlink" Target="https://www.google.com/maps/@35.7998633,-84.2638937,3a,90y,22.35h,94.32t/data=!3m6!1e1!3m4!1syEjwrTP7niBghDdB5U7E3g!2e0!7i16384!8i8192?coh=205409&amp;entry=ttu" TargetMode="External"/><Relationship Id="rId19" Type="http://schemas.openxmlformats.org/officeDocument/2006/relationships/hyperlink" Target="https://assessment.cot.tn.gov/TPAD/Parcel/Details?&amp;parcelId=015%20%20%20%2034300%20000&amp;jur=053&amp;parcelKey=053015%20%20%20%2034300%20000&amp;searchParameters=%7B%22Jur%22%3A%22053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18" Type="http://schemas.openxmlformats.org/officeDocument/2006/relationships/hyperlink" Target="https://assessment.cot.tn.gov/TPAD/Parcel/Details?&amp;parcelId=020D%20H%2001400%20000&amp;jur=053&amp;parcelKey=053020D%20H%2001400%20000&amp;searchParameters=%7B%22Jur%22%3A%22053%22%2C%22PropertyAddress%22%3A%22%22%2C%22SubdivisionName%22%3A%22%22%2C%22Query%22%3A%22Ingles%20Market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84" Type="http://schemas.openxmlformats.org/officeDocument/2006/relationships/hyperlink" Target="https://qpublic.schneidercorp.com/Application.aspx?AppID=1027&amp;LayerID=21667&amp;PageTypeID=4&amp;PageID=9230&amp;Q=325362941&amp;KeyValue=218+++022" TargetMode="External"/><Relationship Id="rId83" Type="http://schemas.openxmlformats.org/officeDocument/2006/relationships/hyperlink" Target="https://www.google.com/maps/place/2925+Keith+Bridge+Rd,+Cumming,+GA+30041,+USA/@34.2536705,-84.0854173,3a,90y,330.95h,93.75t/data=!3m7!1e1!3m5!1sI3fSOyiIWlR0cUW5nfea5Q!2e0!6shttps:%2F%2Fstreetviewpixels-pa.googleapis.com%2Fv1%2Fthumbnail%3Fpanoid%3DI3fSOyiIWlR0cUW5nfea5Q%26cb_client%3Dsearch.revgeo_and_fetch.gps%26w%3D96%26h%3D64%26yaw%3D307.26035%26pitch%3D0%26thumbfov%3D100!7i16384!8i8192!4m6!3m5!1s0x88f58f69f5cae329:0xba68351049e7d7f6!8m2!3d34.25411!4d-84.085601!16s%2Fg%2F11s4s203xb?coh=205409&amp;entry=ttu" TargetMode="External"/><Relationship Id="rId86" Type="http://schemas.openxmlformats.org/officeDocument/2006/relationships/hyperlink" Target="https://qpublic.schneidercorp.com/Application.aspx?AppID=1027&amp;LayerID=21667&amp;PageTypeID=4&amp;PageID=9230&amp;Q=325362941&amp;KeyValue=218+++075" TargetMode="External"/><Relationship Id="rId85" Type="http://schemas.openxmlformats.org/officeDocument/2006/relationships/hyperlink" Target="https://www.google.com/maps/place/3075+Keith+Bridge+Rd,+Cumming,+GA+30041,+USA/@34.255748,-84.0867263,16.2z/data=!4m6!3m5!1s0x88f58f41eff28cc3:0x299d7c48f8a2ab88!8m2!3d34.25593!4d-84.084707!16s%2Fg%2F11csg4yvvq?entry=ttu" TargetMode="External"/><Relationship Id="rId88" Type="http://schemas.openxmlformats.org/officeDocument/2006/relationships/hyperlink" Target="https://qpublic.schneidercorp.com/Application.aspx?AppID=1027&amp;LayerID=21667&amp;PageTypeID=4&amp;PageID=9230&amp;Q=325362941&amp;KeyValue=218+++076" TargetMode="External"/><Relationship Id="rId87" Type="http://schemas.openxmlformats.org/officeDocument/2006/relationships/hyperlink" Target="https://www.google.com/maps/place/2905+Keith+Bridge+Rd,+Cumming,+GA+30041,+USA/@34.2539474,-84.0889949,17z/data=!3m1!4b1!4m6!3m5!1s0x88f58f69eca6ce59:0x2a5dfaf01f430208!8m2!3d34.253943!4d-84.08642!16s%2Fg%2F11t9m3tltk?entry=ttu" TargetMode="External"/><Relationship Id="rId89" Type="http://schemas.openxmlformats.org/officeDocument/2006/relationships/hyperlink" Target="https://www.google.com/maps/place/2915+Keith+Bridge+Rd,+Cumming,+GA+30041,+USA/@34.2541367,-84.0876595,17.6z/data=!4m6!3m5!1s0x88f58f69ec6e7e23:0x94aa771b38bf4cb0!8m2!3d34.2542649!4d-84.086871!16s%2Fg%2F11c28xnmyr?entry=ttu" TargetMode="External"/><Relationship Id="rId80" Type="http://schemas.openxmlformats.org/officeDocument/2006/relationships/hyperlink" Target="https://qpublic.schneidercorp.com/Application.aspx?AppID=942&amp;LayerID=18406&amp;PageTypeID=4&amp;PageID=8206&amp;Q=1826315371&amp;KeyValue=0517++087" TargetMode="External"/><Relationship Id="rId82" Type="http://schemas.openxmlformats.org/officeDocument/2006/relationships/hyperlink" Target="https://qpublic.schneidercorp.com/Application.aspx?AppID=1027&amp;LayerID=21667&amp;PageTypeID=4&amp;PageID=9230&amp;Q=325362941&amp;KeyValue=218+++021" TargetMode="External"/><Relationship Id="rId81" Type="http://schemas.openxmlformats.org/officeDocument/2006/relationships/hyperlink" Target="https://tnmap.tn.gov/assessment/?GISLink=001082G+D+00108" TargetMode="External"/><Relationship Id="rId73" Type="http://schemas.openxmlformats.org/officeDocument/2006/relationships/hyperlink" Target="https://www.google.com/maps/@33.8522412,-84.2086008,3a,75y,90.75h,89.57t/data=!3m6!1e1!3m4!1sCZhN7O4cDZeIZkMIkwM_dg!2e0!7i16384!8i8192?coh=205409&amp;entry=ttu" TargetMode="External"/><Relationship Id="rId72" Type="http://schemas.openxmlformats.org/officeDocument/2006/relationships/hyperlink" Target="https://publicaccess.dekalbtax.org/Datalets/Datalet.aspx?sIndex=2&amp;idx=6" TargetMode="External"/><Relationship Id="rId75" Type="http://schemas.openxmlformats.org/officeDocument/2006/relationships/hyperlink" Target="https://qpublic.schneidercorp.com/Application.aspx?AppID=667&amp;LayerID=11830&amp;PageTypeID=4&amp;PageID=5728&amp;Q=1765214569&amp;KeyValue=042E+++116" TargetMode="External"/><Relationship Id="rId74" Type="http://schemas.openxmlformats.org/officeDocument/2006/relationships/hyperlink" Target="https://publicaccess.dekalbtax.org/Datalets/Datalet.aspx?sIndex=2&amp;idx=8" TargetMode="External"/><Relationship Id="rId77" Type="http://schemas.openxmlformats.org/officeDocument/2006/relationships/hyperlink" Target="https://qpublic.schneidercorp.com/Application.aspx?AppID=667&amp;LayerID=11830&amp;PageTypeID=4&amp;PageID=5728&amp;Q=1765214569&amp;KeyValue=042E+++117" TargetMode="External"/><Relationship Id="rId76" Type="http://schemas.openxmlformats.org/officeDocument/2006/relationships/hyperlink" Target="https://www.google.com/maps/@34.097654,-82.846687,3a,43y,84.8h,92.75t/data=!3m6!1e1!3m4!1sMZlGap54caArwiLi-kpLnA!2e0!7i16384!8i8192?coh=205409&amp;entry=ttu" TargetMode="External"/><Relationship Id="rId79" Type="http://schemas.openxmlformats.org/officeDocument/2006/relationships/hyperlink" Target="https://qpublic.schneidercorp.com/Application.aspx?AppID=714&amp;LayerID=11449&amp;PageTypeID=4&amp;PageID=5401&amp;Q=217697728&amp;KeyValue=0045++++081L1" TargetMode="External"/><Relationship Id="rId78" Type="http://schemas.openxmlformats.org/officeDocument/2006/relationships/hyperlink" Target="https://qpublic.schneidercorp.com/Application.aspx?AppID=714&amp;LayerID=11449&amp;PageTypeID=4&amp;PageID=5401&amp;Q=217697728&amp;KeyValue=0045++++081L" TargetMode="External"/><Relationship Id="rId71" Type="http://schemas.openxmlformats.org/officeDocument/2006/relationships/hyperlink" Target="https://www.google.com/maps/@33.8531006,-84.2090024,3a,90y,1.9h,91.57t/data=!3m7!1e1!3m5!1s4tg0ypuqAAzK9mQ5240EzQ!2e0!6shttps:%2F%2Fstreetviewpixels-pa.googleapis.com%2Fv1%2Fthumbnail%3Fpanoid%3D4tg0ypuqAAzK9mQ5240EzQ%26cb_client%3Dsearch.revgeo_and_fetch.gps%26w%3D96%26h%3D64%26yaw%3D328.0066%26pitch%3D0%26thumbfov%3D100!7i16384!8i8192?coh=205409&amp;entry=ttu" TargetMode="External"/><Relationship Id="rId70" Type="http://schemas.openxmlformats.org/officeDocument/2006/relationships/hyperlink" Target="https://publicaccess.dekalbtax.org/Datalets/Datalet.aspx?sIndex=2&amp;idx=5" TargetMode="External"/><Relationship Id="rId62" Type="http://schemas.openxmlformats.org/officeDocument/2006/relationships/hyperlink" Target="https://publicaccess.dekalbtax.org/Datalets/Datalet.aspx?sIndex=0&amp;idx=1" TargetMode="External"/><Relationship Id="rId61" Type="http://schemas.openxmlformats.org/officeDocument/2006/relationships/hyperlink" Target="https://qpublic.schneidercorp.com/Application.aspx?AppID=789&amp;LayerID=11821&amp;PageTypeID=4&amp;PageID=5703&amp;Q=1327460573&amp;KeyValue=T07+01+001+00" TargetMode="External"/><Relationship Id="rId64" Type="http://schemas.openxmlformats.org/officeDocument/2006/relationships/hyperlink" Target="https://publicaccess.dekalbtax.org/Datalets/Datalet.aspx?sIndex=1&amp;idx=2" TargetMode="External"/><Relationship Id="rId63" Type="http://schemas.openxmlformats.org/officeDocument/2006/relationships/hyperlink" Target="https://www.google.com/maps/@33.7861354,-84.1966656,3a,75y,180.93h,96.3t/data=!3m6!1e1!3m4!1sR3l-plWMK2UbGVDVARWCjw!2e0!7i16384!8i8192?coh=205409&amp;entry=ttu" TargetMode="External"/><Relationship Id="rId66" Type="http://schemas.openxmlformats.org/officeDocument/2006/relationships/hyperlink" Target="https://www.google.com/maps/@33.7851962,-84.1982134,3a,75y,4.6h,91.12t/data=!3m6!1e1!3m4!1svCx0a6IXdX9QKKLFTC-rkQ!2e0!7i16384!8i8192?coh=205409&amp;entry=ttu" TargetMode="External"/><Relationship Id="rId65" Type="http://schemas.openxmlformats.org/officeDocument/2006/relationships/hyperlink" Target="https://publicaccess.dekalbtax.org/Datalets/Datalet.aspx?sIndex=2&amp;idx=3" TargetMode="External"/><Relationship Id="rId68" Type="http://schemas.openxmlformats.org/officeDocument/2006/relationships/hyperlink" Target="https://publicaccess.dekalbtax.org/Datalets/Datalet.aspx?sIndex=2&amp;idx=4" TargetMode="External"/><Relationship Id="rId67" Type="http://schemas.openxmlformats.org/officeDocument/2006/relationships/hyperlink" Target="https://publicaccess.dekalbtax.org/Datalets/Datalet.aspx?sIndex=2&amp;idx=7" TargetMode="External"/><Relationship Id="rId60" Type="http://schemas.openxmlformats.org/officeDocument/2006/relationships/hyperlink" Target="https://qpublic.schneidercorp.com/Application.aspx?AppID=1051&amp;LayerID=23951&amp;PageTypeID=4&amp;PageID=9969&amp;Q=889993479&amp;KeyValue=20000700010" TargetMode="External"/><Relationship Id="rId69" Type="http://schemas.openxmlformats.org/officeDocument/2006/relationships/hyperlink" Target="https://www.google.com/maps/@33.8525104,-84.208746,3a,63.7y,41.04h,93.39t/data=!3m6!1e1!3m4!1sh-U1eY98x8reaL9aU3I0mg!2e0!7i16384!8i8192?coh=205409&amp;entry=ttu" TargetMode="External"/><Relationship Id="rId51" Type="http://schemas.openxmlformats.org/officeDocument/2006/relationships/hyperlink" Target="https://qpublic.schneidercorp.com/Application.aspx?AppID=812&amp;LayerID=14328&amp;PageTypeID=4&amp;PageID=6238&amp;Q=2011050774&amp;KeyValue=00S2800000003" TargetMode="External"/><Relationship Id="rId50" Type="http://schemas.openxmlformats.org/officeDocument/2006/relationships/hyperlink" Target="https://www.google.com/maps/@34.9170111,-85.1247271,3a,43.5y,300.55h,100.07t/data=!3m7!1e1!3m5!1sOWNheuPJsDxo9toLKJFCgg!2e0!6shttps:%2F%2Fstreetviewpixels-pa.googleapis.com%2Fv1%2Fthumbnail%3Fpanoid%3DOWNheuPJsDxo9toLKJFCgg%26cb_client%3Dsearch.revgeo_and_fetch.gps%26w%3D96%26h%3D64%26yaw%3D27.264875%26pitch%3D0%26thumbfov%3D100!7i16384!8i8192?coh=205409&amp;entry=ttu" TargetMode="External"/><Relationship Id="rId53" Type="http://schemas.openxmlformats.org/officeDocument/2006/relationships/hyperlink" Target="https://www.google.com/maps/@34.4760218,-85.349173,3a,75y,60.2h,88.77t/data=!3m6!1e1!3m4!1s3aIkNXyV0X9Inz92a-I7VA!2e0!7i13312!8i6656?coh=205409&amp;entry=ttu" TargetMode="External"/><Relationship Id="rId52" Type="http://schemas.openxmlformats.org/officeDocument/2006/relationships/hyperlink" Target="https://qpublic.schneidercorp.com/Application.aspx?AppID=812&amp;LayerID=14328&amp;PageTypeID=4&amp;PageID=6238&amp;Q=585130976&amp;KeyValue=00S280000000300B" TargetMode="External"/><Relationship Id="rId55" Type="http://schemas.openxmlformats.org/officeDocument/2006/relationships/hyperlink" Target="https://www.google.com/maps/@33.8701346,-84.6273257,3a,90y,307.37h,97.58t/data=!3m6!1e1!3m4!1sMVq8_VzmQIot2zZZ69pFYg!2e0!7i16384!8i8192?coh=205409&amp;entry=ttu" TargetMode="External"/><Relationship Id="rId54" Type="http://schemas.openxmlformats.org/officeDocument/2006/relationships/hyperlink" Target="https://qpublic.schneidercorp.com/Application.aspx?AppID=1051&amp;LayerID=23951&amp;PageTypeID=4&amp;PageID=9969&amp;Q=889993479&amp;KeyValue=19076600410" TargetMode="External"/><Relationship Id="rId57" Type="http://schemas.openxmlformats.org/officeDocument/2006/relationships/hyperlink" Target="https://www.google.com/maps/@33.870659,-84.6268154,3a,75y,303.78h,93.54t/data=!3m7!1e1!3m5!1sQZWA1AqA2Cgk6eA9BiVY8g!2e0!6shttps:%2F%2Fstreetviewpixels-pa.googleapis.com%2Fv1%2Fthumbnail%3Fpanoid%3DQZWA1AqA2Cgk6eA9BiVY8g%26cb_client%3Dsearch.revgeo_and_fetch.gps%26w%3D96%26h%3D64%26yaw%3D311.58136%26pitch%3D0%26thumbfov%3D100!7i16384!8i8192?coh=205409&amp;entry=ttu" TargetMode="External"/><Relationship Id="rId56" Type="http://schemas.openxmlformats.org/officeDocument/2006/relationships/hyperlink" Target="https://qpublic.schneidercorp.com/Application.aspx?AppID=1051&amp;LayerID=23951&amp;PageTypeID=4&amp;PageID=9969&amp;Q=889993479&amp;KeyValue=19076700400" TargetMode="External"/><Relationship Id="rId59" Type="http://schemas.openxmlformats.org/officeDocument/2006/relationships/hyperlink" Target="https://www.google.com/maps/@33.8698168,-84.6276604,3a,75y,310.11h,98.24t/data=!3m7!1e1!3m5!1sifxkN6eFTuYsJ2eMIt04TQ!2e0!6shttps:%2F%2Fstreetviewpixels-pa.googleapis.com%2Fv1%2Fthumbnail%3Fpanoid%3DifxkN6eFTuYsJ2eMIt04TQ%26cb_client%3Dsearch.revgeo_and_fetch.gps%26w%3D96%26h%3D64%26yaw%3D299.17282%26pitch%3D0%26thumbfov%3D100!7i16384!8i8192?coh=205409&amp;entry=ttu" TargetMode="External"/><Relationship Id="rId58" Type="http://schemas.openxmlformats.org/officeDocument/2006/relationships/hyperlink" Target="https://qpublic.schneidercorp.com/Application.aspx?AppID=1051&amp;LayerID=23951&amp;PageTypeID=4&amp;PageID=9969&amp;Q=889993479&amp;KeyValue=19076700120" TargetMode="External"/><Relationship Id="rId107" Type="http://schemas.openxmlformats.org/officeDocument/2006/relationships/hyperlink" Target="https://www.google.com/maps/@33.9782589,-83.9854048,3a,75y,86.69h,95.44t/data=!3m6!1e1!3m4!1skGvCul78rUhVKGyOpHp6Fw!2e0!7i16384!8i8192?coh=205409&amp;entry=ttu" TargetMode="External"/><Relationship Id="rId228" Type="http://schemas.openxmlformats.org/officeDocument/2006/relationships/hyperlink" Target="https://www.google.com/maps/@34.8757935,-82.4675938,3a,90y,18.84h,91.37t/data=!3m7!1e1!3m5!1sbFsymXT4y7vR02rX9MiFRg!2e0!6shttps:%2F%2Fstreetviewpixels-pa.googleapis.com%2Fv1%2Fthumbnail%3Fpanoid%3DbFsymXT4y7vR02rX9MiFRg%26cb_client%3Dsearch.revgeo_and_fetch.gps%26w%3D96%26h%3D64%26yaw%3D331.27744%26pitch%3D0%26thumbfov%3D100!7i16384!8i8192?hl=en-US&amp;coh=205409&amp;entry=ttu" TargetMode="External"/><Relationship Id="rId349" Type="http://schemas.openxmlformats.org/officeDocument/2006/relationships/hyperlink" Target="https://tax.buncombecounty.org/Bill/Details/0000715161-2023-2023-0000-00?Query=3049%20US%2070%20HIGHWAY" TargetMode="External"/><Relationship Id="rId106" Type="http://schemas.openxmlformats.org/officeDocument/2006/relationships/hyperlink" Target="https://gwinnettassessor.manatron.com/IWantTo/PropertyGISSearch/PropertyDetail.aspx?p=R7011%20087&amp;a=1229294" TargetMode="External"/><Relationship Id="rId227" Type="http://schemas.openxmlformats.org/officeDocument/2006/relationships/hyperlink" Target="https://www.greenvillecounty.org/appsAS400/RealProperty/Details.aspx?MapNumber=B013010109300&amp;TaxYear=2024" TargetMode="External"/><Relationship Id="rId348" Type="http://schemas.openxmlformats.org/officeDocument/2006/relationships/hyperlink" Target="https://tax.buncombecounty.org/Bill/Details/0000662272-2023-2023-0000-00?Query=7%20NEW%20LEICESTER%20HWY" TargetMode="External"/><Relationship Id="rId469" Type="http://schemas.openxmlformats.org/officeDocument/2006/relationships/hyperlink" Target="https://gis.maconnc.org/itspublic/AppraisalCard.aspx?id=6594669715" TargetMode="External"/><Relationship Id="rId105" Type="http://schemas.openxmlformats.org/officeDocument/2006/relationships/hyperlink" Target="https://www.google.com/maps/@33.8579583,-84.1406685,3a,75y,153.23h,78.51t/data=!3m6!1e1!3m4!1sIwaVg37N_bh0SZN4neiGjg!2e0!7i16384!8i8192?coh=205409&amp;entry=ttu" TargetMode="External"/><Relationship Id="rId226" Type="http://schemas.openxmlformats.org/officeDocument/2006/relationships/hyperlink" Target="https://www.google.com/maps/@34.8762082,-82.4657859,3a,75y,351.28h,95.85t/data=!3m7!1e1!3m5!1sVD1mOD6oObooCezfECz78A!2e0!6shttps:%2F%2Fstreetviewpixels-pa.googleapis.com%2Fv1%2Fthumbnail%3Fpanoid%3DVD1mOD6oObooCezfECz78A%26cb_client%3Dsearch.revgeo_and_fetch.gps%26w%3D96%26h%3D64%26yaw%3D357.44968%26pitch%3D0%26thumbfov%3D100!7i16384!8i8192?hl=en-US&amp;coh=205409&amp;entry=ttu" TargetMode="External"/><Relationship Id="rId347" Type="http://schemas.openxmlformats.org/officeDocument/2006/relationships/hyperlink" Target="https://www.google.ca/maps/@35.6279229,-82.5532233,3a,48.9y,288.43h,88.44t/data=!3m7!1e1!3m5!1sFj_7ZyDYd7DY6u5mhn-YQA!2e0!6shttps:%2F%2Fstreetviewpixels-pa.googleapis.com%2Fv1%2Fthumbnail%3Fpanoid%3DFj_7ZyDYd7DY6u5mhn-YQA%26cb_client%3Dsearch.gws-prod.gps%26w%3D86%26h%3D86%26yaw%3D134.71738%26pitch%3D0%26thumbfov%3D100!7i16384!8i8192?coh=205409&amp;entry=ttu" TargetMode="External"/><Relationship Id="rId468" Type="http://schemas.openxmlformats.org/officeDocument/2006/relationships/hyperlink" Target="https://gis.maconnc.org/itspublic/AppraisalCard.aspx?id=6594991504" TargetMode="External"/><Relationship Id="rId104" Type="http://schemas.openxmlformats.org/officeDocument/2006/relationships/hyperlink" Target="https://gwinnettassessor.manatron.com/IWantTo/PropertyGISSearch/PropertyDetail.aspx?p=R6099%20291&amp;a=1670071" TargetMode="External"/><Relationship Id="rId225" Type="http://schemas.openxmlformats.org/officeDocument/2006/relationships/hyperlink" Target="https://www.greenvillecounty.org/appsAS400/RealProperty/Details.aspx?MapNumber=B013010109400&amp;TaxYear=2024" TargetMode="External"/><Relationship Id="rId346" Type="http://schemas.openxmlformats.org/officeDocument/2006/relationships/hyperlink" Target="https://tax.buncombecounty.org/Bill/Details/0003076993-2023-2023-0000-00?Query=842%20MERRIMON%20AVE" TargetMode="External"/><Relationship Id="rId467" Type="http://schemas.openxmlformats.org/officeDocument/2006/relationships/hyperlink" Target="https://gis.maconnc.org/itspublic/AppraisalCard.aspx?id=6584714284" TargetMode="External"/><Relationship Id="rId109" Type="http://schemas.openxmlformats.org/officeDocument/2006/relationships/hyperlink" Target="https://www.google.com/maps/@34.5121758,-83.5436725,3a,90y,100.57h,100.99t/data=!3m6!1e1!3m4!1sI1z_FtPgMTM0Hcof5wpN4A!2e0!7i16384!8i8192?coh=205409&amp;entry=ttu" TargetMode="External"/><Relationship Id="rId108" Type="http://schemas.openxmlformats.org/officeDocument/2006/relationships/hyperlink" Target="https://qpublic.schneidercorp.com/Application.aspx?AppID=1010&amp;LayerID=20413&amp;PageTypeID=4&amp;PageID=8926&amp;Q=863901161&amp;KeyValue=089A101" TargetMode="External"/><Relationship Id="rId229" Type="http://schemas.openxmlformats.org/officeDocument/2006/relationships/hyperlink" Target="https://www.greenvillecounty.org/appsAS400/RealProperty/Details.aspx?MapNumber=B013010109501&amp;TaxYear=2024" TargetMode="External"/><Relationship Id="rId220" Type="http://schemas.openxmlformats.org/officeDocument/2006/relationships/hyperlink" Target="https://www.greenvillecounty.org/appsAS400/RealProperty/Details.aspx?MapNumber=0485000100400&amp;TaxYear=2024" TargetMode="External"/><Relationship Id="rId341" Type="http://schemas.openxmlformats.org/officeDocument/2006/relationships/hyperlink" Target="https://prc-buncombe.spatialest.com/" TargetMode="External"/><Relationship Id="rId462" Type="http://schemas.openxmlformats.org/officeDocument/2006/relationships/hyperlink" Target="https://www.jacksonnctax.com/taxes.html" TargetMode="External"/><Relationship Id="rId340" Type="http://schemas.openxmlformats.org/officeDocument/2006/relationships/hyperlink" Target="https://gis.ashecountygov.com/ITSPublic/appraisalcard.aspx?id=19227090" TargetMode="External"/><Relationship Id="rId461" Type="http://schemas.openxmlformats.org/officeDocument/2006/relationships/hyperlink" Target="https://www.jacksonnctax.com/taxes.html" TargetMode="External"/><Relationship Id="rId460" Type="http://schemas.openxmlformats.org/officeDocument/2006/relationships/hyperlink" Target="https://www.jacksonnctax.com/taxes.html" TargetMode="External"/><Relationship Id="rId103" Type="http://schemas.openxmlformats.org/officeDocument/2006/relationships/hyperlink" Target="https://www.google.com/maps/@33.8057351,-84.0958703,3a,90y,81.69h,97.6t/data=!3m7!1e1!3m5!1s1dDemzTtmX6MdPCcf7_FgA!2e0!6shttps:%2F%2Fstreetviewpixels-pa.googleapis.com%2Fv1%2Fthumbnail%3Fpanoid%3D1dDemzTtmX6MdPCcf7_FgA%26cb_client%3Dsearch.gws-prod.gps%26w%3D360%26h%3D120%26yaw%3D97.60864%26pitch%3D0%26thumbfov%3D100!7i16384!8i8192?coh=205409&amp;entry=ttu" TargetMode="External"/><Relationship Id="rId224" Type="http://schemas.openxmlformats.org/officeDocument/2006/relationships/hyperlink" Target="https://www.google.com/maps/@34.9928507,-82.4692212,3a,75y,356.18h,98.81t/data=!3m7!1e1!3m5!1sZXlnihelr1c84VfIy26zzw!2e0!6shttps:%2F%2Fstreetviewpixels-pa.googleapis.com%2Fv1%2Fthumbnail%3Fpanoid%3DZXlnihelr1c84VfIy26zzw%26cb_client%3Dsearch.revgeo_and_fetch.gps%26w%3D96%26h%3D64%26yaw%3D57.818825%26pitch%3D0%26thumbfov%3D100!7i16384!8i8192?hl=en-US&amp;coh=205409&amp;entry=ttu" TargetMode="External"/><Relationship Id="rId345" Type="http://schemas.openxmlformats.org/officeDocument/2006/relationships/hyperlink" Target="https://www.google.ca/maps/@35.5643354,-82.6285883,3a,75y,308.36h,90.3t/data=!3m7!1e1!3m5!1sezz8etF7P1z8Rwk2QSNWSg!2e0!6shttps:%2F%2Fstreetviewpixels-pa.googleapis.com%2Fv1%2Fthumbnail%3Fpanoid%3Dezz8etF7P1z8Rwk2QSNWSg%26cb_client%3Dsearch.revgeo_and_fetch.gps%26w%3D96%26h%3D64%26yaw%3D197.09875%26pitch%3D0%26thumbfov%3D100!7i13312!8i6656?coh=205409&amp;entry=ttu" TargetMode="External"/><Relationship Id="rId466" Type="http://schemas.openxmlformats.org/officeDocument/2006/relationships/hyperlink" Target="https://www.jacksonnctax.com/taxes.html" TargetMode="External"/><Relationship Id="rId102" Type="http://schemas.openxmlformats.org/officeDocument/2006/relationships/hyperlink" Target="https://gwinnettassessor.manatron.com/IWantTo/PropertyGISSearch/PropertyDetail.aspx?p=R6040%20158&amp;a=1670063" TargetMode="External"/><Relationship Id="rId223" Type="http://schemas.openxmlformats.org/officeDocument/2006/relationships/hyperlink" Target="https://www.greenvillecounty.org/appsAS400/RealProperty/Details.aspx?MapNumber=0505040101302&amp;TaxYear=2024" TargetMode="External"/><Relationship Id="rId344" Type="http://schemas.openxmlformats.org/officeDocument/2006/relationships/hyperlink" Target="https://tax.buncombecounty.org/Bill/Details/0003035155-2023-2023-0000-00" TargetMode="External"/><Relationship Id="rId465" Type="http://schemas.openxmlformats.org/officeDocument/2006/relationships/hyperlink" Target="https://www.jacksonnctax.com/taxes.html" TargetMode="External"/><Relationship Id="rId101" Type="http://schemas.openxmlformats.org/officeDocument/2006/relationships/hyperlink" Target="https://www.google.com/maps/@33.8125678,-84.0421001,3a,75y,232.07h,82.28t/data=!3m6!1e1!3m4!1sBEif06RrIwd65ANxRkWGSw!2e0!7i16384!8i8192?coh=205409&amp;entry=ttu" TargetMode="External"/><Relationship Id="rId222" Type="http://schemas.openxmlformats.org/officeDocument/2006/relationships/hyperlink" Target="https://www.greenvillecounty.org/appsAS400/RealProperty/Details.aspx?MapNumber=0505040101301&amp;TaxYear=2024" TargetMode="External"/><Relationship Id="rId343" Type="http://schemas.openxmlformats.org/officeDocument/2006/relationships/hyperlink" Target="https://www.google.ca/maps/@35.5654241,-82.6274782,3a,75y,28.54h,98.21t/data=!3m6!1e1!3m4!1sJuTCpkBo_MAM1hv4e6g1FA!2e0!7i16384!8i8192?coh=205409&amp;entry=ttu" TargetMode="External"/><Relationship Id="rId464" Type="http://schemas.openxmlformats.org/officeDocument/2006/relationships/hyperlink" Target="https://www.jacksonnctax.com/taxes.html" TargetMode="External"/><Relationship Id="rId100" Type="http://schemas.openxmlformats.org/officeDocument/2006/relationships/hyperlink" Target="https://gwinnettassessor.manatron.com/IWantTo/PropertyGISSearch/PropertyDetail.aspx?p=R6030%20096&amp;a=2587750" TargetMode="External"/><Relationship Id="rId221" Type="http://schemas.openxmlformats.org/officeDocument/2006/relationships/hyperlink" Target="https://www.google.com/maps/@34.9632019,-82.4338281,3a,75y,50.45h,92.64t/data=!3m6!1e1!3m4!1sxr0jIhS79itSudxMVzF0Ig!2e0!7i16384!8i8192?hl=en-US&amp;coh=205409&amp;entry=ttu" TargetMode="External"/><Relationship Id="rId342" Type="http://schemas.openxmlformats.org/officeDocument/2006/relationships/hyperlink" Target="https://tax.buncombecounty.org/Bill/Details/0003035158-2023-2023-0000-00" TargetMode="External"/><Relationship Id="rId463" Type="http://schemas.openxmlformats.org/officeDocument/2006/relationships/hyperlink" Target="https://www.jacksonnctax.com/taxes.html" TargetMode="External"/><Relationship Id="rId217" Type="http://schemas.openxmlformats.org/officeDocument/2006/relationships/hyperlink" Target="https://www.google.com/maps/@34.7386058,-82.2715466,3a,90y,45.4h,91.46t/data=!3m7!1e1!3m5!1srG1IApj4xlqjHzuhLyah6A!2e0!6shttps:%2F%2Fstreetviewpixels-pa.googleapis.com%2Fv1%2Fthumbnail%3Fpanoid%3DrG1IApj4xlqjHzuhLyah6A%26cb_client%3Dsearch.revgeo_and_fetch.gps%26w%3D96%26h%3D64%26yaw%3D35.644463%26pitch%3D0%26thumbfov%3D100!7i16384!8i8192?hl=en-US&amp;coh=205409&amp;entry=ttu" TargetMode="External"/><Relationship Id="rId338" Type="http://schemas.openxmlformats.org/officeDocument/2006/relationships/hyperlink" Target="https://gis.ashecountygov.com/ITSPublic/appraisalcard.aspx?id=19227359" TargetMode="External"/><Relationship Id="rId459" Type="http://schemas.openxmlformats.org/officeDocument/2006/relationships/hyperlink" Target="https://www.jacksonnctax.com/taxes.html" TargetMode="External"/><Relationship Id="rId216" Type="http://schemas.openxmlformats.org/officeDocument/2006/relationships/hyperlink" Target="https://www.greenvillecounty.org/appsAS400/RealProperty/Details.aspx?MapNumber=0306000101303&amp;TaxYear=2024" TargetMode="External"/><Relationship Id="rId337" Type="http://schemas.openxmlformats.org/officeDocument/2006/relationships/hyperlink" Target="https://www.google.ca/maps/@34.9355598,-81.9490965,3a,75y,132h,94.26t/data=!3m7!1e1!3m5!1syDHi5A1ciPA_eiZqu4WgAw!2e0!6shttps:%2F%2Fstreetviewpixels-pa.googleapis.com%2Fv1%2Fthumbnail%3Fpanoid%3DyDHi5A1ciPA_eiZqu4WgAw%26cb_client%3Dsearch.revgeo_and_fetch.gps%26w%3D96%26h%3D64%26yaw%3D94.44671%26pitch%3D0%26thumbfov%3D100!7i16384!8i8192?coh=205409&amp;entry=ttu" TargetMode="External"/><Relationship Id="rId458" Type="http://schemas.openxmlformats.org/officeDocument/2006/relationships/hyperlink" Target="https://maps.haywoodcountync.gov/gisweb/default.htm" TargetMode="External"/><Relationship Id="rId215" Type="http://schemas.openxmlformats.org/officeDocument/2006/relationships/hyperlink" Target="https://www.google.com/maps/@34.8639502,-82.3438813,3a,75y,211.16h,90t/data=!3m7!1e1!3m5!1sTgIGCoPmXwW_1lWA1ZMygQ!2e0!6shttps:%2F%2Fstreetviewpixels-pa.googleapis.com%2Fv1%2Fthumbnail%3Fpanoid%3DTgIGCoPmXwW_1lWA1ZMygQ%26cb_client%3Dsearch.revgeo_and_fetch.gps%26w%3D96%26h%3D64%26yaw%3D216.35982%26pitch%3D0%26thumbfov%3D100!7i16384!8i8192?hl=en-US&amp;coh=205409&amp;entry=ttu" TargetMode="External"/><Relationship Id="rId336" Type="http://schemas.openxmlformats.org/officeDocument/2006/relationships/hyperlink" Target="https://qpublic.schneidercorp.com/Application.aspx?AppID=857&amp;LayerID=16069&amp;PageTypeID=4&amp;PageID=7149&amp;Q=590731193&amp;KeyValue=7-15-08-229.02" TargetMode="External"/><Relationship Id="rId457" Type="http://schemas.openxmlformats.org/officeDocument/2006/relationships/hyperlink" Target="https://gastonnc.devnetwedge.com/parcel/view/152057/2024" TargetMode="External"/><Relationship Id="rId214" Type="http://schemas.openxmlformats.org/officeDocument/2006/relationships/hyperlink" Target="https://www.greenvillecounty.org/appsAS400/RealProperty/Details.aspx?MapNumber=0279020116200&amp;TaxYear=2024" TargetMode="External"/><Relationship Id="rId335" Type="http://schemas.openxmlformats.org/officeDocument/2006/relationships/hyperlink" Target="https://www.google.ca/maps/@34.9353105,-81.9493386,3a,75y,126.36h,93.59t/data=!3m6!1e1!3m4!1sAm1lDWqmEL9wguRduwwqYg!2e0!7i16384!8i8192?coh=205409&amp;entry=ttu" TargetMode="External"/><Relationship Id="rId456" Type="http://schemas.openxmlformats.org/officeDocument/2006/relationships/hyperlink" Target="https://gastonnc.devnetwedge.com/personalproperty/view/30007/2024" TargetMode="External"/><Relationship Id="rId219" Type="http://schemas.openxmlformats.org/officeDocument/2006/relationships/hyperlink" Target="https://www.google.com/maps/@34.8987704,-82.4123225,3a,90y,166.72h,85.92t/data=!3m7!1e1!3m5!1s9O5-k1txyB4kuXR3T7ppCA!2e0!6shttps:%2F%2Fstreetviewpixels-pa.googleapis.com%2Fv1%2Fthumbnail%3Fpanoid%3D9O5-k1txyB4kuXR3T7ppCA%26cb_client%3Dsearch.revgeo_and_fetch.gps%26w%3D96%26h%3D64%26yaw%3D138.79204%26pitch%3D0%26thumbfov%3D100!7i16384!8i8192?hl=en-US&amp;coh=205409&amp;entry=ttu" TargetMode="External"/><Relationship Id="rId218" Type="http://schemas.openxmlformats.org/officeDocument/2006/relationships/hyperlink" Target="https://www.greenvillecounty.org/appsAS400/RealProperty/Details.aspx?MapNumber=0440000100100&amp;TaxYear=2024" TargetMode="External"/><Relationship Id="rId339" Type="http://schemas.openxmlformats.org/officeDocument/2006/relationships/hyperlink" Target="https://www.google.ca/maps/@36.3810506,-81.4877755,3a,75y,343.63h,88.53t/data=!3m7!1e1!3m5!1sUdZoBodXp5iGATH_BkpEYQ!2e0!6shttps:%2F%2Fstreetviewpixels-pa.googleapis.com%2Fv1%2Fthumbnail%3Fpanoid%3DUdZoBodXp5iGATH_BkpEYQ%26cb_client%3Dsearch.revgeo_and_fetch.gps%26w%3D96%26h%3D64%26yaw%3D195.09268%26pitch%3D0%26thumbfov%3D100!7i13312!8i6656?coh=205409&amp;entry=ttu" TargetMode="External"/><Relationship Id="rId330" Type="http://schemas.openxmlformats.org/officeDocument/2006/relationships/hyperlink" Target="https://qpublic.schneidercorp.com/Application.aspx?AppID=857&amp;LayerID=16069&amp;PageTypeID=4&amp;PageID=7149&amp;Q=1413081121&amp;KeyValue=2-53-00-018.02" TargetMode="External"/><Relationship Id="rId451" Type="http://schemas.openxmlformats.org/officeDocument/2006/relationships/hyperlink" Target="https://gastonnc.devnetwedge.com/parcel/view/120513/2024" TargetMode="External"/><Relationship Id="rId450" Type="http://schemas.openxmlformats.org/officeDocument/2006/relationships/hyperlink" Target="https://maps.cherokeecounty-nc.gov/GISweb/GISviewer/" TargetMode="External"/><Relationship Id="rId213" Type="http://schemas.openxmlformats.org/officeDocument/2006/relationships/hyperlink" Target="https://www.google.com/maps/place/1325+Stallings+Rd,+Greenville,+SC+29609/@34.904192,-82.3525998,17z/data=!3m1!4b1!4m6!3m5!1s0x88582dcbdd25d9df:0x29b6349d28367857!8m2!3d34.9041876!4d-82.3500195!16s%2Fg%2F11c0yyrjx2?hl=en-US&amp;entry=ttu" TargetMode="External"/><Relationship Id="rId334" Type="http://schemas.openxmlformats.org/officeDocument/2006/relationships/hyperlink" Target="https://qpublic.schneidercorp.com/Application.aspx?AppID=857&amp;LayerID=16069&amp;PageTypeID=4&amp;PageID=7149&amp;Q=1413081121&amp;KeyValue=7-15-08-229.01" TargetMode="External"/><Relationship Id="rId455" Type="http://schemas.openxmlformats.org/officeDocument/2006/relationships/hyperlink" Target="https://gastonnc.devnetwedge.com/parcel/view/212804/2024" TargetMode="External"/><Relationship Id="rId212" Type="http://schemas.openxmlformats.org/officeDocument/2006/relationships/hyperlink" Target="https://www.greenvillecounty.org/appsAS400/RealProperty/Details.aspx?MapNumber=P020000100112&amp;TaxYear=2024" TargetMode="External"/><Relationship Id="rId333" Type="http://schemas.openxmlformats.org/officeDocument/2006/relationships/hyperlink" Target="https://www.google.ca/maps/@34.7561586,-82.0571455,3a,75y,20.28h,102.49t/data=!3m6!1e1!3m4!1s80n_0-N678SXsss3NoEfRw!2e0!7i16384!8i8192?coh=205409&amp;entry=ttu" TargetMode="External"/><Relationship Id="rId454" Type="http://schemas.openxmlformats.org/officeDocument/2006/relationships/hyperlink" Target="https://gastonnc.devnetwedge.com/parcel/view/132295/2024" TargetMode="External"/><Relationship Id="rId211" Type="http://schemas.openxmlformats.org/officeDocument/2006/relationships/hyperlink" Target="https://www.greenvillecounty.org/appsAS400/RealProperty/Details.aspx?MapNumber=P020000100104&amp;TaxYear=2024" TargetMode="External"/><Relationship Id="rId332" Type="http://schemas.openxmlformats.org/officeDocument/2006/relationships/hyperlink" Target="https://qpublic.schneidercorp.com/Application.aspx?AppID=857&amp;LayerID=16069&amp;PageTypeID=4&amp;PageID=7149&amp;Q=1413081121&amp;KeyValue=4-25-00-001.08" TargetMode="External"/><Relationship Id="rId453" Type="http://schemas.openxmlformats.org/officeDocument/2006/relationships/hyperlink" Target="https://gastonnc.devnetwedge.com/parcel/view/120518/2024" TargetMode="External"/><Relationship Id="rId210" Type="http://schemas.openxmlformats.org/officeDocument/2006/relationships/hyperlink" Target="https://www.greenvillecounty.org/appsAS400/RealProperty/Details.aspx?MapNumber=P014000100804&amp;TaxYear=2024" TargetMode="External"/><Relationship Id="rId331" Type="http://schemas.openxmlformats.org/officeDocument/2006/relationships/hyperlink" Target="https://www.google.ca/maps/@35.0194174,-81.8978982,3a,90y,280.88h,101t/data=!3m6!1e1!3m4!1sCcXF2lhzqNVWQFBO43RnfA!2e0!7i16384!8i8192?coh=205409&amp;entry=ttu" TargetMode="External"/><Relationship Id="rId452" Type="http://schemas.openxmlformats.org/officeDocument/2006/relationships/hyperlink" Target="https://gastonnc.devnetwedge.com/parcel/view/120516/2024" TargetMode="External"/><Relationship Id="rId370" Type="http://schemas.openxmlformats.org/officeDocument/2006/relationships/hyperlink" Target="https://www.clevelandcountytaxes.com/taxes.html" TargetMode="External"/><Relationship Id="rId491" Type="http://schemas.openxmlformats.org/officeDocument/2006/relationships/hyperlink" Target="https://qpublic.schneidercorp.com/Application.aspx?AppID=927&amp;LayerID=18058&amp;PageTypeID=4&amp;PageID=8077&amp;Q=1863866119&amp;KeyValue=R0088390" TargetMode="External"/><Relationship Id="rId490" Type="http://schemas.openxmlformats.org/officeDocument/2006/relationships/hyperlink" Target="https://qpublic.schneidercorp.com/Application.aspx?AppID=927&amp;LayerID=18058&amp;PageTypeID=4&amp;PageID=8077&amp;Q=151762555&amp;KeyValue=R0093625" TargetMode="External"/><Relationship Id="rId129" Type="http://schemas.openxmlformats.org/officeDocument/2006/relationships/hyperlink" Target="https://qpublic.schneidercorp.com/Application.aspx?AppID=797&amp;LayerID=11838&amp;PageTypeID=4&amp;PageID=5759&amp;Q=537989614&amp;KeyValue=022++++031G" TargetMode="External"/><Relationship Id="rId128" Type="http://schemas.openxmlformats.org/officeDocument/2006/relationships/hyperlink" Target="https://www.google.com/maps/place/247+US-441,+Commerce,+GA+30529,+USA/@34.1801054,-83.4442909,17z/data=!3m1!4b1!4m6!3m5!1s0x88f6053fc779cc87:0x8e455c2b102f7df6!8m2!3d34.180101!4d-83.441716!16s%2Fg%2F11s4s3y1tw?entry=ttu" TargetMode="External"/><Relationship Id="rId249" Type="http://schemas.openxmlformats.org/officeDocument/2006/relationships/hyperlink" Target="https://qpublic.schneidercorp.com/Application.aspx?AppID=1030&amp;LayerID=21692&amp;PageTypeID=4&amp;PageID=9258&amp;Q=1729438903&amp;KeyValue=510-08-01-015" TargetMode="External"/><Relationship Id="rId127" Type="http://schemas.openxmlformats.org/officeDocument/2006/relationships/hyperlink" Target="https://qpublic.schneidercorp.com/Application.aspx?AppID=797&amp;LayerID=11838&amp;PageTypeID=4&amp;PageID=5759&amp;Q=537989614&amp;KeyValue=011++++001" TargetMode="External"/><Relationship Id="rId248" Type="http://schemas.openxmlformats.org/officeDocument/2006/relationships/hyperlink" Target="https://www.google.com/maps/@34.7007875,-82.9358733,3a,90y,266.03h,94.54t/data=!3m7!1e1!3m5!1suuWONx5zmJgQR11Qo2GTOQ!2e0!6shttps:%2F%2Fstreetviewpixels-pa.googleapis.com%2Fv1%2Fthumbnail%3Fpanoid%3DuuWONx5zmJgQR11Qo2GTOQ%26cb_client%3Dsearch.revgeo_and_fetch.gps%26w%3D96%26h%3D64%26yaw%3D159.81824%26pitch%3D0%26thumbfov%3D100!7i16384!8i8192?hl=en-US&amp;coh=205409&amp;entry=ttu" TargetMode="External"/><Relationship Id="rId369" Type="http://schemas.openxmlformats.org/officeDocument/2006/relationships/hyperlink" Target="https://www.clevelandcountytaxes.com/taxes.html" TargetMode="External"/><Relationship Id="rId126" Type="http://schemas.openxmlformats.org/officeDocument/2006/relationships/hyperlink" Target="https://qpublic.schneidercorp.com/Application.aspx?AppID=1035&amp;LayerID=22139&amp;PageTypeID=4&amp;PageID=9368&amp;Q=1123519608&amp;KeyValue=025-01010000" TargetMode="External"/><Relationship Id="rId247" Type="http://schemas.openxmlformats.org/officeDocument/2006/relationships/hyperlink" Target="https://qpublic.schneidercorp.com/Application.aspx?AppID=1030&amp;LayerID=21692&amp;PageTypeID=4&amp;PageID=9258&amp;Q=1729438903&amp;KeyValue=520-14-01-002" TargetMode="External"/><Relationship Id="rId368" Type="http://schemas.openxmlformats.org/officeDocument/2006/relationships/hyperlink" Target="https://www.clevelandcountytaxes.com/taxes.html" TargetMode="External"/><Relationship Id="rId489" Type="http://schemas.openxmlformats.org/officeDocument/2006/relationships/hyperlink" Target="https://gis.jacksonnc.org/PRC/PRC/7640698674.pdf" TargetMode="External"/><Relationship Id="rId121" Type="http://schemas.openxmlformats.org/officeDocument/2006/relationships/hyperlink" Target="https://qpublic.schneidercorp.com/Application.aspx?AppID=751&amp;LayerID=11787&amp;PageTypeID=4&amp;PageID=5533&amp;Q=1252762441&amp;KeyValue=I70B+++033+001" TargetMode="External"/><Relationship Id="rId242" Type="http://schemas.openxmlformats.org/officeDocument/2006/relationships/hyperlink" Target="https://www.greenvillecounty.org/appsAS400/RealProperty/Details.aspx?MapNumber=0601030100806&amp;TaxYear=2024" TargetMode="External"/><Relationship Id="rId363" Type="http://schemas.openxmlformats.org/officeDocument/2006/relationships/hyperlink" Target="https://www.clevelandcountytaxes.com/taxes.html" TargetMode="External"/><Relationship Id="rId484" Type="http://schemas.openxmlformats.org/officeDocument/2006/relationships/hyperlink" Target="https://www.neighborwho.com/rf/report/property?address=1200%20W%20Jackson%20Blvd&amp;city=Jonesborough&amp;state=TN&amp;zipcode=37659&amp;report_flags=%5B%22include_ca_data%22%5D&amp;permalink=e4fa0f1e115481dabcb2965248381157cbac7059ecae793ed5e5e6" TargetMode="External"/><Relationship Id="rId120" Type="http://schemas.openxmlformats.org/officeDocument/2006/relationships/hyperlink" Target="https://qpublic.schneidercorp.com/Application.aspx?AppID=751&amp;LayerID=11787&amp;PageTypeID=4&amp;PageID=5533&amp;Q=1252762441&amp;KeyValue=I70B+++034+001" TargetMode="External"/><Relationship Id="rId241" Type="http://schemas.openxmlformats.org/officeDocument/2006/relationships/hyperlink" Target="https://images.loopnet.ca/i2/hko1d38iyfLeH9d1WM952MpfpN9huwCNXlzpHbkOuPI/110/1494-1530-Poinsett-Hwy-Greenville-SC-Cherrydale-Point-Aerial-1-Large.jpg" TargetMode="External"/><Relationship Id="rId362" Type="http://schemas.openxmlformats.org/officeDocument/2006/relationships/hyperlink" Target="https://prc-buncombe.spatialest.com/" TargetMode="External"/><Relationship Id="rId483" Type="http://schemas.openxmlformats.org/officeDocument/2006/relationships/hyperlink" Target="https://property.spatialest.com/ga/cherokee/" TargetMode="External"/><Relationship Id="rId240" Type="http://schemas.openxmlformats.org/officeDocument/2006/relationships/hyperlink" Target="https://www.greenvillecounty.org/appsAS400/RealProperty/Details.aspx?MapNumber=0173010600100&amp;TaxYear=2024" TargetMode="External"/><Relationship Id="rId361" Type="http://schemas.openxmlformats.org/officeDocument/2006/relationships/hyperlink" Target="https://prc-buncombe.spatialest.com/" TargetMode="External"/><Relationship Id="rId482" Type="http://schemas.openxmlformats.org/officeDocument/2006/relationships/hyperlink" Target="https://bttaxpayerportal.com/ITSPublicCL/BasicSearch/ViewParcel/555020817695/2024" TargetMode="External"/><Relationship Id="rId360" Type="http://schemas.openxmlformats.org/officeDocument/2006/relationships/hyperlink" Target="https://www.google.ca/maps/place/39+Lakeshore+Dr,+Asheville,+NC+28804,+USA/@35.6274016,-82.554715,19.5z/data=!4m6!3m5!1s0x8859f4cef0fd1cab:0x63d7f8d19ee7aeac!8m2!3d35.6275039!4d-82.5545986!16s%2Fg%2F11c23jzfp0?entry=ttu" TargetMode="External"/><Relationship Id="rId481" Type="http://schemas.openxmlformats.org/officeDocument/2006/relationships/hyperlink" Target="https://bttaxpayerportal.com/ITSPublicCL/BasicSearch/ViewParcel/555020828006/2024" TargetMode="External"/><Relationship Id="rId125" Type="http://schemas.openxmlformats.org/officeDocument/2006/relationships/hyperlink" Target="https://qpublic.schneidercorp.com/Application.aspx?AppID=1035&amp;LayerID=22139&amp;PageTypeID=4&amp;PageID=9368&amp;Q=1123519608&amp;KeyValue=013-01019031" TargetMode="External"/><Relationship Id="rId246" Type="http://schemas.openxmlformats.org/officeDocument/2006/relationships/hyperlink" Target="https://qpublic.schneidercorp.com/Application.aspx?AppID=1030&amp;LayerID=21692&amp;PageTypeID=4&amp;PageID=9258&amp;Q=827526120&amp;KeyValue=520-76-01-001" TargetMode="External"/><Relationship Id="rId367" Type="http://schemas.openxmlformats.org/officeDocument/2006/relationships/hyperlink" Target="https://www.clevelandcountytaxes.com/taxes.html" TargetMode="External"/><Relationship Id="rId488" Type="http://schemas.openxmlformats.org/officeDocument/2006/relationships/hyperlink" Target="https://gis.jacksonnc.org/PRC/PRC/7640790608.pdf" TargetMode="External"/><Relationship Id="rId124" Type="http://schemas.openxmlformats.org/officeDocument/2006/relationships/hyperlink" Target="https://www.google.com/maps/@34.35426,-82.9108732,3a,90y,154.63h,92.05t/data=!3m7!1e1!3m5!1snRqFfEff96H-2kuj88_CMg!2e0!6shttps:%2F%2Fstreetviewpixels-pa.googleapis.com%2Fv1%2Fthumbnail%3Fpanoid%3DnRqFfEff96H-2kuj88_CMg%26cb_client%3Dsearch.revgeo_and_fetch.gps%26w%3D96%26h%3D64%26yaw%3D112.54447%26pitch%3D0%26thumbfov%3D100!7i16384!8i8192?coh=205409&amp;entry=ttu" TargetMode="External"/><Relationship Id="rId245" Type="http://schemas.openxmlformats.org/officeDocument/2006/relationships/hyperlink" Target="https://www.google.com/maps/@35.0923053,-82.4479634,3a,75y,106.57h,97.33t/data=!3m7!1e1!3m5!1sIK24YRw34E37jp8e6G6OMg!2e0!6shttps:%2F%2Fstreetviewpixels-pa.googleapis.com%2Fv1%2Fthumbnail%3Fpanoid%3DIK24YRw34E37jp8e6G6OMg%26cb_client%3Dsearch.revgeo_and_fetch.gps%26w%3D96%26h%3D64%26yaw%3D79.93569%26pitch%3D0%26thumbfov%3D100!7i16384!8i8192?hl=en-US&amp;coh=205409&amp;entry=ttu" TargetMode="External"/><Relationship Id="rId366" Type="http://schemas.openxmlformats.org/officeDocument/2006/relationships/hyperlink" Target="https://www.clevelandcountytaxes.com/taxes.html" TargetMode="External"/><Relationship Id="rId487" Type="http://schemas.openxmlformats.org/officeDocument/2006/relationships/hyperlink" Target="https://qpublic.schneidercorp.com/Application.aspx?AppID=982&amp;LayerID=19945&amp;PageTypeID=4&amp;PageID=8694&amp;Q=1934464553&amp;KeyValue=C01A++040" TargetMode="External"/><Relationship Id="rId123" Type="http://schemas.openxmlformats.org/officeDocument/2006/relationships/hyperlink" Target="https://qpublic.schneidercorp.com/Application.aspx?AppID=751&amp;LayerID=11787&amp;PageTypeID=4&amp;PageID=5533&amp;Q=1252762441&amp;KeyValue=I70B+++033" TargetMode="External"/><Relationship Id="rId244" Type="http://schemas.openxmlformats.org/officeDocument/2006/relationships/hyperlink" Target="https://www.greenvillecounty.org/appsAS400/RealProperty/Details.aspx?MapNumber=0662030100300&amp;TaxYear=2024" TargetMode="External"/><Relationship Id="rId365" Type="http://schemas.openxmlformats.org/officeDocument/2006/relationships/hyperlink" Target="https://www.clevelandcountytaxes.com/taxes.html" TargetMode="External"/><Relationship Id="rId486" Type="http://schemas.openxmlformats.org/officeDocument/2006/relationships/hyperlink" Target="https://www.neighborwho.com/rf/report/property?address=118%20S%20400%20Center%20Ln&amp;city=Dawsonville&amp;state=GA&amp;zipcode=30534&amp;report_flags=%5B%22include_ca_data%22%5D&amp;permalink=fae6bb3cba633f9d3ab70aa769c5c19e123da2af2bb28ad4b29f2d" TargetMode="External"/><Relationship Id="rId122" Type="http://schemas.openxmlformats.org/officeDocument/2006/relationships/hyperlink" Target="https://www.google.com/maps/@34.3546289,-82.9108179,3a,49y,234.94h,90.28t/data=!3m6!1e1!3m4!1s-CiKc3bY1ZF4XOPtEfMjXQ!2e0!7i16384!8i8192?coh=205409&amp;entry=ttu" TargetMode="External"/><Relationship Id="rId243" Type="http://schemas.openxmlformats.org/officeDocument/2006/relationships/hyperlink" Target="https://www.greenvillecounty.org/appsAS400/RealProperty/Details.aspx?MapNumber=0662030100201&amp;TaxYear=2024" TargetMode="External"/><Relationship Id="rId364" Type="http://schemas.openxmlformats.org/officeDocument/2006/relationships/hyperlink" Target="https://www.clevelandcountytaxes.com/taxes.html" TargetMode="External"/><Relationship Id="rId485" Type="http://schemas.openxmlformats.org/officeDocument/2006/relationships/hyperlink" Target="https://assessment.cot.tn.gov/TPAD/Parcel/Details?&amp;parcelId=021%20%20%20%2009705%20000&amp;jur=090&amp;parcelKey=090021%20%20%20%2009705%20000&amp;searchParameters=%7B%22Jur%22%3A%22090%22%2C%22PropertyAddress%22%3A%22%22%2C%22SubdivisionName%22%3A%22%22%2C%22Query%22%3A%22ingles%22%2C%22Owner%22%3A%22%22%2C%22PropertyType%22%3A%22%22%2C%22SortBy%22%3A%22Owner%22%2C%22SaleDateRangeStart%22%3A%22%22%2C%22SaleDateRangeEnd%22%3A%22%22%2C%22ControlMap%22%3A%22%22%2C%22MapGroup%22%3A%22%22%2C%22ParcelNumber%22%3A%22%22%2C%22GISLink%22%3A%22%22%7D" TargetMode="External"/><Relationship Id="rId95" Type="http://schemas.openxmlformats.org/officeDocument/2006/relationships/hyperlink" Target="https://gwinnettassessor.manatron.com/IWantTo/PropertyGISSearch/PropertyDetail.aspx?p=R2001%20294&amp;a=2284501" TargetMode="External"/><Relationship Id="rId94" Type="http://schemas.openxmlformats.org/officeDocument/2006/relationships/hyperlink" Target="https://qpublic.schneidercorp.com/Application.aspx?AppID=698&amp;LayerID=11403&amp;PageTypeID=4&amp;PageID=4852&amp;Q=1083990145&amp;KeyValue=087A000800" TargetMode="External"/><Relationship Id="rId97" Type="http://schemas.openxmlformats.org/officeDocument/2006/relationships/hyperlink" Target="https://www.google.com/maps/@33.8120523,-84.0429668,3a,90y,316.17h,103.5t/data=!3m6!1e1!3m4!1sXJDP2ic4LOEjs2tt49BQXQ!2e0!7i16384!8i8192?coh=205409&amp;entry=ttu" TargetMode="External"/><Relationship Id="rId96" Type="http://schemas.openxmlformats.org/officeDocument/2006/relationships/hyperlink" Target="https://gwinnettassessor.manatron.com/IWantTo/PropertyGISSearch/PropertyDetail.aspx?p=R6030%20085&amp;a=1670039" TargetMode="External"/><Relationship Id="rId99" Type="http://schemas.openxmlformats.org/officeDocument/2006/relationships/hyperlink" Target="https://www.google.com/maps/@33.8143841,-84.0424428,3a,75y,207.73h,89.54t/data=!3m7!1e1!3m5!1s8-sZ6u_h2Sn7FLl_uDjNXg!2e0!6shttps:%2F%2Fstreetviewpixels-pa.googleapis.com%2Fv1%2Fthumbnail%3Fpanoid%3D8-sZ6u_h2Sn7FLl_uDjNXg%26cb_client%3Dsearch.revgeo_and_fetch.gps%26w%3D96%26h%3D64%26yaw%3D262.22128%26pitch%3D0%26thumbfov%3D100!7i16384!8i8192?coh=205409&amp;entry=ttu" TargetMode="External"/><Relationship Id="rId480" Type="http://schemas.openxmlformats.org/officeDocument/2006/relationships/hyperlink" Target="https://www.neighborwho.com/rf/report/property?address=2060%20US%2019&amp;city=Murphy&amp;state=NC&amp;zipcode=28906&amp;property_id=825436133&amp;searchType=property" TargetMode="External"/><Relationship Id="rId98" Type="http://schemas.openxmlformats.org/officeDocument/2006/relationships/hyperlink" Target="https://gwinnettassessor.manatron.com/IWantTo/PropertyGISSearch/PropertyDetail.aspx?p=R6030%20095&amp;a=2587741" TargetMode="External"/><Relationship Id="rId91" Type="http://schemas.openxmlformats.org/officeDocument/2006/relationships/hyperlink" Target="https://qpublic.schneidercorp.com/Application.aspx?AppID=1027&amp;LayerID=21667&amp;PageTypeID=4&amp;PageID=9230&amp;Q=1651147502&amp;KeyValue=218+++023" TargetMode="External"/><Relationship Id="rId90" Type="http://schemas.openxmlformats.org/officeDocument/2006/relationships/hyperlink" Target="https://qpublic.schneidercorp.com/Application.aspx?AppID=1027&amp;LayerID=21667&amp;PageTypeID=4&amp;PageID=9230&amp;Q=1651147502&amp;KeyValue=106+++094" TargetMode="External"/><Relationship Id="rId93" Type="http://schemas.openxmlformats.org/officeDocument/2006/relationships/hyperlink" Target="https://www.google.com/maps/@33.578481,-83.1702911,3a,90y,156.72h,96.64t/data=!3m6!1e1!3m4!1sZMw3ESMDFawz4u9mPIRe1A!2e0!7i16384!8i8192?coh=205409&amp;entry=ttu" TargetMode="External"/><Relationship Id="rId92" Type="http://schemas.openxmlformats.org/officeDocument/2006/relationships/hyperlink" Target="https://qpublic.schneidercorp.com/Application.aspx?AppID=698&amp;LayerID=11403&amp;PageTypeID=4&amp;PageID=4852&amp;Q=1083990145&amp;KeyValue=087000009A" TargetMode="External"/><Relationship Id="rId118" Type="http://schemas.openxmlformats.org/officeDocument/2006/relationships/hyperlink" Target="https://qpublic.schneidercorp.com/Application.aspx?AppID=724&amp;LayerID=11765&amp;PageTypeID=4&amp;PageID=5423&amp;Q=980188433&amp;KeyValue=10113+000001" TargetMode="External"/><Relationship Id="rId239" Type="http://schemas.openxmlformats.org/officeDocument/2006/relationships/hyperlink" Target="https://www.google.com/maps/@34.9494005,-82.2742135,3a,75y,325.44h,94.78t/data=!3m7!1e1!3m5!1sb3y9UAQmeJefz0ZJab4Kcw!2e0!6shttps:%2F%2Fstreetviewpixels-pa.googleapis.com%2Fv1%2Fthumbnail%3Fpanoid%3Db3y9UAQmeJefz0ZJab4Kcw%26cb_client%3Dsearch.revgeo_and_fetch.gps%26w%3D96%26h%3D64%26yaw%3D272.61023%26pitch%3D0%26thumbfov%3D100!7i16384!8i8192?hl=en-US&amp;coh=205409&amp;entry=ttu" TargetMode="External"/><Relationship Id="rId117" Type="http://schemas.openxmlformats.org/officeDocument/2006/relationships/hyperlink" Target="https://qpublic.schneidercorp.com/Application.aspx?AppID=724&amp;LayerID=11765&amp;PageTypeID=4&amp;PageID=5423&amp;Q=1607695143&amp;KeyValue=15044B000006" TargetMode="External"/><Relationship Id="rId238" Type="http://schemas.openxmlformats.org/officeDocument/2006/relationships/hyperlink" Target="https://www.greenvillecounty.org/appsAS400/RealProperty/Details.aspx?MapNumber=T020020103501&amp;TaxYear=2024" TargetMode="External"/><Relationship Id="rId359" Type="http://schemas.openxmlformats.org/officeDocument/2006/relationships/hyperlink" Target="https://prc-buncombe.spatialest.com/" TargetMode="External"/><Relationship Id="rId116" Type="http://schemas.openxmlformats.org/officeDocument/2006/relationships/hyperlink" Target="https://www.google.com/maps/@34.5115997,-83.5450312,3a,75y,107.6h,89.63t/data=!3m6!1e1!3m4!1sPawQGnpA1c21ow30n8JkJQ!2e0!7i16384!8i8192?coh=205409&amp;entry=ttu" TargetMode="External"/><Relationship Id="rId237" Type="http://schemas.openxmlformats.org/officeDocument/2006/relationships/hyperlink" Target="https://www.greenvillecounty.org/appsAS400/RealProperty/Details.aspx?MapNumber=T020020103500&amp;TaxYear=2024" TargetMode="External"/><Relationship Id="rId358" Type="http://schemas.openxmlformats.org/officeDocument/2006/relationships/hyperlink" Target="https://www.google.ca/maps/place/29+Lakeshore+Dr,+Asheville,+NC+28804,+USA/@35.6273571,-82.5548808,18.75z/data=!4m15!1m8!3m7!1s0x8859f4cefc9ddf97:0x90a7a1974bfa2311!2s21+Lakeshore+Dr,+Asheville,+NC+28804,+USA!3b1!8m2!3d35.6273838!4d-82.5540844!16s%2Fg%2F11cpn0j3tr!3m5!1s0x8859f4cefaf47e7d:0x347099e4ffaec861!8m2!3d35.6274361!4d-82.5543632!16s%2Fg%2F11c0_h18c8?entry=ttu" TargetMode="External"/><Relationship Id="rId479" Type="http://schemas.openxmlformats.org/officeDocument/2006/relationships/hyperlink" Target="https://propertyinfo.knoxcountytn.gov/datalets/datalet.aspx?mode=land_summary&amp;UseSearch=no&amp;pin=142%20%2006803&amp;jur=047&amp;taxyr=2024&amp;LMparent=20" TargetMode="External"/><Relationship Id="rId115" Type="http://schemas.openxmlformats.org/officeDocument/2006/relationships/hyperlink" Target="https://qpublic.schneidercorp.com/Application.aspx?AppID=1010&amp;LayerID=20413&amp;PageTypeID=4&amp;PageID=8926&amp;Q=1241374204&amp;KeyValue=089A103" TargetMode="External"/><Relationship Id="rId236" Type="http://schemas.openxmlformats.org/officeDocument/2006/relationships/hyperlink" Target="https://www.google.com/maps/@34.7764538,-82.3132997,3a,90y,187.19h,89.53t/data=!3m6!1e1!3m4!1sp5GJaluG_H5Q5m5M9mCyvQ!2e0!7i13312!8i6656?hl=en-US&amp;coh=205409&amp;entry=ttu" TargetMode="External"/><Relationship Id="rId357" Type="http://schemas.openxmlformats.org/officeDocument/2006/relationships/hyperlink" Target="https://prc-buncombe.spatialest.com/" TargetMode="External"/><Relationship Id="rId478" Type="http://schemas.openxmlformats.org/officeDocument/2006/relationships/hyperlink" Target="https://propertyinfo.knoxcountytn.gov/Datalets/Datalet.aspx?sIndex=0&amp;idx=10" TargetMode="External"/><Relationship Id="rId119" Type="http://schemas.openxmlformats.org/officeDocument/2006/relationships/hyperlink" Target="https://qpublic.schneidercorp.com/Application.aspx?AppID=724&amp;LayerID=11765&amp;PageTypeID=4&amp;PageID=5423&amp;Q=980188433&amp;KeyValue=10113+000011" TargetMode="External"/><Relationship Id="rId110" Type="http://schemas.openxmlformats.org/officeDocument/2006/relationships/hyperlink" Target="https://qpublic.schneidercorp.com/Application.aspx?AppID=1010&amp;LayerID=20413&amp;PageTypeID=4&amp;PageID=8926&amp;Q=863901161&amp;KeyValue=104+114" TargetMode="External"/><Relationship Id="rId231" Type="http://schemas.openxmlformats.org/officeDocument/2006/relationships/hyperlink" Target="https://www.greenvillecounty.org/appsAS400/RealProperty/Details.aspx?MapNumber=B015000200600&amp;TaxYear=2024" TargetMode="External"/><Relationship Id="rId352" Type="http://schemas.openxmlformats.org/officeDocument/2006/relationships/hyperlink" Target="https://prc-buncombe.spatialest.com/" TargetMode="External"/><Relationship Id="rId473" Type="http://schemas.openxmlformats.org/officeDocument/2006/relationships/hyperlink" Target="https://tax.transylvaniacounty.org/" TargetMode="External"/><Relationship Id="rId230" Type="http://schemas.openxmlformats.org/officeDocument/2006/relationships/hyperlink" Target="https://www.google.com/maps/@34.8777858,-82.4644386,3a,75y,296.64h,85.43t/data=!3m6!1e1!3m4!1sj5d8cx0k8H7JLaxFMZV5hA!2e0!7i16384!8i8192?hl=en-US&amp;coh=205409&amp;entry=ttu" TargetMode="External"/><Relationship Id="rId351" Type="http://schemas.openxmlformats.org/officeDocument/2006/relationships/hyperlink" Target="https://prc-buncombe.spatialest.com/" TargetMode="External"/><Relationship Id="rId472" Type="http://schemas.openxmlformats.org/officeDocument/2006/relationships/hyperlink" Target="https://www.stanlytax.com/taxes.html" TargetMode="External"/><Relationship Id="rId350" Type="http://schemas.openxmlformats.org/officeDocument/2006/relationships/hyperlink" Target="https://www.google.ca/maps/place/891+Patton+Ave,+Asheville,+NC+28806,+USA/@35.5880289,-82.5886991,18.75z/data=!4m6!3m5!1s0x88598c9746e9f4d1:0x33d4932de3b759e0!8m2!3d35.588146!4d-82.587972!16s%2Fg%2F11bw3ygw7l?entry=ttu" TargetMode="External"/><Relationship Id="rId471" Type="http://schemas.openxmlformats.org/officeDocument/2006/relationships/hyperlink" Target="https://www.stanlytax.com/taxes.html" TargetMode="External"/><Relationship Id="rId470" Type="http://schemas.openxmlformats.org/officeDocument/2006/relationships/hyperlink" Target="https://www.stanlytax.com/taxes.html" TargetMode="External"/><Relationship Id="rId114" Type="http://schemas.openxmlformats.org/officeDocument/2006/relationships/hyperlink" Target="https://www.google.com/maps/@34.5105124,-83.5447959,3a,75y,5.98h,87.38t/data=!3m6!1e1!3m4!1sK_sJ4n4fcD39H_0gwc2QCQ!2e0!7i16384!8i8192?coh=205409&amp;entry=ttu" TargetMode="External"/><Relationship Id="rId235" Type="http://schemas.openxmlformats.org/officeDocument/2006/relationships/hyperlink" Target="https://www.greenvillecounty.org/appsAS400/RealProperty/Details.aspx?MapNumber=M006020100201&amp;TaxYear=2024" TargetMode="External"/><Relationship Id="rId356" Type="http://schemas.openxmlformats.org/officeDocument/2006/relationships/hyperlink" Target="https://tax.buncombecounty.org/Bill/Details/0000743646-2023-2023-0000-00?Query=29%20N%20Bear%20Creek%20Rd%2C%20Asheville" TargetMode="External"/><Relationship Id="rId477" Type="http://schemas.openxmlformats.org/officeDocument/2006/relationships/hyperlink" Target="https://tax.transylvaniacounty.org/" TargetMode="External"/><Relationship Id="rId113" Type="http://schemas.openxmlformats.org/officeDocument/2006/relationships/hyperlink" Target="https://qpublic.schneidercorp.com/Application.aspx?AppID=1010&amp;LayerID=20413&amp;PageTypeID=4&amp;PageID=8926&amp;Q=1241374204&amp;KeyValue=089A102" TargetMode="External"/><Relationship Id="rId234" Type="http://schemas.openxmlformats.org/officeDocument/2006/relationships/hyperlink" Target="https://www.google.com/maps/@34.8782128,-82.4682966,3a,75y,88.39h,98.58t/data=!3m6!1e1!3m4!1spkfdhkvEBep6AJFTLnuA-A!2e0!7i16384!8i8192?hl=en-US&amp;coh=205409&amp;entry=ttu" TargetMode="External"/><Relationship Id="rId355" Type="http://schemas.openxmlformats.org/officeDocument/2006/relationships/hyperlink" Target="https://tax.buncombecounty.org/Bill/Details/0000674604-2023-2023-0000-00?Query=Milkco" TargetMode="External"/><Relationship Id="rId476" Type="http://schemas.openxmlformats.org/officeDocument/2006/relationships/hyperlink" Target="https://tax.transylvaniacounty.org/" TargetMode="External"/><Relationship Id="rId112" Type="http://schemas.openxmlformats.org/officeDocument/2006/relationships/hyperlink" Target="https://qpublic.schneidercorp.com/Application.aspx?AppID=1010&amp;LayerID=20413&amp;PageTypeID=4&amp;PageID=8926&amp;Q=1112550322&amp;KeyValue=104+265" TargetMode="External"/><Relationship Id="rId233" Type="http://schemas.openxmlformats.org/officeDocument/2006/relationships/hyperlink" Target="https://www.greenvillecounty.org/appsAS400/RealProperty/Details.aspx?MapNumber=B015000200601&amp;TaxYear=2024" TargetMode="External"/><Relationship Id="rId354" Type="http://schemas.openxmlformats.org/officeDocument/2006/relationships/hyperlink" Target="https://prc-buncombe.spatialest.com/" TargetMode="External"/><Relationship Id="rId475" Type="http://schemas.openxmlformats.org/officeDocument/2006/relationships/hyperlink" Target="https://tax.transylvaniacounty.org/" TargetMode="External"/><Relationship Id="rId111" Type="http://schemas.openxmlformats.org/officeDocument/2006/relationships/hyperlink" Target="https://www.google.com/maps/@34.6011576,-83.5197155,3a,45.9y,135.21h,93.69t/data=!3m6!1e1!3m4!1sqPXqe8uI4rNC2xgau3ptyQ!2e0!7i16384!8i8192?coh=205409&amp;entry=ttu" TargetMode="External"/><Relationship Id="rId232" Type="http://schemas.openxmlformats.org/officeDocument/2006/relationships/hyperlink" Target="https://www.google.com/maps/@34.8793054,-82.4684035,3a,75y,80.74h,97.19t/data=!3m7!1e1!3m5!1sqowe5CEEf2Tglg55V8pF4g!2e0!6shttps:%2F%2Fstreetviewpixels-pa.googleapis.com%2Fv1%2Fthumbnail%3Fpanoid%3Dqowe5CEEf2Tglg55V8pF4g%26cb_client%3Dsearch.revgeo_and_fetch.gps%26w%3D96%26h%3D64%26yaw%3D101.856606%26pitch%3D0%26thumbfov%3D100!7i16384!8i8192?hl=en-US&amp;coh=205409&amp;entry=ttu" TargetMode="External"/><Relationship Id="rId353" Type="http://schemas.openxmlformats.org/officeDocument/2006/relationships/hyperlink" Target="https://prc-buncombe.spatialest.com/" TargetMode="External"/><Relationship Id="rId474" Type="http://schemas.openxmlformats.org/officeDocument/2006/relationships/hyperlink" Target="https://tax.transylvaniacounty.org/" TargetMode="External"/><Relationship Id="rId305" Type="http://schemas.openxmlformats.org/officeDocument/2006/relationships/hyperlink" Target="https://www.google.ca/maps/@35.0662117,-82.0025647,3a,75y,133.29h,93.22t/data=!3m7!1e1!3m5!1sAHWAf5NWGtNkBAyX6tefnQ!2e0!6shttps:%2F%2Fstreetviewpixels-pa.googleapis.com%2Fv1%2Fthumbnail%3Fpanoid%3DAHWAf5NWGtNkBAyX6tefnQ%26cb_client%3Dsearch.revgeo_and_fetch.gps%26w%3D96%26h%3D64%26yaw%3D155.29733%26pitch%3D0%26thumbfov%3D100!7i16384!8i8192?coh=205409&amp;entry=ttu" TargetMode="External"/><Relationship Id="rId426" Type="http://schemas.openxmlformats.org/officeDocument/2006/relationships/hyperlink" Target="https://nc-mitchell-assessor.governmax.com/propertymax/ACAMA_Indiana/tab_parcel_v0701.asp?t_nm=base&amp;l_cr=2&amp;t_wc=%7Cparcelid=0880%2D20%2D91%2D7893&amp;sid=66838E41329A4D1ABA7F677E283619DE" TargetMode="External"/><Relationship Id="rId304" Type="http://schemas.openxmlformats.org/officeDocument/2006/relationships/hyperlink" Target="https://qpublic.schneidercorp.com/Application.aspx?AppID=857&amp;LayerID=16069&amp;PageTypeID=4&amp;PageID=7149&amp;Q=1413081121&amp;KeyValue=2-36-00-066.02" TargetMode="External"/><Relationship Id="rId425" Type="http://schemas.openxmlformats.org/officeDocument/2006/relationships/hyperlink" Target="https://nc-mitchell-assessor.governmax.com/propertymax/ACAMA_Indiana/tab_parcel_v0701.asp?t_nm=base&amp;l_cr=1&amp;t_wc=%7Cparcelid=0880%2D20%2D91%2D5887&amp;sid=66838E41329A4D1ABA7F677E283619DE" TargetMode="External"/><Relationship Id="rId303" Type="http://schemas.openxmlformats.org/officeDocument/2006/relationships/hyperlink" Target="https://www.google.ca/maps/@35.0632844,-81.9966612,3a,75y,322.58h,86.72t/data=!3m6!1e1!3m4!1sq9QK_EbfFvb1f9r0NCxGsA!2e0!7i13312!8i6656?coh=205409&amp;entry=ttu" TargetMode="External"/><Relationship Id="rId424" Type="http://schemas.openxmlformats.org/officeDocument/2006/relationships/hyperlink" Target="https://www.bttaxpayerportal.com/ITSPublicMD/AppraisalCard.aspx?id=170115544341/2024" TargetMode="External"/><Relationship Id="rId302" Type="http://schemas.openxmlformats.org/officeDocument/2006/relationships/hyperlink" Target="https://qpublic.schneidercorp.com/Application.aspx?AppID=857&amp;LayerID=16069&amp;PageTypeID=4&amp;PageID=7149&amp;Q=1413081121&amp;KeyValue=2-36-00-066.00" TargetMode="External"/><Relationship Id="rId423" Type="http://schemas.openxmlformats.org/officeDocument/2006/relationships/hyperlink" Target="https://www.bttaxpayerportal.com/ITSPublicMD/AppraisalCard.aspx?id=170115531977/2024" TargetMode="External"/><Relationship Id="rId309" Type="http://schemas.openxmlformats.org/officeDocument/2006/relationships/hyperlink" Target="https://qpublic.schneidercorp.com/Application.aspx?AppID=857&amp;LayerID=16069&amp;PageTypeID=4&amp;PageID=7149&amp;Q=1413081121&amp;KeyValue=1-02-00-029.04" TargetMode="External"/><Relationship Id="rId308" Type="http://schemas.openxmlformats.org/officeDocument/2006/relationships/hyperlink" Target="https://qpublic.schneidercorp.com/Application.aspx?AppID=857&amp;LayerID=16069&amp;PageTypeID=4&amp;PageID=7149&amp;Q=1413081121&amp;KeyValue=2-36-00-066.01" TargetMode="External"/><Relationship Id="rId429" Type="http://schemas.openxmlformats.org/officeDocument/2006/relationships/hyperlink" Target="https://nc-mitchell-assessor.governmax.com/propertymax/ACAMA_Indiana/tab_parcel_v0701.asp?t_nm=base&amp;l_cr=5&amp;t_wc=%7Cparcelid=0880%2D20%2D92%2D7067&amp;sid=66838E41329A4D1ABA7F677E283619DE" TargetMode="External"/><Relationship Id="rId307" Type="http://schemas.openxmlformats.org/officeDocument/2006/relationships/hyperlink" Target="https://www.google.ca/maps/@34.7591894,-82.0614252,3a,90y,24.9h,100.26t/data=!3m7!1e1!3m5!1sflZI9YbAKtebYm_zMcYGNQ!2e0!6shttps:%2F%2Fstreetviewpixels-pa.googleapis.com%2Fv1%2Fthumbnail%3Fpanoid%3DflZI9YbAKtebYm_zMcYGNQ%26cb_client%3Dsearch.revgeo_and_fetch.gps%26w%3D96%26h%3D64%26yaw%3D60.78004%26pitch%3D0%26thumbfov%3D100!7i16384!8i8192?coh=205409&amp;entry=ttu" TargetMode="External"/><Relationship Id="rId428" Type="http://schemas.openxmlformats.org/officeDocument/2006/relationships/hyperlink" Target="https://nc-mitchell-assessor.governmax.com/propertymax/ACAMA_Indiana/tab_parcel_v0701.asp?t_nm=base&amp;l_cr=4&amp;t_wc=%7Cparcelid=0880%2D20%2D92%2D6188&amp;sid=66838E41329A4D1ABA7F677E283619DE" TargetMode="External"/><Relationship Id="rId306" Type="http://schemas.openxmlformats.org/officeDocument/2006/relationships/hyperlink" Target="https://qpublic.schneidercorp.com/Application.aspx?AppID=857&amp;LayerID=16069&amp;PageTypeID=4&amp;PageID=7149&amp;Q=1413081121&amp;KeyValue=4-25-00-001.05" TargetMode="External"/><Relationship Id="rId427" Type="http://schemas.openxmlformats.org/officeDocument/2006/relationships/hyperlink" Target="https://nc-mitchell-assessor.governmax.com/propertymax/ACAMA_Indiana/tab_parcel_v0701.asp?t_nm=base&amp;l_cr=3&amp;t_wc=%7Cparcelid=0880%2D20%2D91%2D8876&amp;sid=66838E41329A4D1ABA7F677E283619DE" TargetMode="External"/><Relationship Id="rId301" Type="http://schemas.openxmlformats.org/officeDocument/2006/relationships/hyperlink" Target="https://qpublic.schneidercorp.com/Application.aspx?AppID=1228&amp;LayerID=39077&amp;PageTypeID=4&amp;PageID=14513&amp;Q=1030061280&amp;KeyValue=906-20-01-059" TargetMode="External"/><Relationship Id="rId422" Type="http://schemas.openxmlformats.org/officeDocument/2006/relationships/hyperlink" Target="https://lrcpwa.ncptscloud.com/Madison/PropertySummary.aspx?PARCELPK=9365&amp;pageIndex=0" TargetMode="External"/><Relationship Id="rId300" Type="http://schemas.openxmlformats.org/officeDocument/2006/relationships/hyperlink" Target="https://qpublic.schneidercorp.com/Application.aspx?AppID=1228&amp;LayerID=39077&amp;PageTypeID=4&amp;PageID=14513&amp;Q=1030061280&amp;KeyValue=901-29-01-045" TargetMode="External"/><Relationship Id="rId421" Type="http://schemas.openxmlformats.org/officeDocument/2006/relationships/hyperlink" Target="https://lrcpwa.ncptscloud.com/Madison/PropertySummary.aspx?PARCELPK=15426&amp;pageIndex=0" TargetMode="External"/><Relationship Id="rId420" Type="http://schemas.openxmlformats.org/officeDocument/2006/relationships/hyperlink" Target="https://lrcpwa.ncptscloud.com/Madison/PropertySummary.aspx?PARCELPK=3017&amp;pageIndex=0" TargetMode="External"/><Relationship Id="rId415" Type="http://schemas.openxmlformats.org/officeDocument/2006/relationships/hyperlink" Target="https://taxweb.co.iredell.nc.us/PublicAccess/View.aspx?prid=15057202" TargetMode="External"/><Relationship Id="rId414" Type="http://schemas.openxmlformats.org/officeDocument/2006/relationships/hyperlink" Target="https://property.spatialest.com/nc/henderson/" TargetMode="External"/><Relationship Id="rId413" Type="http://schemas.openxmlformats.org/officeDocument/2006/relationships/hyperlink" Target="https://property.spatialest.com/nc/henderson/" TargetMode="External"/><Relationship Id="rId412" Type="http://schemas.openxmlformats.org/officeDocument/2006/relationships/hyperlink" Target="https://property.spatialest.com/nc/henderson/" TargetMode="External"/><Relationship Id="rId419" Type="http://schemas.openxmlformats.org/officeDocument/2006/relationships/hyperlink" Target="https://lrcpwa.ncptscloud.com/Madison/PropertySummary.aspx?PARCELPK=17239&amp;pageIndex=0" TargetMode="External"/><Relationship Id="rId418" Type="http://schemas.openxmlformats.org/officeDocument/2006/relationships/hyperlink" Target="https://lrcpwa.ncptscloud.com/Madison/PropertySummary.aspx?PARCELPK=10958&amp;pageIndex=0" TargetMode="External"/><Relationship Id="rId417" Type="http://schemas.openxmlformats.org/officeDocument/2006/relationships/hyperlink" Target="https://taxweb.co.iredell.nc.us/PublicAccess/View.aspx?prid=15400226" TargetMode="External"/><Relationship Id="rId416" Type="http://schemas.openxmlformats.org/officeDocument/2006/relationships/hyperlink" Target="https://taxweb.co.iredell.nc.us/PublicAccess/View.aspx?prid=15400228" TargetMode="External"/><Relationship Id="rId411" Type="http://schemas.openxmlformats.org/officeDocument/2006/relationships/hyperlink" Target="https://property.spatialest.com/nc/henderson/" TargetMode="External"/><Relationship Id="rId410" Type="http://schemas.openxmlformats.org/officeDocument/2006/relationships/hyperlink" Target="https://property.spatialest.com/nc/henderson/" TargetMode="External"/><Relationship Id="rId206" Type="http://schemas.openxmlformats.org/officeDocument/2006/relationships/hyperlink" Target="https://www.greenvillecounty.org/appsAS400/RealProperty/Details.aspx?MapNumber=P014000100802&amp;TaxYear=2024" TargetMode="External"/><Relationship Id="rId327" Type="http://schemas.openxmlformats.org/officeDocument/2006/relationships/hyperlink" Target="https://qpublic.schneidercorp.com/Application.aspx?AppID=857&amp;LayerID=16069&amp;PageTypeID=4&amp;PageID=7149&amp;Q=1413081121&amp;KeyValue=7-15-08-229.00" TargetMode="External"/><Relationship Id="rId448" Type="http://schemas.openxmlformats.org/officeDocument/2006/relationships/hyperlink" Target="https://gis.caldwellcountync.org/ITSNet/AppraisalCard.aspx?parcel=11%2025%20%201%20%208B" TargetMode="External"/><Relationship Id="rId205" Type="http://schemas.openxmlformats.org/officeDocument/2006/relationships/hyperlink" Target="https://www.google.com/maps/@34.7772184,-82.3132439,3a,75y,320.9h,96.3t/data=!3m7!1e1!3m5!1sWRA6iF9Tcd3PJeepdTbQ_Q!2e0!6shttps:%2F%2Fstreetviewpixels-pa.googleapis.com%2Fv1%2Fthumbnail%3Fpanoid%3DWRA6iF9Tcd3PJeepdTbQ_Q%26cb_client%3Dsearch.revgeo_and_fetch.gps%26w%3D96%26h%3D64%26yaw%3D336.87225%26pitch%3D0%26thumbfov%3D100!7i16384!8i8192?hl=en-US&amp;coh=205409&amp;entry=ttu" TargetMode="External"/><Relationship Id="rId326" Type="http://schemas.openxmlformats.org/officeDocument/2006/relationships/hyperlink" Target="https://qpublic.schneidercorp.com/Application.aspx?AppID=857&amp;LayerID=16069&amp;PageTypeID=4&amp;PageID=7149&amp;Q=1413081121&amp;KeyValue=6-20-03-026.00" TargetMode="External"/><Relationship Id="rId447" Type="http://schemas.openxmlformats.org/officeDocument/2006/relationships/hyperlink" Target="https://gis.caldwellcountync.org/ITSNet/AppraisalCard.aspx?parcel=11%2025%20%201%20%208" TargetMode="External"/><Relationship Id="rId204" Type="http://schemas.openxmlformats.org/officeDocument/2006/relationships/hyperlink" Target="https://www.greenvillecounty.org/appsAS400/RealProperty/Details.aspx?MapNumber=M008010101524&amp;TaxYear=2024" TargetMode="External"/><Relationship Id="rId325" Type="http://schemas.openxmlformats.org/officeDocument/2006/relationships/hyperlink" Target="https://www.google.ca/maps/@34.8876612,-82.0708258,3a,22.7y,277.13h,93.11t/data=!3m7!1e1!3m5!1s62ZAE8Q_shZDZbRLCDDgrg!2e0!6shttps:%2F%2Fstreetviewpixels-pa.googleapis.com%2Fv1%2Fthumbnail%3Fpanoid%3D62ZAE8Q_shZDZbRLCDDgrg%26cb_client%3Dsearch.revgeo_and_fetch.gps%26w%3D96%26h%3D64%26yaw%3D273.1247%26pitch%3D0%26thumbfov%3D100!7i16384!8i8192?coh=205409&amp;entry=ttu" TargetMode="External"/><Relationship Id="rId446" Type="http://schemas.openxmlformats.org/officeDocument/2006/relationships/hyperlink" Target="http://taxweb.burkenc.org/CamaPWA/PropertySummary.aspx?REID=57766" TargetMode="External"/><Relationship Id="rId203" Type="http://schemas.openxmlformats.org/officeDocument/2006/relationships/hyperlink" Target="https://www.greenvillecounty.org/appsAS400/RealProperty/Details.aspx?MapNumber=M008010101509&amp;TaxYear=2024" TargetMode="External"/><Relationship Id="rId324" Type="http://schemas.openxmlformats.org/officeDocument/2006/relationships/hyperlink" Target="https://qpublic.schneidercorp.com/Application.aspx?AppID=857&amp;LayerID=16069&amp;PageTypeID=4&amp;PageID=7149&amp;Q=1413081121&amp;KeyValue=5-31-00-054.06" TargetMode="External"/><Relationship Id="rId445" Type="http://schemas.openxmlformats.org/officeDocument/2006/relationships/hyperlink" Target="http://taxweb.burkenc.org/CamaPWA/PropertySummary.aspx?REID=54441" TargetMode="External"/><Relationship Id="rId209" Type="http://schemas.openxmlformats.org/officeDocument/2006/relationships/hyperlink" Target="https://www.google.com/maps/@34.886508,-82.3536785,3a,90y,320.78h,94.62t/data=!3m7!1e1!3m5!1sxr82s0pkJ57bDg3tQCheNg!2e0!6shttps:%2F%2Fstreetviewpixels-pa.googleapis.com%2Fv1%2Fthumbnail%3Fpanoid%3Dxr82s0pkJ57bDg3tQCheNg%26cb_client%3Dsearch.gws-prod.gps%26w%3D86%26h%3D86%26yaw%3D314.68686%26pitch%3D0%26thumbfov%3D100!7i16384!8i8192?hl=en-US&amp;coh=205409&amp;entry=ttu" TargetMode="External"/><Relationship Id="rId208" Type="http://schemas.openxmlformats.org/officeDocument/2006/relationships/hyperlink" Target="https://www.greenvillecounty.org/appsAS400/RealProperty/Details.aspx?MapNumber=P014000100803&amp;TaxYear=2024" TargetMode="External"/><Relationship Id="rId329" Type="http://schemas.openxmlformats.org/officeDocument/2006/relationships/hyperlink" Target="https://qpublic.schneidercorp.com/Application.aspx?AppID=857&amp;LayerID=16069&amp;PageTypeID=4&amp;PageID=7149&amp;Q=1413081121&amp;KeyValue=2-53-00-018.00" TargetMode="External"/><Relationship Id="rId207" Type="http://schemas.openxmlformats.org/officeDocument/2006/relationships/hyperlink" Target="https://www.google.com/maps/@34.886243,-82.3539752,3a,75y,317.59h,85.54t/data=!3m6!1e1!3m4!1sKzjtQHQmX0q2ZbI2chFLWQ!2e0!7i16384!8i8192?hl=en-US&amp;coh=205409&amp;entry=ttu" TargetMode="External"/><Relationship Id="rId328" Type="http://schemas.openxmlformats.org/officeDocument/2006/relationships/hyperlink" Target="https://www.google.ca/maps/@34.9361569,-81.9480121,3a,90y,181.52h,89.61t/data=!3m6!1e1!3m4!1sBffmOhfgKXU5t2KqmG3Sow!2e0!7i16384!8i8192?coh=205409&amp;entry=ttu" TargetMode="External"/><Relationship Id="rId449" Type="http://schemas.openxmlformats.org/officeDocument/2006/relationships/hyperlink" Target="https://gis.caldwellcountync.org/ITSNet/AppraisalCard.aspx?parcel=11%2025%20%201%20%208A" TargetMode="External"/><Relationship Id="rId440" Type="http://schemas.openxmlformats.org/officeDocument/2006/relationships/hyperlink" Target="http://webtax.averycountync.gov/itsnet/TaxBill.aspx" TargetMode="External"/><Relationship Id="rId202" Type="http://schemas.openxmlformats.org/officeDocument/2006/relationships/hyperlink" Target="https://www.google.ca/maps/@34.778538,-82.3117841,3a,90y,329.19h,92.51t/data=!3m6!1e1!3m4!1sKwluQBhAXt3Q71x7jLghbA!2e0!7i16384!8i8192?coh=205409&amp;entry=ttu" TargetMode="External"/><Relationship Id="rId323" Type="http://schemas.openxmlformats.org/officeDocument/2006/relationships/hyperlink" Target="https://qpublic.schneidercorp.com/Application.aspx?AppID=857&amp;LayerID=16069&amp;PageTypeID=4&amp;PageID=7149&amp;Q=1413081121&amp;KeyValue=5-31-00-054.01" TargetMode="External"/><Relationship Id="rId444" Type="http://schemas.openxmlformats.org/officeDocument/2006/relationships/hyperlink" Target="http://taxweb.burkenc.org/CamaPWA/PropertySummary.aspx?REID=47741" TargetMode="External"/><Relationship Id="rId201" Type="http://schemas.openxmlformats.org/officeDocument/2006/relationships/hyperlink" Target="https://www.greenvillecounty.org/appsAS400/RealProperty/Details.aspx?MapNumber=M008010101500&amp;TaxYear=2024" TargetMode="External"/><Relationship Id="rId322" Type="http://schemas.openxmlformats.org/officeDocument/2006/relationships/hyperlink" Target="https://www.google.ca/maps/@35.0051655,-82.0101835,3a,90y,47.69h,96.7t/data=!3m7!1e1!3m5!1smGauXADOvgSp13oC4B0eig!2e0!6shttps:%2F%2Fstreetviewpixels-pa.googleapis.com%2Fv1%2Fthumbnail%3Fpanoid%3DmGauXADOvgSp13oC4B0eig%26cb_client%3Dsearch.revgeo_and_fetch.gps%26w%3D96%26h%3D64%26yaw%3D52.799225%26pitch%3D0%26thumbfov%3D100!7i16384!8i8192?coh=205409&amp;entry=ttu" TargetMode="External"/><Relationship Id="rId443" Type="http://schemas.openxmlformats.org/officeDocument/2006/relationships/hyperlink" Target="http://webtax.averycountync.gov/itsnet/TaxBill.aspx" TargetMode="External"/><Relationship Id="rId200" Type="http://schemas.openxmlformats.org/officeDocument/2006/relationships/hyperlink" Target="https://www.google.com/maps/place/35%C2%B006'11.2%22N+81%C2%B041'05.2%22W/@35.1029246,-81.6854294,17.4z/data=!4m4!3m3!8m2!3d35.1031183!4d-81.6847894?entry=ttu" TargetMode="External"/><Relationship Id="rId321" Type="http://schemas.openxmlformats.org/officeDocument/2006/relationships/hyperlink" Target="https://qpublic.schneidercorp.com/Application.aspx?AppID=857&amp;LayerID=16069&amp;PageTypeID=4&amp;PageID=7149&amp;Q=1413081121&amp;KeyValue=2-55-00-040.03" TargetMode="External"/><Relationship Id="rId442" Type="http://schemas.openxmlformats.org/officeDocument/2006/relationships/hyperlink" Target="http://webtax.averycountync.gov/itsnet/TaxBill.aspx" TargetMode="External"/><Relationship Id="rId320" Type="http://schemas.openxmlformats.org/officeDocument/2006/relationships/hyperlink" Target="https://www.google.ca/maps/@35.0058603,-82.0109027,3a,75y,64.14h,98.59t/data=!3m6!1e1!3m4!1sIfE3_ChM6o4xYTvns-2cHg!2e0!7i16384!8i8192?coh=205409&amp;entry=ttu" TargetMode="External"/><Relationship Id="rId441" Type="http://schemas.openxmlformats.org/officeDocument/2006/relationships/hyperlink" Target="https://gis.yanceycountync.org/maps/" TargetMode="External"/><Relationship Id="rId316" Type="http://schemas.openxmlformats.org/officeDocument/2006/relationships/hyperlink" Target="https://qpublic.schneidercorp.com/Application.aspx?AppID=857&amp;LayerID=16069&amp;PageTypeID=4&amp;PageID=7149&amp;Q=1413081121&amp;KeyValue=7-17-06-010.00" TargetMode="External"/><Relationship Id="rId437" Type="http://schemas.openxmlformats.org/officeDocument/2006/relationships/hyperlink" Target="https://lrcpwa.ncptscloud.com/Rutherford/PropertySummary.aspx?PARCELPK=51652&amp;pageIndex=0" TargetMode="External"/><Relationship Id="rId315" Type="http://schemas.openxmlformats.org/officeDocument/2006/relationships/hyperlink" Target="https://www.google.ca/maps/@34.9801514,-81.8649548,3a,75y,264.85h,101.77t/data=!3m6!1e1!3m4!1sIg0PsGSL2Y2xauYv0moUVQ!2e0!7i16384!8i8192?coh=205409&amp;entry=ttu" TargetMode="External"/><Relationship Id="rId436" Type="http://schemas.openxmlformats.org/officeDocument/2006/relationships/hyperlink" Target="https://lrcpwa.ncptscloud.com/Rutherford/PropertySummary.aspx?PARCELPK=51651&amp;pageIndex=0" TargetMode="External"/><Relationship Id="rId314" Type="http://schemas.openxmlformats.org/officeDocument/2006/relationships/hyperlink" Target="https://qpublic.schneidercorp.com/Application.aspx?AppID=857&amp;LayerID=16069&amp;PageTypeID=4&amp;PageID=7149&amp;Q=1413081121&amp;KeyValue=7-10-00-002.04" TargetMode="External"/><Relationship Id="rId435" Type="http://schemas.openxmlformats.org/officeDocument/2006/relationships/hyperlink" Target="https://lrcpwa.ncptscloud.com/Rutherford/PropertySummary.aspx?PARCELPK=34120&amp;pageIndex=0" TargetMode="External"/><Relationship Id="rId313" Type="http://schemas.openxmlformats.org/officeDocument/2006/relationships/hyperlink" Target="https://www.google.ca/maps/@34.980978,-81.8678653,3a,73.3y,147.29h,82.58t/data=!3m6!1e1!3m4!1slxJe6WF359CIWMdc-NCUhg!2e0!7i16384!8i8192?coh=205409&amp;entry=ttu" TargetMode="External"/><Relationship Id="rId434" Type="http://schemas.openxmlformats.org/officeDocument/2006/relationships/hyperlink" Target="https://lrcpwa.ncptscloud.com/Rutherford/PropertySummary.aspx?PARCELPK=32359&amp;pageIndex=0" TargetMode="External"/><Relationship Id="rId319" Type="http://schemas.openxmlformats.org/officeDocument/2006/relationships/hyperlink" Target="https://qpublic.schneidercorp.com/Application.aspx?AppID=857&amp;LayerID=16069&amp;PageTypeID=4&amp;PageID=7149&amp;Q=1413081121&amp;KeyValue=2-55-00-040.02" TargetMode="External"/><Relationship Id="rId318" Type="http://schemas.openxmlformats.org/officeDocument/2006/relationships/hyperlink" Target="https://www.google.ca/maps/@34.9336244,-81.8940694,3a,75y,246.7h,91.3t/data=!3m7!1e1!3m5!1sRc4MvSgbub7FJN_y5PNOCA!2e0!6shttps:%2F%2Fstreetviewpixels-pa.googleapis.com%2Fv1%2Fthumbnail%3Fpanoid%3DRc4MvSgbub7FJN_y5PNOCA%26cb_client%3Dsearch.revgeo_and_fetch.gps%26w%3D96%26h%3D64%26yaw%3D291.64752%26pitch%3D0%26thumbfov%3D100!7i13312!8i6656?coh=205409&amp;entry=ttu" TargetMode="External"/><Relationship Id="rId439" Type="http://schemas.openxmlformats.org/officeDocument/2006/relationships/hyperlink" Target="https://maps.swaincountync.gov/gis/" TargetMode="External"/><Relationship Id="rId317" Type="http://schemas.openxmlformats.org/officeDocument/2006/relationships/hyperlink" Target="https://qpublic.schneidercorp.com/Application.aspx?AppID=857&amp;LayerID=16069&amp;PageTypeID=4&amp;PageID=7149&amp;Q=1413081121&amp;KeyValue=7-17-06-010.04" TargetMode="External"/><Relationship Id="rId438" Type="http://schemas.openxmlformats.org/officeDocument/2006/relationships/hyperlink" Target="https://maps.swaincountync.gov/gis/" TargetMode="External"/><Relationship Id="rId312" Type="http://schemas.openxmlformats.org/officeDocument/2006/relationships/hyperlink" Target="https://qpublic.schneidercorp.com/Application.aspx?AppID=857&amp;LayerID=16069&amp;PageTypeID=4&amp;PageID=7149&amp;Q=1413081121&amp;KeyValue=7-10-00-002.02" TargetMode="External"/><Relationship Id="rId433" Type="http://schemas.openxmlformats.org/officeDocument/2006/relationships/hyperlink" Target="https://lrcpwa.ncptscloud.com/Rutherford/PropertySummary.aspx?PARCELPK=24634&amp;pageIndex=0" TargetMode="External"/><Relationship Id="rId311" Type="http://schemas.openxmlformats.org/officeDocument/2006/relationships/hyperlink" Target="https://www.google.ca/maps/@35.0051655,-82.0101835,3a,75y,36.89h,88.68t/data=!3m6!1e1!3m4!1smGauXADOvgSp13oC4B0eig!2e0!7i16384!8i8192?coh=205409&amp;entry=ttu" TargetMode="External"/><Relationship Id="rId432" Type="http://schemas.openxmlformats.org/officeDocument/2006/relationships/hyperlink" Target="https://lrcpwa.ncptscloud.com/Rutherford/PropertySummary.aspx?PARCELPK=8349&amp;pageIndex=0" TargetMode="External"/><Relationship Id="rId310" Type="http://schemas.openxmlformats.org/officeDocument/2006/relationships/hyperlink" Target="https://qpublic.schneidercorp.com/Application.aspx?AppID=857&amp;LayerID=16069&amp;PageTypeID=4&amp;PageID=7149&amp;Q=1413081121&amp;KeyValue=2-55-00-040.01" TargetMode="External"/><Relationship Id="rId431" Type="http://schemas.openxmlformats.org/officeDocument/2006/relationships/hyperlink" Target="https://lrcpwa.ncptscloud.com/Rutherford/PropertySummary.aspx?PARCELPK=44663&amp;pageIndex=0" TargetMode="External"/><Relationship Id="rId430" Type="http://schemas.openxmlformats.org/officeDocument/2006/relationships/hyperlink" Target="https://lrcpwa.ncptscloud.com/Rutherford/PropertySummary.aspx?PARCELPK=42892&amp;pageIndex=0" TargetMode="Externa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hyperlink" Target="https://shop.ingles-markets.com/shop" TargetMode="External"/><Relationship Id="rId2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3.88"/>
    <col customWidth="1" min="6" max="6" width="13.88"/>
    <col customWidth="1" min="10" max="10" width="20.13"/>
    <col customWidth="1" min="11" max="21" width="18.88"/>
    <col customWidth="1" min="22" max="22" width="16.38"/>
  </cols>
  <sheetData>
    <row r="1">
      <c r="A1" s="1" t="s">
        <v>0</v>
      </c>
      <c r="I1" s="2"/>
      <c r="J1" s="3"/>
      <c r="K1" s="4"/>
      <c r="M1" s="5"/>
      <c r="N1" s="6"/>
      <c r="O1" s="7"/>
      <c r="P1" s="8"/>
      <c r="Q1" s="7"/>
      <c r="R1" s="7"/>
      <c r="S1" s="7"/>
      <c r="T1" s="7"/>
      <c r="U1" s="7"/>
      <c r="V1" s="9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</row>
    <row r="2">
      <c r="A2" s="1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2" t="s">
        <v>10</v>
      </c>
      <c r="K2" s="13" t="s">
        <v>11</v>
      </c>
      <c r="L2" s="13" t="s">
        <v>12</v>
      </c>
      <c r="M2" s="14" t="s">
        <v>13</v>
      </c>
      <c r="N2" s="15" t="s">
        <v>14</v>
      </c>
      <c r="O2" s="16" t="s">
        <v>15</v>
      </c>
      <c r="P2" s="17" t="s">
        <v>16</v>
      </c>
      <c r="Q2" s="16" t="s">
        <v>17</v>
      </c>
      <c r="R2" s="16" t="s">
        <v>18</v>
      </c>
      <c r="S2" s="16" t="s">
        <v>19</v>
      </c>
      <c r="T2" s="16" t="s">
        <v>20</v>
      </c>
      <c r="U2" s="16" t="s">
        <v>21</v>
      </c>
      <c r="V2" s="11" t="s">
        <v>22</v>
      </c>
      <c r="W2" s="18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</row>
    <row r="3">
      <c r="A3" s="19" t="s">
        <v>23</v>
      </c>
      <c r="B3" s="20" t="s">
        <v>2</v>
      </c>
      <c r="C3" s="20" t="s">
        <v>2</v>
      </c>
      <c r="D3" s="21">
        <v>4.4</v>
      </c>
      <c r="E3" s="21" t="s">
        <v>24</v>
      </c>
      <c r="F3" s="21" t="s">
        <v>24</v>
      </c>
      <c r="G3" s="21" t="s">
        <v>25</v>
      </c>
      <c r="H3" s="21" t="s">
        <v>24</v>
      </c>
      <c r="I3" s="21" t="s">
        <v>26</v>
      </c>
      <c r="J3" s="19" t="s">
        <v>26</v>
      </c>
      <c r="K3" s="22" t="s">
        <v>26</v>
      </c>
      <c r="L3" s="22" t="s">
        <v>26</v>
      </c>
      <c r="M3" s="23" t="s">
        <v>26</v>
      </c>
      <c r="N3" s="21" t="s">
        <v>26</v>
      </c>
      <c r="O3" s="24" t="s">
        <v>26</v>
      </c>
      <c r="P3" s="21" t="s">
        <v>26</v>
      </c>
      <c r="Q3" s="21" t="s">
        <v>26</v>
      </c>
      <c r="R3" s="21" t="s">
        <v>26</v>
      </c>
      <c r="S3" s="21" t="s">
        <v>26</v>
      </c>
      <c r="T3" s="21" t="s">
        <v>26</v>
      </c>
      <c r="U3" s="24">
        <v>14371.0</v>
      </c>
      <c r="V3" s="25" t="s">
        <v>27</v>
      </c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</row>
    <row r="4">
      <c r="A4" s="19" t="s">
        <v>28</v>
      </c>
      <c r="B4" s="20" t="s">
        <v>2</v>
      </c>
      <c r="C4" s="20" t="s">
        <v>2</v>
      </c>
      <c r="D4" s="21">
        <v>4.4</v>
      </c>
      <c r="E4" s="21" t="s">
        <v>25</v>
      </c>
      <c r="F4" s="21" t="s">
        <v>25</v>
      </c>
      <c r="G4" s="21" t="s">
        <v>25</v>
      </c>
      <c r="H4" s="21" t="s">
        <v>25</v>
      </c>
      <c r="I4" s="21">
        <v>4.05</v>
      </c>
      <c r="J4" s="26">
        <v>42749.0</v>
      </c>
      <c r="K4" s="22">
        <v>2475200.0</v>
      </c>
      <c r="L4" s="22">
        <v>753700.0</v>
      </c>
      <c r="M4" s="23">
        <f t="shared" ref="M4:M11" si="1">K4/I4</f>
        <v>611160.4938</v>
      </c>
      <c r="N4" s="27" t="s">
        <v>29</v>
      </c>
      <c r="O4" s="24">
        <f t="shared" ref="O4:O11" si="2">N4-2023</f>
        <v>-30</v>
      </c>
      <c r="P4" s="28">
        <f t="shared" ref="P4:P6" si="3">O4/30</f>
        <v>-1</v>
      </c>
      <c r="Q4" s="24">
        <f t="shared" ref="Q4:Q11" si="4">K4-L4</f>
        <v>1721500</v>
      </c>
      <c r="R4" s="24">
        <f t="shared" ref="R4:R11" si="5">Q4*P4</f>
        <v>-1721500</v>
      </c>
      <c r="S4" s="24">
        <f t="shared" ref="S4:S11" si="6">R4+Q4</f>
        <v>0</v>
      </c>
      <c r="T4" s="24">
        <f t="shared" ref="T4:T11" si="7">S4+L4</f>
        <v>753700</v>
      </c>
      <c r="U4" s="24">
        <v>6451.0</v>
      </c>
      <c r="V4" s="18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</row>
    <row r="5">
      <c r="A5" s="19" t="s">
        <v>30</v>
      </c>
      <c r="B5" s="20" t="s">
        <v>2</v>
      </c>
      <c r="C5" s="20" t="s">
        <v>2</v>
      </c>
      <c r="D5" s="21">
        <v>4.3</v>
      </c>
      <c r="E5" s="21" t="s">
        <v>25</v>
      </c>
      <c r="F5" s="21" t="s">
        <v>24</v>
      </c>
      <c r="G5" s="21" t="s">
        <v>25</v>
      </c>
      <c r="H5" s="21" t="s">
        <v>24</v>
      </c>
      <c r="I5" s="21">
        <v>13.09</v>
      </c>
      <c r="J5" s="26" t="s">
        <v>31</v>
      </c>
      <c r="K5" s="22">
        <v>5669600.0</v>
      </c>
      <c r="L5" s="22">
        <v>901247.0</v>
      </c>
      <c r="M5" s="23">
        <f t="shared" si="1"/>
        <v>433124.5225</v>
      </c>
      <c r="N5" s="27" t="s">
        <v>32</v>
      </c>
      <c r="O5" s="24">
        <f t="shared" si="2"/>
        <v>-22</v>
      </c>
      <c r="P5" s="28">
        <f t="shared" si="3"/>
        <v>-0.7333333333</v>
      </c>
      <c r="Q5" s="24">
        <f t="shared" si="4"/>
        <v>4768353</v>
      </c>
      <c r="R5" s="24">
        <f t="shared" si="5"/>
        <v>-3496792.2</v>
      </c>
      <c r="S5" s="24">
        <f t="shared" si="6"/>
        <v>1271560.8</v>
      </c>
      <c r="T5" s="24">
        <f t="shared" si="7"/>
        <v>2172807.8</v>
      </c>
      <c r="U5" s="24">
        <v>195889.0</v>
      </c>
      <c r="V5" s="18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</row>
    <row r="6">
      <c r="A6" s="19" t="s">
        <v>33</v>
      </c>
      <c r="B6" s="20" t="s">
        <v>2</v>
      </c>
      <c r="C6" s="20" t="s">
        <v>2</v>
      </c>
      <c r="D6" s="21">
        <v>4.4</v>
      </c>
      <c r="E6" s="21" t="s">
        <v>24</v>
      </c>
      <c r="F6" s="21" t="s">
        <v>25</v>
      </c>
      <c r="G6" s="21" t="s">
        <v>25</v>
      </c>
      <c r="H6" s="21" t="s">
        <v>24</v>
      </c>
      <c r="I6" s="21">
        <v>12.03</v>
      </c>
      <c r="J6" s="26">
        <v>72129.0</v>
      </c>
      <c r="K6" s="22">
        <v>1.09594E7</v>
      </c>
      <c r="L6" s="22">
        <v>1474600.0</v>
      </c>
      <c r="M6" s="23">
        <f t="shared" si="1"/>
        <v>911005.8188</v>
      </c>
      <c r="N6" s="27" t="s">
        <v>34</v>
      </c>
      <c r="O6" s="24">
        <f t="shared" si="2"/>
        <v>-7</v>
      </c>
      <c r="P6" s="28">
        <f t="shared" si="3"/>
        <v>-0.2333333333</v>
      </c>
      <c r="Q6" s="24">
        <f t="shared" si="4"/>
        <v>9484800</v>
      </c>
      <c r="R6" s="24">
        <f t="shared" si="5"/>
        <v>-2213120</v>
      </c>
      <c r="S6" s="24">
        <f t="shared" si="6"/>
        <v>7271680</v>
      </c>
      <c r="T6" s="24">
        <f t="shared" si="7"/>
        <v>8746280</v>
      </c>
      <c r="U6" s="24">
        <v>11292.0</v>
      </c>
      <c r="V6" s="18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</row>
    <row r="7">
      <c r="A7" s="19" t="s">
        <v>35</v>
      </c>
      <c r="B7" s="20" t="s">
        <v>2</v>
      </c>
      <c r="C7" s="20" t="s">
        <v>2</v>
      </c>
      <c r="D7" s="21">
        <v>4.4</v>
      </c>
      <c r="E7" s="21" t="s">
        <v>24</v>
      </c>
      <c r="F7" s="21" t="s">
        <v>24</v>
      </c>
      <c r="G7" s="21" t="s">
        <v>24</v>
      </c>
      <c r="H7" s="21" t="s">
        <v>24</v>
      </c>
      <c r="I7" s="21">
        <v>19.71</v>
      </c>
      <c r="J7" s="26">
        <v>44800.0</v>
      </c>
      <c r="K7" s="22">
        <v>1.28625E7</v>
      </c>
      <c r="L7" s="22">
        <v>3252150.0</v>
      </c>
      <c r="M7" s="23">
        <f t="shared" si="1"/>
        <v>652587.519</v>
      </c>
      <c r="N7" s="27" t="s">
        <v>36</v>
      </c>
      <c r="O7" s="24">
        <f t="shared" si="2"/>
        <v>-40</v>
      </c>
      <c r="P7" s="28">
        <v>-1.0</v>
      </c>
      <c r="Q7" s="24">
        <f t="shared" si="4"/>
        <v>9610350</v>
      </c>
      <c r="R7" s="24">
        <f t="shared" si="5"/>
        <v>-9610350</v>
      </c>
      <c r="S7" s="24">
        <f t="shared" si="6"/>
        <v>0</v>
      </c>
      <c r="T7" s="24">
        <f t="shared" si="7"/>
        <v>3252150</v>
      </c>
      <c r="U7" s="24">
        <v>24817.0</v>
      </c>
      <c r="V7" s="18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</row>
    <row r="8">
      <c r="A8" s="19" t="s">
        <v>37</v>
      </c>
      <c r="B8" s="20" t="s">
        <v>2</v>
      </c>
      <c r="C8" s="20" t="s">
        <v>2</v>
      </c>
      <c r="D8" s="21">
        <v>4.4</v>
      </c>
      <c r="E8" s="21" t="s">
        <v>24</v>
      </c>
      <c r="F8" s="21" t="s">
        <v>24</v>
      </c>
      <c r="G8" s="21" t="s">
        <v>25</v>
      </c>
      <c r="H8" s="21" t="s">
        <v>24</v>
      </c>
      <c r="I8" s="21">
        <v>42.68</v>
      </c>
      <c r="J8" s="26">
        <v>36839.0</v>
      </c>
      <c r="K8" s="22">
        <v>1.04998E7</v>
      </c>
      <c r="L8" s="29">
        <v>4880260.0</v>
      </c>
      <c r="M8" s="23">
        <f t="shared" si="1"/>
        <v>246012.1837</v>
      </c>
      <c r="N8" s="27" t="s">
        <v>38</v>
      </c>
      <c r="O8" s="24">
        <f t="shared" si="2"/>
        <v>-27</v>
      </c>
      <c r="P8" s="28">
        <f t="shared" ref="P8:P11" si="8">O8/30</f>
        <v>-0.9</v>
      </c>
      <c r="Q8" s="24">
        <f t="shared" si="4"/>
        <v>5619540</v>
      </c>
      <c r="R8" s="24">
        <f t="shared" si="5"/>
        <v>-5057586</v>
      </c>
      <c r="S8" s="24">
        <f t="shared" si="6"/>
        <v>561954</v>
      </c>
      <c r="T8" s="24">
        <f t="shared" si="7"/>
        <v>5442214</v>
      </c>
      <c r="U8" s="24">
        <v>13802.0</v>
      </c>
      <c r="V8" s="18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</row>
    <row r="9">
      <c r="A9" s="19" t="s">
        <v>39</v>
      </c>
      <c r="B9" s="20" t="s">
        <v>2</v>
      </c>
      <c r="C9" s="20" t="s">
        <v>2</v>
      </c>
      <c r="D9" s="21">
        <v>4.5</v>
      </c>
      <c r="E9" s="21" t="s">
        <v>24</v>
      </c>
      <c r="F9" s="21" t="s">
        <v>24</v>
      </c>
      <c r="G9" s="21" t="s">
        <v>25</v>
      </c>
      <c r="H9" s="21" t="s">
        <v>24</v>
      </c>
      <c r="I9" s="21">
        <v>18.63</v>
      </c>
      <c r="J9" s="26" t="s">
        <v>31</v>
      </c>
      <c r="K9" s="22">
        <v>3677000.0</v>
      </c>
      <c r="L9" s="30">
        <v>719900.0</v>
      </c>
      <c r="M9" s="23">
        <f t="shared" si="1"/>
        <v>197369.8336</v>
      </c>
      <c r="N9" s="27" t="s">
        <v>40</v>
      </c>
      <c r="O9" s="24">
        <f t="shared" si="2"/>
        <v>-20</v>
      </c>
      <c r="P9" s="28">
        <f t="shared" si="8"/>
        <v>-0.6666666667</v>
      </c>
      <c r="Q9" s="24">
        <f t="shared" si="4"/>
        <v>2957100</v>
      </c>
      <c r="R9" s="24">
        <f t="shared" si="5"/>
        <v>-1971400</v>
      </c>
      <c r="S9" s="24">
        <f t="shared" si="6"/>
        <v>985700</v>
      </c>
      <c r="T9" s="24">
        <f t="shared" si="7"/>
        <v>1705600</v>
      </c>
      <c r="U9" s="24">
        <v>4871.0</v>
      </c>
      <c r="V9" s="18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>
      <c r="A10" s="19" t="s">
        <v>41</v>
      </c>
      <c r="B10" s="31" t="s">
        <v>2</v>
      </c>
      <c r="C10" s="20" t="s">
        <v>2</v>
      </c>
      <c r="D10" s="21">
        <v>4.4</v>
      </c>
      <c r="E10" s="21" t="s">
        <v>24</v>
      </c>
      <c r="F10" s="21" t="s">
        <v>24</v>
      </c>
      <c r="G10" s="21" t="s">
        <v>25</v>
      </c>
      <c r="H10" s="21" t="s">
        <v>24</v>
      </c>
      <c r="I10" s="21">
        <v>38.51</v>
      </c>
      <c r="J10" s="26">
        <v>64439.0</v>
      </c>
      <c r="K10" s="22">
        <v>7570100.0</v>
      </c>
      <c r="L10" s="22">
        <v>3574500.0</v>
      </c>
      <c r="M10" s="23">
        <f t="shared" si="1"/>
        <v>196574.9156</v>
      </c>
      <c r="N10" s="27" t="s">
        <v>38</v>
      </c>
      <c r="O10" s="24">
        <f t="shared" si="2"/>
        <v>-27</v>
      </c>
      <c r="P10" s="28">
        <f t="shared" si="8"/>
        <v>-0.9</v>
      </c>
      <c r="Q10" s="24">
        <f t="shared" si="4"/>
        <v>3995600</v>
      </c>
      <c r="R10" s="24">
        <f t="shared" si="5"/>
        <v>-3596040</v>
      </c>
      <c r="S10" s="24">
        <f t="shared" si="6"/>
        <v>399560</v>
      </c>
      <c r="T10" s="24">
        <f t="shared" si="7"/>
        <v>3974060</v>
      </c>
      <c r="U10" s="24">
        <v>31425.0</v>
      </c>
      <c r="V10" s="18" t="s">
        <v>42</v>
      </c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</row>
    <row r="11">
      <c r="A11" s="19" t="s">
        <v>43</v>
      </c>
      <c r="B11" s="20" t="s">
        <v>2</v>
      </c>
      <c r="C11" s="20" t="s">
        <v>2</v>
      </c>
      <c r="D11" s="21">
        <v>4.4</v>
      </c>
      <c r="E11" s="21" t="s">
        <v>24</v>
      </c>
      <c r="F11" s="21" t="s">
        <v>24</v>
      </c>
      <c r="G11" s="21" t="s">
        <v>25</v>
      </c>
      <c r="H11" s="21" t="s">
        <v>24</v>
      </c>
      <c r="I11" s="21">
        <v>14.06</v>
      </c>
      <c r="J11" s="26">
        <v>80284.0</v>
      </c>
      <c r="K11" s="22">
        <v>1.0293839E7</v>
      </c>
      <c r="L11" s="22">
        <v>888596.0</v>
      </c>
      <c r="M11" s="23">
        <f t="shared" si="1"/>
        <v>732136.4865</v>
      </c>
      <c r="N11" s="27" t="s">
        <v>44</v>
      </c>
      <c r="O11" s="24">
        <f t="shared" si="2"/>
        <v>-16</v>
      </c>
      <c r="P11" s="28">
        <f t="shared" si="8"/>
        <v>-0.5333333333</v>
      </c>
      <c r="Q11" s="24">
        <f t="shared" si="4"/>
        <v>9405243</v>
      </c>
      <c r="R11" s="24">
        <f t="shared" si="5"/>
        <v>-5016129.6</v>
      </c>
      <c r="S11" s="24">
        <f t="shared" si="6"/>
        <v>4389113.4</v>
      </c>
      <c r="T11" s="24">
        <f t="shared" si="7"/>
        <v>5277709.4</v>
      </c>
      <c r="U11" s="24">
        <v>1226.0</v>
      </c>
      <c r="V11" s="18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</row>
    <row r="12">
      <c r="A12" s="19" t="s">
        <v>45</v>
      </c>
      <c r="B12" s="20" t="s">
        <v>2</v>
      </c>
      <c r="C12" s="20" t="s">
        <v>2</v>
      </c>
      <c r="D12" s="21">
        <v>4.5</v>
      </c>
      <c r="E12" s="21" t="s">
        <v>24</v>
      </c>
      <c r="F12" s="21" t="s">
        <v>25</v>
      </c>
      <c r="G12" s="21" t="s">
        <v>25</v>
      </c>
      <c r="H12" s="21" t="s">
        <v>24</v>
      </c>
      <c r="I12" s="21" t="s">
        <v>26</v>
      </c>
      <c r="J12" s="26" t="s">
        <v>31</v>
      </c>
      <c r="K12" s="22" t="s">
        <v>26</v>
      </c>
      <c r="L12" s="22" t="s">
        <v>26</v>
      </c>
      <c r="M12" s="23" t="s">
        <v>26</v>
      </c>
      <c r="N12" s="21" t="s">
        <v>26</v>
      </c>
      <c r="O12" s="24" t="s">
        <v>26</v>
      </c>
      <c r="P12" s="21" t="s">
        <v>26</v>
      </c>
      <c r="Q12" s="21" t="s">
        <v>26</v>
      </c>
      <c r="R12" s="21" t="s">
        <v>26</v>
      </c>
      <c r="S12" s="21" t="s">
        <v>26</v>
      </c>
      <c r="T12" s="21" t="s">
        <v>26</v>
      </c>
      <c r="U12" s="24">
        <v>1927.0</v>
      </c>
      <c r="V12" s="18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</row>
    <row r="13">
      <c r="A13" s="32" t="s">
        <v>46</v>
      </c>
      <c r="B13" s="33" t="s">
        <v>2</v>
      </c>
      <c r="C13" s="33" t="s">
        <v>2</v>
      </c>
      <c r="D13" s="34">
        <v>4.4</v>
      </c>
      <c r="E13" s="34" t="s">
        <v>24</v>
      </c>
      <c r="F13" s="34" t="s">
        <v>25</v>
      </c>
      <c r="G13" s="34" t="s">
        <v>25</v>
      </c>
      <c r="H13" s="34" t="s">
        <v>24</v>
      </c>
      <c r="I13" s="34">
        <v>1.0</v>
      </c>
      <c r="J13" s="35" t="s">
        <v>31</v>
      </c>
      <c r="K13" s="36">
        <v>4881910.0</v>
      </c>
      <c r="L13" s="36" t="s">
        <v>47</v>
      </c>
      <c r="M13" s="37">
        <f t="shared" ref="M13:M24" si="9">K13/I13</f>
        <v>4881910</v>
      </c>
      <c r="N13" s="38" t="s">
        <v>48</v>
      </c>
      <c r="O13" s="39" t="s">
        <v>48</v>
      </c>
      <c r="P13" s="38" t="s">
        <v>48</v>
      </c>
      <c r="Q13" s="38" t="s">
        <v>48</v>
      </c>
      <c r="R13" s="38" t="s">
        <v>48</v>
      </c>
      <c r="S13" s="38" t="s">
        <v>48</v>
      </c>
      <c r="T13" s="38" t="s">
        <v>48</v>
      </c>
      <c r="U13" s="39">
        <v>1639.0</v>
      </c>
      <c r="V13" s="40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</row>
    <row r="14">
      <c r="A14" s="42" t="s">
        <v>49</v>
      </c>
      <c r="B14" s="20" t="s">
        <v>2</v>
      </c>
      <c r="C14" s="20" t="s">
        <v>2</v>
      </c>
      <c r="D14" s="21">
        <v>4.3</v>
      </c>
      <c r="E14" s="21" t="s">
        <v>25</v>
      </c>
      <c r="F14" s="21" t="s">
        <v>25</v>
      </c>
      <c r="G14" s="21" t="s">
        <v>25</v>
      </c>
      <c r="H14" s="21" t="s">
        <v>25</v>
      </c>
      <c r="I14" s="21">
        <v>8.18</v>
      </c>
      <c r="J14" s="26">
        <v>44653.0</v>
      </c>
      <c r="K14" s="43">
        <v>2696863.0</v>
      </c>
      <c r="L14" s="30">
        <v>543684.0</v>
      </c>
      <c r="M14" s="23">
        <f t="shared" si="9"/>
        <v>329689.8533</v>
      </c>
      <c r="N14" s="27" t="s">
        <v>50</v>
      </c>
      <c r="O14" s="24">
        <f t="shared" ref="O14:O24" si="10">N14-2023</f>
        <v>-29</v>
      </c>
      <c r="P14" s="28">
        <f>O14/30</f>
        <v>-0.9666666667</v>
      </c>
      <c r="Q14" s="24">
        <f t="shared" ref="Q14:Q24" si="11">K14-L14</f>
        <v>2153179</v>
      </c>
      <c r="R14" s="24">
        <f t="shared" ref="R14:R24" si="12">Q14*P14</f>
        <v>-2081406.367</v>
      </c>
      <c r="S14" s="24">
        <f t="shared" ref="S14:S24" si="13">R14+Q14</f>
        <v>71772.63333</v>
      </c>
      <c r="T14" s="24">
        <f t="shared" ref="T14:T24" si="14">S14+L14</f>
        <v>615456.6333</v>
      </c>
      <c r="U14" s="24">
        <v>5249.0</v>
      </c>
      <c r="V14" s="18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</row>
    <row r="15">
      <c r="A15" s="19" t="s">
        <v>51</v>
      </c>
      <c r="B15" s="20" t="s">
        <v>2</v>
      </c>
      <c r="C15" s="20" t="s">
        <v>2</v>
      </c>
      <c r="D15" s="21">
        <v>4.4</v>
      </c>
      <c r="E15" s="21" t="s">
        <v>24</v>
      </c>
      <c r="F15" s="21" t="s">
        <v>24</v>
      </c>
      <c r="G15" s="21" t="s">
        <v>25</v>
      </c>
      <c r="H15" s="21" t="s">
        <v>24</v>
      </c>
      <c r="I15" s="21">
        <v>10.88</v>
      </c>
      <c r="J15" s="26" t="s">
        <v>31</v>
      </c>
      <c r="K15" s="22">
        <v>1.235E7</v>
      </c>
      <c r="L15" s="30">
        <v>997556.0</v>
      </c>
      <c r="M15" s="23">
        <f t="shared" si="9"/>
        <v>1135110.294</v>
      </c>
      <c r="N15" s="27" t="s">
        <v>36</v>
      </c>
      <c r="O15" s="24">
        <f t="shared" si="10"/>
        <v>-40</v>
      </c>
      <c r="P15" s="28">
        <v>-1.0</v>
      </c>
      <c r="Q15" s="24">
        <f t="shared" si="11"/>
        <v>11352444</v>
      </c>
      <c r="R15" s="24">
        <f t="shared" si="12"/>
        <v>-11352444</v>
      </c>
      <c r="S15" s="24">
        <f t="shared" si="13"/>
        <v>0</v>
      </c>
      <c r="T15" s="24">
        <f t="shared" si="14"/>
        <v>997556</v>
      </c>
      <c r="U15" s="24">
        <v>23904.0</v>
      </c>
      <c r="V15" s="18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</row>
    <row r="16">
      <c r="A16" s="19" t="s">
        <v>52</v>
      </c>
      <c r="B16" s="20" t="s">
        <v>2</v>
      </c>
      <c r="C16" s="20" t="s">
        <v>2</v>
      </c>
      <c r="D16" s="21">
        <v>4.4</v>
      </c>
      <c r="E16" s="21" t="s">
        <v>24</v>
      </c>
      <c r="F16" s="21" t="s">
        <v>24</v>
      </c>
      <c r="G16" s="21" t="s">
        <v>25</v>
      </c>
      <c r="H16" s="21" t="s">
        <v>24</v>
      </c>
      <c r="I16" s="21">
        <v>18.97</v>
      </c>
      <c r="J16" s="26">
        <v>67579.0</v>
      </c>
      <c r="K16" s="43">
        <v>1.1521554E7</v>
      </c>
      <c r="L16" s="22">
        <v>5746250.0</v>
      </c>
      <c r="M16" s="23">
        <f t="shared" si="9"/>
        <v>607356.563</v>
      </c>
      <c r="N16" s="27" t="s">
        <v>53</v>
      </c>
      <c r="O16" s="24">
        <f t="shared" si="10"/>
        <v>-23</v>
      </c>
      <c r="P16" s="28">
        <f t="shared" ref="P16:P24" si="15">O16/30</f>
        <v>-0.7666666667</v>
      </c>
      <c r="Q16" s="24">
        <f t="shared" si="11"/>
        <v>5775304</v>
      </c>
      <c r="R16" s="24">
        <f t="shared" si="12"/>
        <v>-4427733.067</v>
      </c>
      <c r="S16" s="24">
        <f t="shared" si="13"/>
        <v>1347570.933</v>
      </c>
      <c r="T16" s="24">
        <f t="shared" si="14"/>
        <v>7093820.933</v>
      </c>
      <c r="U16" s="24">
        <v>23904.0</v>
      </c>
      <c r="V16" s="18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</row>
    <row r="17">
      <c r="A17" s="19" t="s">
        <v>54</v>
      </c>
      <c r="B17" s="20" t="s">
        <v>2</v>
      </c>
      <c r="C17" s="20" t="s">
        <v>2</v>
      </c>
      <c r="D17" s="21">
        <v>4.5</v>
      </c>
      <c r="E17" s="21" t="s">
        <v>25</v>
      </c>
      <c r="F17" s="21" t="s">
        <v>24</v>
      </c>
      <c r="G17" s="21" t="s">
        <v>25</v>
      </c>
      <c r="H17" s="21" t="s">
        <v>24</v>
      </c>
      <c r="I17" s="21">
        <v>6.34</v>
      </c>
      <c r="J17" s="26">
        <v>82500.0</v>
      </c>
      <c r="K17" s="22">
        <v>5345117.0</v>
      </c>
      <c r="L17" s="22">
        <v>570000.0</v>
      </c>
      <c r="M17" s="23">
        <f t="shared" si="9"/>
        <v>843078.3912</v>
      </c>
      <c r="N17" s="27" t="s">
        <v>55</v>
      </c>
      <c r="O17" s="24">
        <f t="shared" si="10"/>
        <v>-21</v>
      </c>
      <c r="P17" s="28">
        <f t="shared" si="15"/>
        <v>-0.7</v>
      </c>
      <c r="Q17" s="24">
        <f t="shared" si="11"/>
        <v>4775117</v>
      </c>
      <c r="R17" s="24">
        <f t="shared" si="12"/>
        <v>-3342581.9</v>
      </c>
      <c r="S17" s="24">
        <f t="shared" si="13"/>
        <v>1432535.1</v>
      </c>
      <c r="T17" s="24">
        <f t="shared" si="14"/>
        <v>2002535.1</v>
      </c>
      <c r="U17" s="24">
        <v>4520.0</v>
      </c>
      <c r="V17" s="18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</row>
    <row r="18">
      <c r="A18" s="19" t="s">
        <v>56</v>
      </c>
      <c r="B18" s="20" t="s">
        <v>2</v>
      </c>
      <c r="C18" s="20" t="s">
        <v>2</v>
      </c>
      <c r="D18" s="21">
        <v>4.5</v>
      </c>
      <c r="E18" s="21" t="s">
        <v>25</v>
      </c>
      <c r="F18" s="21" t="s">
        <v>24</v>
      </c>
      <c r="G18" s="21" t="s">
        <v>25</v>
      </c>
      <c r="H18" s="21" t="s">
        <v>24</v>
      </c>
      <c r="I18" s="21">
        <v>11.63</v>
      </c>
      <c r="J18" s="26">
        <v>76554.0</v>
      </c>
      <c r="K18" s="22">
        <v>9218800.0</v>
      </c>
      <c r="L18" s="22">
        <v>1831600.0</v>
      </c>
      <c r="M18" s="23">
        <f t="shared" si="9"/>
        <v>792674.1187</v>
      </c>
      <c r="N18" s="27" t="s">
        <v>34</v>
      </c>
      <c r="O18" s="24">
        <f t="shared" si="10"/>
        <v>-7</v>
      </c>
      <c r="P18" s="28">
        <f t="shared" si="15"/>
        <v>-0.2333333333</v>
      </c>
      <c r="Q18" s="24">
        <f t="shared" si="11"/>
        <v>7387200</v>
      </c>
      <c r="R18" s="24">
        <f t="shared" si="12"/>
        <v>-1723680</v>
      </c>
      <c r="S18" s="24">
        <f t="shared" si="13"/>
        <v>5663520</v>
      </c>
      <c r="T18" s="24">
        <f t="shared" si="14"/>
        <v>7495120</v>
      </c>
      <c r="U18" s="24">
        <v>15614.0</v>
      </c>
      <c r="V18" s="18" t="s">
        <v>57</v>
      </c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</row>
    <row r="19">
      <c r="A19" s="18" t="s">
        <v>58</v>
      </c>
      <c r="B19" s="20" t="s">
        <v>2</v>
      </c>
      <c r="C19" s="20" t="s">
        <v>2</v>
      </c>
      <c r="D19" s="21">
        <v>4.4</v>
      </c>
      <c r="E19" s="21" t="s">
        <v>24</v>
      </c>
      <c r="F19" s="21" t="s">
        <v>24</v>
      </c>
      <c r="G19" s="21" t="s">
        <v>25</v>
      </c>
      <c r="H19" s="21" t="s">
        <v>24</v>
      </c>
      <c r="I19" s="21">
        <v>14.28</v>
      </c>
      <c r="J19" s="26">
        <v>55504.0</v>
      </c>
      <c r="K19" s="22">
        <f>4247400</f>
        <v>4247400</v>
      </c>
      <c r="L19" s="22">
        <v>1312700.0</v>
      </c>
      <c r="M19" s="23">
        <f t="shared" si="9"/>
        <v>297436.9748</v>
      </c>
      <c r="N19" s="27" t="s">
        <v>38</v>
      </c>
      <c r="O19" s="24">
        <f t="shared" si="10"/>
        <v>-27</v>
      </c>
      <c r="P19" s="28">
        <f t="shared" si="15"/>
        <v>-0.9</v>
      </c>
      <c r="Q19" s="24">
        <f t="shared" si="11"/>
        <v>2934700</v>
      </c>
      <c r="R19" s="24">
        <f t="shared" si="12"/>
        <v>-2641230</v>
      </c>
      <c r="S19" s="24">
        <f t="shared" si="13"/>
        <v>293470</v>
      </c>
      <c r="T19" s="24">
        <f t="shared" si="14"/>
        <v>1606170</v>
      </c>
      <c r="U19" s="24">
        <v>56150.0</v>
      </c>
      <c r="V19" s="18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</row>
    <row r="20">
      <c r="A20" s="19" t="s">
        <v>59</v>
      </c>
      <c r="B20" s="20" t="s">
        <v>2</v>
      </c>
      <c r="C20" s="20" t="s">
        <v>2</v>
      </c>
      <c r="D20" s="21">
        <v>4.4</v>
      </c>
      <c r="E20" s="21" t="s">
        <v>24</v>
      </c>
      <c r="F20" s="21" t="s">
        <v>24</v>
      </c>
      <c r="G20" s="21" t="s">
        <v>25</v>
      </c>
      <c r="H20" s="21" t="s">
        <v>24</v>
      </c>
      <c r="I20" s="21">
        <v>9.64</v>
      </c>
      <c r="J20" s="26" t="s">
        <v>31</v>
      </c>
      <c r="K20" s="22">
        <v>7743700.0</v>
      </c>
      <c r="L20" s="22">
        <v>1374000.0</v>
      </c>
      <c r="M20" s="23">
        <f t="shared" si="9"/>
        <v>803288.3817</v>
      </c>
      <c r="N20" s="27" t="s">
        <v>34</v>
      </c>
      <c r="O20" s="24">
        <f t="shared" si="10"/>
        <v>-7</v>
      </c>
      <c r="P20" s="28">
        <f t="shared" si="15"/>
        <v>-0.2333333333</v>
      </c>
      <c r="Q20" s="24">
        <f t="shared" si="11"/>
        <v>6369700</v>
      </c>
      <c r="R20" s="24">
        <f t="shared" si="12"/>
        <v>-1486263.333</v>
      </c>
      <c r="S20" s="24">
        <f t="shared" si="13"/>
        <v>4883436.667</v>
      </c>
      <c r="T20" s="24">
        <f t="shared" si="14"/>
        <v>6257436.667</v>
      </c>
      <c r="U20" s="24">
        <v>629.0</v>
      </c>
      <c r="V20" s="18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</row>
    <row r="21">
      <c r="A21" s="19" t="s">
        <v>60</v>
      </c>
      <c r="B21" s="20" t="s">
        <v>2</v>
      </c>
      <c r="C21" s="20" t="s">
        <v>2</v>
      </c>
      <c r="D21" s="21">
        <v>4.5</v>
      </c>
      <c r="E21" s="21" t="s">
        <v>24</v>
      </c>
      <c r="F21" s="21" t="s">
        <v>24</v>
      </c>
      <c r="G21" s="21" t="s">
        <v>25</v>
      </c>
      <c r="H21" s="21" t="s">
        <v>24</v>
      </c>
      <c r="I21" s="21">
        <v>7.65</v>
      </c>
      <c r="J21" s="26">
        <v>109127.0</v>
      </c>
      <c r="K21" s="22">
        <v>1.10699E7</v>
      </c>
      <c r="L21" s="22">
        <v>1895665.0</v>
      </c>
      <c r="M21" s="23">
        <f t="shared" si="9"/>
        <v>1447045.752</v>
      </c>
      <c r="N21" s="27" t="s">
        <v>61</v>
      </c>
      <c r="O21" s="24">
        <f t="shared" si="10"/>
        <v>-13</v>
      </c>
      <c r="P21" s="28">
        <f t="shared" si="15"/>
        <v>-0.4333333333</v>
      </c>
      <c r="Q21" s="24">
        <f t="shared" si="11"/>
        <v>9174235</v>
      </c>
      <c r="R21" s="24">
        <f t="shared" si="12"/>
        <v>-3975501.833</v>
      </c>
      <c r="S21" s="24">
        <f t="shared" si="13"/>
        <v>5198733.167</v>
      </c>
      <c r="T21" s="24">
        <f t="shared" si="14"/>
        <v>7094398.167</v>
      </c>
      <c r="U21" s="24">
        <v>760.0</v>
      </c>
      <c r="V21" s="18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</row>
    <row r="22">
      <c r="A22" s="19" t="s">
        <v>62</v>
      </c>
      <c r="B22" s="20" t="s">
        <v>2</v>
      </c>
      <c r="C22" s="20" t="s">
        <v>2</v>
      </c>
      <c r="D22" s="21">
        <v>4.5</v>
      </c>
      <c r="E22" s="21" t="s">
        <v>24</v>
      </c>
      <c r="F22" s="21" t="s">
        <v>24</v>
      </c>
      <c r="G22" s="21" t="s">
        <v>25</v>
      </c>
      <c r="H22" s="21" t="s">
        <v>24</v>
      </c>
      <c r="I22" s="21">
        <v>12.85</v>
      </c>
      <c r="J22" s="26">
        <v>86316.0</v>
      </c>
      <c r="K22" s="43">
        <v>7392097.0</v>
      </c>
      <c r="L22" s="30">
        <v>1891672.0</v>
      </c>
      <c r="M22" s="23">
        <f t="shared" si="9"/>
        <v>575260.4669</v>
      </c>
      <c r="N22" s="27" t="s">
        <v>63</v>
      </c>
      <c r="O22" s="24">
        <f t="shared" si="10"/>
        <v>-15</v>
      </c>
      <c r="P22" s="28">
        <f t="shared" si="15"/>
        <v>-0.5</v>
      </c>
      <c r="Q22" s="24">
        <f t="shared" si="11"/>
        <v>5500425</v>
      </c>
      <c r="R22" s="24">
        <f t="shared" si="12"/>
        <v>-2750212.5</v>
      </c>
      <c r="S22" s="24">
        <f t="shared" si="13"/>
        <v>2750212.5</v>
      </c>
      <c r="T22" s="24">
        <f t="shared" si="14"/>
        <v>4641884.5</v>
      </c>
      <c r="U22" s="21">
        <v>7746.0</v>
      </c>
      <c r="V22" s="18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</row>
    <row r="23">
      <c r="A23" s="19" t="s">
        <v>64</v>
      </c>
      <c r="B23" s="20" t="s">
        <v>2</v>
      </c>
      <c r="C23" s="20" t="s">
        <v>2</v>
      </c>
      <c r="D23" s="21">
        <v>4.3</v>
      </c>
      <c r="E23" s="21" t="s">
        <v>24</v>
      </c>
      <c r="F23" s="21" t="s">
        <v>25</v>
      </c>
      <c r="G23" s="21" t="s">
        <v>25</v>
      </c>
      <c r="H23" s="21" t="s">
        <v>25</v>
      </c>
      <c r="I23" s="21">
        <v>15.376</v>
      </c>
      <c r="J23" s="26" t="s">
        <v>31</v>
      </c>
      <c r="K23" s="22">
        <v>6193500.0</v>
      </c>
      <c r="L23" s="22">
        <v>3956680.0</v>
      </c>
      <c r="M23" s="23">
        <f t="shared" si="9"/>
        <v>402803.0697</v>
      </c>
      <c r="N23" s="27" t="s">
        <v>65</v>
      </c>
      <c r="O23" s="24">
        <f t="shared" si="10"/>
        <v>-26</v>
      </c>
      <c r="P23" s="28">
        <f t="shared" si="15"/>
        <v>-0.8666666667</v>
      </c>
      <c r="Q23" s="24">
        <f t="shared" si="11"/>
        <v>2236820</v>
      </c>
      <c r="R23" s="24">
        <f t="shared" si="12"/>
        <v>-1938577.333</v>
      </c>
      <c r="S23" s="24">
        <f t="shared" si="13"/>
        <v>298242.6667</v>
      </c>
      <c r="T23" s="24">
        <f t="shared" si="14"/>
        <v>4254922.667</v>
      </c>
      <c r="U23" s="24">
        <v>22276.0</v>
      </c>
      <c r="V23" s="18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</row>
    <row r="24">
      <c r="A24" s="19" t="s">
        <v>66</v>
      </c>
      <c r="B24" s="20" t="s">
        <v>2</v>
      </c>
      <c r="C24" s="20" t="s">
        <v>2</v>
      </c>
      <c r="D24" s="21">
        <v>4.4</v>
      </c>
      <c r="E24" s="21" t="s">
        <v>24</v>
      </c>
      <c r="F24" s="21" t="s">
        <v>24</v>
      </c>
      <c r="G24" s="21" t="s">
        <v>25</v>
      </c>
      <c r="H24" s="21" t="s">
        <v>24</v>
      </c>
      <c r="I24" s="21">
        <v>11.21</v>
      </c>
      <c r="J24" s="26">
        <v>83083.0</v>
      </c>
      <c r="K24" s="22">
        <v>1.3558458E7</v>
      </c>
      <c r="L24" s="22">
        <v>1208801.0</v>
      </c>
      <c r="M24" s="23">
        <f t="shared" si="9"/>
        <v>1209496.699</v>
      </c>
      <c r="N24" s="27" t="s">
        <v>63</v>
      </c>
      <c r="O24" s="24">
        <f t="shared" si="10"/>
        <v>-15</v>
      </c>
      <c r="P24" s="28">
        <f t="shared" si="15"/>
        <v>-0.5</v>
      </c>
      <c r="Q24" s="24">
        <f t="shared" si="11"/>
        <v>12349657</v>
      </c>
      <c r="R24" s="24">
        <f t="shared" si="12"/>
        <v>-6174828.5</v>
      </c>
      <c r="S24" s="24">
        <f t="shared" si="13"/>
        <v>6174828.5</v>
      </c>
      <c r="T24" s="24">
        <f t="shared" si="14"/>
        <v>7383629.5</v>
      </c>
      <c r="U24" s="24">
        <v>6274.0</v>
      </c>
      <c r="V24" s="25" t="s">
        <v>67</v>
      </c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</row>
    <row r="25">
      <c r="A25" s="19" t="s">
        <v>68</v>
      </c>
      <c r="B25" s="20" t="s">
        <v>2</v>
      </c>
      <c r="C25" s="20" t="s">
        <v>2</v>
      </c>
      <c r="D25" s="21">
        <v>4.4</v>
      </c>
      <c r="E25" s="21" t="s">
        <v>25</v>
      </c>
      <c r="F25" s="21" t="s">
        <v>24</v>
      </c>
      <c r="G25" s="21" t="s">
        <v>25</v>
      </c>
      <c r="H25" s="21" t="s">
        <v>25</v>
      </c>
      <c r="I25" s="21" t="s">
        <v>26</v>
      </c>
      <c r="J25" s="26" t="s">
        <v>26</v>
      </c>
      <c r="K25" s="22" t="s">
        <v>26</v>
      </c>
      <c r="L25" s="22" t="s">
        <v>26</v>
      </c>
      <c r="M25" s="23" t="s">
        <v>26</v>
      </c>
      <c r="N25" s="21" t="s">
        <v>26</v>
      </c>
      <c r="O25" s="24" t="s">
        <v>26</v>
      </c>
      <c r="P25" s="21" t="s">
        <v>26</v>
      </c>
      <c r="Q25" s="21" t="s">
        <v>26</v>
      </c>
      <c r="R25" s="21" t="s">
        <v>26</v>
      </c>
      <c r="S25" s="21" t="s">
        <v>26</v>
      </c>
      <c r="T25" s="21" t="s">
        <v>26</v>
      </c>
      <c r="U25" s="24">
        <v>35809.0</v>
      </c>
      <c r="V25" s="18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</row>
    <row r="26">
      <c r="A26" s="19" t="s">
        <v>69</v>
      </c>
      <c r="B26" s="20" t="s">
        <v>2</v>
      </c>
      <c r="C26" s="20" t="s">
        <v>2</v>
      </c>
      <c r="D26" s="21">
        <v>4.4</v>
      </c>
      <c r="E26" s="21" t="s">
        <v>24</v>
      </c>
      <c r="F26" s="21" t="s">
        <v>24</v>
      </c>
      <c r="G26" s="21" t="s">
        <v>25</v>
      </c>
      <c r="H26" s="21" t="s">
        <v>24</v>
      </c>
      <c r="I26" s="21">
        <v>15.37</v>
      </c>
      <c r="J26" s="26">
        <v>58642.0</v>
      </c>
      <c r="K26" s="22">
        <v>5064900.0</v>
      </c>
      <c r="L26" s="22">
        <v>1726500.0</v>
      </c>
      <c r="M26" s="23">
        <f t="shared" ref="M26:M27" si="16">K26/I26</f>
        <v>329531.555</v>
      </c>
      <c r="N26" s="27" t="s">
        <v>65</v>
      </c>
      <c r="O26" s="24">
        <f t="shared" ref="O26:O27" si="17">N26-2023</f>
        <v>-26</v>
      </c>
      <c r="P26" s="28">
        <f t="shared" ref="P26:P27" si="18">O26/30</f>
        <v>-0.8666666667</v>
      </c>
      <c r="Q26" s="24">
        <f t="shared" ref="Q26:Q27" si="19">K26-L26</f>
        <v>3338400</v>
      </c>
      <c r="R26" s="24">
        <f t="shared" ref="R26:R27" si="20">Q26*P26</f>
        <v>-2893280</v>
      </c>
      <c r="S26" s="24">
        <f t="shared" ref="S26:S27" si="21">R26+Q26</f>
        <v>445120</v>
      </c>
      <c r="T26" s="24">
        <f t="shared" ref="T26:T27" si="22">S26+L26</f>
        <v>2171620</v>
      </c>
      <c r="U26" s="24">
        <v>6172.0</v>
      </c>
      <c r="V26" s="18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</row>
    <row r="27">
      <c r="A27" s="19" t="s">
        <v>70</v>
      </c>
      <c r="B27" s="20" t="s">
        <v>2</v>
      </c>
      <c r="C27" s="20" t="s">
        <v>2</v>
      </c>
      <c r="D27" s="21">
        <v>4.4</v>
      </c>
      <c r="E27" s="21" t="s">
        <v>24</v>
      </c>
      <c r="F27" s="21" t="s">
        <v>24</v>
      </c>
      <c r="G27" s="21" t="s">
        <v>25</v>
      </c>
      <c r="H27" s="21" t="s">
        <v>24</v>
      </c>
      <c r="I27" s="21">
        <v>24.6</v>
      </c>
      <c r="J27" s="26">
        <v>69929.0</v>
      </c>
      <c r="K27" s="22">
        <v>6200000.0</v>
      </c>
      <c r="L27" s="22">
        <v>1850700.0</v>
      </c>
      <c r="M27" s="23">
        <f t="shared" si="16"/>
        <v>252032.5203</v>
      </c>
      <c r="N27" s="27" t="s">
        <v>53</v>
      </c>
      <c r="O27" s="24">
        <f t="shared" si="17"/>
        <v>-23</v>
      </c>
      <c r="P27" s="28">
        <f t="shared" si="18"/>
        <v>-0.7666666667</v>
      </c>
      <c r="Q27" s="24">
        <f t="shared" si="19"/>
        <v>4349300</v>
      </c>
      <c r="R27" s="24">
        <f t="shared" si="20"/>
        <v>-3334463.333</v>
      </c>
      <c r="S27" s="24">
        <f t="shared" si="21"/>
        <v>1014836.667</v>
      </c>
      <c r="T27" s="24">
        <f t="shared" si="22"/>
        <v>2865536.667</v>
      </c>
      <c r="U27" s="24">
        <v>72514.0</v>
      </c>
      <c r="V27" s="18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</row>
    <row r="28">
      <c r="A28" s="19" t="s">
        <v>71</v>
      </c>
      <c r="B28" s="20" t="s">
        <v>2</v>
      </c>
      <c r="C28" s="20" t="s">
        <v>2</v>
      </c>
      <c r="D28" s="21">
        <v>4.4</v>
      </c>
      <c r="E28" s="21" t="s">
        <v>25</v>
      </c>
      <c r="F28" s="21" t="s">
        <v>25</v>
      </c>
      <c r="G28" s="21" t="s">
        <v>25</v>
      </c>
      <c r="H28" s="21" t="s">
        <v>24</v>
      </c>
      <c r="I28" s="21" t="s">
        <v>26</v>
      </c>
      <c r="J28" s="26" t="s">
        <v>26</v>
      </c>
      <c r="K28" s="22" t="s">
        <v>26</v>
      </c>
      <c r="L28" s="22" t="s">
        <v>26</v>
      </c>
      <c r="M28" s="23" t="s">
        <v>26</v>
      </c>
      <c r="N28" s="21" t="s">
        <v>26</v>
      </c>
      <c r="O28" s="24" t="s">
        <v>26</v>
      </c>
      <c r="P28" s="21" t="s">
        <v>26</v>
      </c>
      <c r="Q28" s="21" t="s">
        <v>26</v>
      </c>
      <c r="R28" s="21" t="s">
        <v>26</v>
      </c>
      <c r="S28" s="21" t="s">
        <v>26</v>
      </c>
      <c r="T28" s="21" t="s">
        <v>26</v>
      </c>
      <c r="U28" s="24">
        <v>14763.0</v>
      </c>
      <c r="V28" s="18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</row>
    <row r="29">
      <c r="A29" s="19" t="s">
        <v>72</v>
      </c>
      <c r="B29" s="20" t="s">
        <v>2</v>
      </c>
      <c r="C29" s="20" t="s">
        <v>2</v>
      </c>
      <c r="D29" s="21">
        <v>4.4</v>
      </c>
      <c r="E29" s="21" t="s">
        <v>24</v>
      </c>
      <c r="F29" s="21" t="s">
        <v>24</v>
      </c>
      <c r="G29" s="21" t="s">
        <v>25</v>
      </c>
      <c r="H29" s="21" t="s">
        <v>24</v>
      </c>
      <c r="I29" s="21">
        <v>7.555</v>
      </c>
      <c r="J29" s="26">
        <v>56477.0</v>
      </c>
      <c r="K29" s="43">
        <v>3936675.0</v>
      </c>
      <c r="L29" s="30">
        <v>1510000.0</v>
      </c>
      <c r="M29" s="23">
        <f>K29/I29</f>
        <v>521068.8286</v>
      </c>
      <c r="N29" s="27" t="s">
        <v>65</v>
      </c>
      <c r="O29" s="24">
        <f>N29-2023</f>
        <v>-26</v>
      </c>
      <c r="P29" s="28">
        <f>O29/30</f>
        <v>-0.8666666667</v>
      </c>
      <c r="Q29" s="24">
        <f>K29-L29</f>
        <v>2426675</v>
      </c>
      <c r="R29" s="24">
        <f>Q29*P29</f>
        <v>-2103118.333</v>
      </c>
      <c r="S29" s="24">
        <f>R29+Q29</f>
        <v>323556.6667</v>
      </c>
      <c r="T29" s="24">
        <f>S29+L29</f>
        <v>1833556.667</v>
      </c>
      <c r="U29" s="24">
        <v>1017.0</v>
      </c>
      <c r="V29" s="18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</row>
    <row r="30">
      <c r="A30" s="19" t="s">
        <v>73</v>
      </c>
      <c r="B30" s="20" t="s">
        <v>2</v>
      </c>
      <c r="C30" s="20" t="s">
        <v>2</v>
      </c>
      <c r="D30" s="21">
        <v>4.4</v>
      </c>
      <c r="E30" s="21" t="s">
        <v>25</v>
      </c>
      <c r="F30" s="21" t="s">
        <v>25</v>
      </c>
      <c r="G30" s="21" t="s">
        <v>25</v>
      </c>
      <c r="H30" s="21" t="s">
        <v>25</v>
      </c>
      <c r="I30" s="21" t="s">
        <v>26</v>
      </c>
      <c r="J30" s="19" t="s">
        <v>26</v>
      </c>
      <c r="K30" s="22" t="s">
        <v>26</v>
      </c>
      <c r="L30" s="22" t="s">
        <v>26</v>
      </c>
      <c r="M30" s="23" t="s">
        <v>26</v>
      </c>
      <c r="N30" s="21" t="s">
        <v>26</v>
      </c>
      <c r="O30" s="24" t="s">
        <v>26</v>
      </c>
      <c r="P30" s="21" t="s">
        <v>26</v>
      </c>
      <c r="Q30" s="21" t="s">
        <v>26</v>
      </c>
      <c r="R30" s="21" t="s">
        <v>26</v>
      </c>
      <c r="S30" s="21" t="s">
        <v>26</v>
      </c>
      <c r="T30" s="21" t="s">
        <v>26</v>
      </c>
      <c r="U30" s="24">
        <v>27262.0</v>
      </c>
      <c r="V30" s="18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</row>
    <row r="31">
      <c r="A31" s="19" t="s">
        <v>74</v>
      </c>
      <c r="B31" s="20" t="s">
        <v>2</v>
      </c>
      <c r="C31" s="20" t="s">
        <v>2</v>
      </c>
      <c r="D31" s="21">
        <v>4.4</v>
      </c>
      <c r="E31" s="21" t="s">
        <v>25</v>
      </c>
      <c r="F31" s="21" t="s">
        <v>24</v>
      </c>
      <c r="G31" s="21" t="s">
        <v>25</v>
      </c>
      <c r="H31" s="21" t="s">
        <v>25</v>
      </c>
      <c r="I31" s="21">
        <v>19.44</v>
      </c>
      <c r="J31" s="26">
        <v>93169.0</v>
      </c>
      <c r="K31" s="22">
        <v>1.157951E7</v>
      </c>
      <c r="L31" s="22">
        <v>2430000.0</v>
      </c>
      <c r="M31" s="23">
        <f t="shared" ref="M31:M44" si="23">K31/I31</f>
        <v>595653.8066</v>
      </c>
      <c r="N31" s="27" t="s">
        <v>63</v>
      </c>
      <c r="O31" s="24">
        <f t="shared" ref="O31:O44" si="24">N31-2023</f>
        <v>-15</v>
      </c>
      <c r="P31" s="28">
        <f t="shared" ref="P31:P43" si="25">O31/30</f>
        <v>-0.5</v>
      </c>
      <c r="Q31" s="24">
        <f t="shared" ref="Q31:Q44" si="26">K31-L31</f>
        <v>9149510</v>
      </c>
      <c r="R31" s="24">
        <f t="shared" ref="R31:R44" si="27">Q31*P31</f>
        <v>-4574755</v>
      </c>
      <c r="S31" s="24">
        <f t="shared" ref="S31:S44" si="28">R31+Q31</f>
        <v>4574755</v>
      </c>
      <c r="T31" s="24">
        <f t="shared" ref="T31:T44" si="29">S31+L31</f>
        <v>7004755</v>
      </c>
      <c r="U31" s="24">
        <v>37948.0</v>
      </c>
      <c r="V31" s="18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</row>
    <row r="32">
      <c r="A32" s="19" t="s">
        <v>75</v>
      </c>
      <c r="B32" s="20" t="s">
        <v>2</v>
      </c>
      <c r="C32" s="20" t="s">
        <v>2</v>
      </c>
      <c r="D32" s="21">
        <v>4.3</v>
      </c>
      <c r="E32" s="21" t="s">
        <v>25</v>
      </c>
      <c r="F32" s="21" t="s">
        <v>24</v>
      </c>
      <c r="G32" s="21" t="s">
        <v>25</v>
      </c>
      <c r="H32" s="21" t="s">
        <v>24</v>
      </c>
      <c r="I32" s="21">
        <v>19.92</v>
      </c>
      <c r="J32" s="26" t="s">
        <v>31</v>
      </c>
      <c r="K32" s="22">
        <v>1.870941E7</v>
      </c>
      <c r="L32" s="22">
        <v>3585600.0</v>
      </c>
      <c r="M32" s="23">
        <f t="shared" si="23"/>
        <v>939227.4096</v>
      </c>
      <c r="N32" s="27" t="s">
        <v>76</v>
      </c>
      <c r="O32" s="24">
        <f t="shared" si="24"/>
        <v>-8</v>
      </c>
      <c r="P32" s="28">
        <f t="shared" si="25"/>
        <v>-0.2666666667</v>
      </c>
      <c r="Q32" s="24">
        <f t="shared" si="26"/>
        <v>15123810</v>
      </c>
      <c r="R32" s="24">
        <f t="shared" si="27"/>
        <v>-4033016</v>
      </c>
      <c r="S32" s="24">
        <f t="shared" si="28"/>
        <v>11090794</v>
      </c>
      <c r="T32" s="24">
        <f t="shared" si="29"/>
        <v>14676394</v>
      </c>
      <c r="U32" s="24">
        <v>4287.0</v>
      </c>
      <c r="V32" s="44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</row>
    <row r="33">
      <c r="A33" s="19" t="s">
        <v>77</v>
      </c>
      <c r="B33" s="20" t="s">
        <v>2</v>
      </c>
      <c r="C33" s="20" t="s">
        <v>2</v>
      </c>
      <c r="D33" s="21">
        <v>4.5</v>
      </c>
      <c r="E33" s="21" t="s">
        <v>24</v>
      </c>
      <c r="F33" s="21" t="s">
        <v>25</v>
      </c>
      <c r="G33" s="21" t="s">
        <v>25</v>
      </c>
      <c r="H33" s="21" t="s">
        <v>24</v>
      </c>
      <c r="I33" s="21">
        <v>4.35</v>
      </c>
      <c r="J33" s="19">
        <v>61422.0</v>
      </c>
      <c r="K33" s="22">
        <v>3304300.0</v>
      </c>
      <c r="L33" s="22">
        <v>547900.0</v>
      </c>
      <c r="M33" s="23">
        <f t="shared" si="23"/>
        <v>759609.1954</v>
      </c>
      <c r="N33" s="27" t="s">
        <v>78</v>
      </c>
      <c r="O33" s="24">
        <f t="shared" si="24"/>
        <v>-25</v>
      </c>
      <c r="P33" s="28">
        <f t="shared" si="25"/>
        <v>-0.8333333333</v>
      </c>
      <c r="Q33" s="24">
        <f t="shared" si="26"/>
        <v>2756400</v>
      </c>
      <c r="R33" s="24">
        <f t="shared" si="27"/>
        <v>-2297000</v>
      </c>
      <c r="S33" s="24">
        <f t="shared" si="28"/>
        <v>459400</v>
      </c>
      <c r="T33" s="24">
        <f t="shared" si="29"/>
        <v>1007300</v>
      </c>
      <c r="U33" s="24">
        <v>14244.0</v>
      </c>
      <c r="V33" s="18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</row>
    <row r="34">
      <c r="A34" s="19" t="s">
        <v>79</v>
      </c>
      <c r="B34" s="20" t="s">
        <v>2</v>
      </c>
      <c r="C34" s="20" t="s">
        <v>2</v>
      </c>
      <c r="D34" s="21">
        <v>4.5</v>
      </c>
      <c r="E34" s="21" t="s">
        <v>25</v>
      </c>
      <c r="F34" s="21" t="s">
        <v>24</v>
      </c>
      <c r="G34" s="21" t="s">
        <v>25</v>
      </c>
      <c r="H34" s="21" t="s">
        <v>24</v>
      </c>
      <c r="I34" s="21">
        <v>13.03</v>
      </c>
      <c r="J34" s="26" t="s">
        <v>31</v>
      </c>
      <c r="K34" s="22">
        <v>1.737522E7</v>
      </c>
      <c r="L34" s="22">
        <v>4281750.0</v>
      </c>
      <c r="M34" s="23">
        <f t="shared" si="23"/>
        <v>1333478.127</v>
      </c>
      <c r="N34" s="27" t="s">
        <v>76</v>
      </c>
      <c r="O34" s="24">
        <f t="shared" si="24"/>
        <v>-8</v>
      </c>
      <c r="P34" s="28">
        <f t="shared" si="25"/>
        <v>-0.2666666667</v>
      </c>
      <c r="Q34" s="24">
        <f t="shared" si="26"/>
        <v>13093470</v>
      </c>
      <c r="R34" s="24">
        <f t="shared" si="27"/>
        <v>-3491592</v>
      </c>
      <c r="S34" s="24">
        <f t="shared" si="28"/>
        <v>9601878</v>
      </c>
      <c r="T34" s="24">
        <f t="shared" si="29"/>
        <v>13883628</v>
      </c>
      <c r="U34" s="24">
        <v>4287.0</v>
      </c>
      <c r="V34" s="44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</row>
    <row r="35">
      <c r="A35" s="19" t="s">
        <v>80</v>
      </c>
      <c r="B35" s="20" t="s">
        <v>2</v>
      </c>
      <c r="C35" s="20" t="s">
        <v>2</v>
      </c>
      <c r="D35" s="21">
        <v>4.5</v>
      </c>
      <c r="E35" s="21" t="s">
        <v>25</v>
      </c>
      <c r="F35" s="21" t="s">
        <v>24</v>
      </c>
      <c r="G35" s="21" t="s">
        <v>25</v>
      </c>
      <c r="H35" s="21" t="s">
        <v>24</v>
      </c>
      <c r="I35" s="21">
        <v>19.779</v>
      </c>
      <c r="J35" s="26" t="s">
        <v>31</v>
      </c>
      <c r="K35" s="22">
        <v>1.14247E7</v>
      </c>
      <c r="L35" s="22">
        <v>3244500.0</v>
      </c>
      <c r="M35" s="23">
        <f t="shared" si="23"/>
        <v>577617.6753</v>
      </c>
      <c r="N35" s="27" t="s">
        <v>34</v>
      </c>
      <c r="O35" s="24">
        <f t="shared" si="24"/>
        <v>-7</v>
      </c>
      <c r="P35" s="28">
        <f t="shared" si="25"/>
        <v>-0.2333333333</v>
      </c>
      <c r="Q35" s="24">
        <f t="shared" si="26"/>
        <v>8180200</v>
      </c>
      <c r="R35" s="24">
        <f t="shared" si="27"/>
        <v>-1908713.333</v>
      </c>
      <c r="S35" s="24">
        <f t="shared" si="28"/>
        <v>6271486.667</v>
      </c>
      <c r="T35" s="24">
        <f t="shared" si="29"/>
        <v>9515986.667</v>
      </c>
      <c r="U35" s="24">
        <v>10620.0</v>
      </c>
      <c r="V35" s="18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</row>
    <row r="36">
      <c r="A36" s="19" t="s">
        <v>81</v>
      </c>
      <c r="B36" s="20" t="s">
        <v>2</v>
      </c>
      <c r="C36" s="20" t="s">
        <v>2</v>
      </c>
      <c r="D36" s="21">
        <v>4.5</v>
      </c>
      <c r="E36" s="21" t="s">
        <v>25</v>
      </c>
      <c r="F36" s="21" t="s">
        <v>24</v>
      </c>
      <c r="G36" s="21" t="s">
        <v>25</v>
      </c>
      <c r="H36" s="21" t="s">
        <v>24</v>
      </c>
      <c r="I36" s="21">
        <v>5.83</v>
      </c>
      <c r="J36" s="26" t="s">
        <v>31</v>
      </c>
      <c r="K36" s="22">
        <v>7822100.0</v>
      </c>
      <c r="L36" s="22">
        <v>1275000.0</v>
      </c>
      <c r="M36" s="23">
        <f t="shared" si="23"/>
        <v>1341698.113</v>
      </c>
      <c r="N36" s="27" t="s">
        <v>82</v>
      </c>
      <c r="O36" s="24">
        <f t="shared" si="24"/>
        <v>-6</v>
      </c>
      <c r="P36" s="28">
        <f t="shared" si="25"/>
        <v>-0.2</v>
      </c>
      <c r="Q36" s="24">
        <f t="shared" si="26"/>
        <v>6547100</v>
      </c>
      <c r="R36" s="24">
        <f t="shared" si="27"/>
        <v>-1309420</v>
      </c>
      <c r="S36" s="24">
        <f t="shared" si="28"/>
        <v>5237680</v>
      </c>
      <c r="T36" s="24">
        <f t="shared" si="29"/>
        <v>6512680</v>
      </c>
      <c r="U36" s="24">
        <v>10620.0</v>
      </c>
      <c r="V36" s="18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</row>
    <row r="37">
      <c r="A37" s="18" t="s">
        <v>83</v>
      </c>
      <c r="B37" s="20" t="s">
        <v>2</v>
      </c>
      <c r="C37" s="20" t="s">
        <v>2</v>
      </c>
      <c r="D37" s="21">
        <v>4.5</v>
      </c>
      <c r="E37" s="21" t="s">
        <v>24</v>
      </c>
      <c r="F37" s="21" t="s">
        <v>24</v>
      </c>
      <c r="G37" s="21" t="s">
        <v>25</v>
      </c>
      <c r="H37" s="21" t="s">
        <v>24</v>
      </c>
      <c r="I37" s="21">
        <v>6.61</v>
      </c>
      <c r="J37" s="26" t="s">
        <v>31</v>
      </c>
      <c r="K37" s="22">
        <v>4259159.0</v>
      </c>
      <c r="L37" s="22">
        <v>1472350.0</v>
      </c>
      <c r="M37" s="23">
        <f t="shared" si="23"/>
        <v>644350.8321</v>
      </c>
      <c r="N37" s="27" t="s">
        <v>84</v>
      </c>
      <c r="O37" s="24">
        <f t="shared" si="24"/>
        <v>-24</v>
      </c>
      <c r="P37" s="28">
        <f t="shared" si="25"/>
        <v>-0.8</v>
      </c>
      <c r="Q37" s="24">
        <f t="shared" si="26"/>
        <v>2786809</v>
      </c>
      <c r="R37" s="24">
        <f t="shared" si="27"/>
        <v>-2229447.2</v>
      </c>
      <c r="S37" s="24">
        <f t="shared" si="28"/>
        <v>557361.8</v>
      </c>
      <c r="T37" s="24">
        <f t="shared" si="29"/>
        <v>2029711.8</v>
      </c>
      <c r="U37" s="24">
        <v>796.0</v>
      </c>
      <c r="V37" s="18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</row>
    <row r="38">
      <c r="A38" s="19" t="s">
        <v>85</v>
      </c>
      <c r="B38" s="20" t="s">
        <v>2</v>
      </c>
      <c r="C38" s="20" t="s">
        <v>2</v>
      </c>
      <c r="D38" s="21">
        <v>4.4</v>
      </c>
      <c r="E38" s="21" t="s">
        <v>25</v>
      </c>
      <c r="F38" s="21" t="s">
        <v>25</v>
      </c>
      <c r="G38" s="21" t="s">
        <v>25</v>
      </c>
      <c r="H38" s="21" t="s">
        <v>25</v>
      </c>
      <c r="I38" s="21">
        <v>6.28</v>
      </c>
      <c r="J38" s="26">
        <v>61919.0</v>
      </c>
      <c r="K38" s="22">
        <v>4473500.0</v>
      </c>
      <c r="L38" s="22">
        <v>1128000.0</v>
      </c>
      <c r="M38" s="23">
        <f t="shared" si="23"/>
        <v>712340.7643</v>
      </c>
      <c r="N38" s="21">
        <v>1997.0</v>
      </c>
      <c r="O38" s="24">
        <f t="shared" si="24"/>
        <v>-26</v>
      </c>
      <c r="P38" s="28">
        <f t="shared" si="25"/>
        <v>-0.8666666667</v>
      </c>
      <c r="Q38" s="24">
        <f t="shared" si="26"/>
        <v>3345500</v>
      </c>
      <c r="R38" s="24">
        <f t="shared" si="27"/>
        <v>-2899433.333</v>
      </c>
      <c r="S38" s="24">
        <f t="shared" si="28"/>
        <v>446066.6667</v>
      </c>
      <c r="T38" s="24">
        <f t="shared" si="29"/>
        <v>1574066.667</v>
      </c>
      <c r="U38" s="24">
        <v>4489.0</v>
      </c>
      <c r="V38" s="18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</row>
    <row r="39">
      <c r="A39" s="18" t="s">
        <v>86</v>
      </c>
      <c r="B39" s="20" t="s">
        <v>2</v>
      </c>
      <c r="C39" s="20" t="s">
        <v>2</v>
      </c>
      <c r="D39" s="21">
        <v>4.4</v>
      </c>
      <c r="E39" s="21" t="s">
        <v>24</v>
      </c>
      <c r="F39" s="21" t="s">
        <v>24</v>
      </c>
      <c r="G39" s="21" t="s">
        <v>25</v>
      </c>
      <c r="H39" s="21" t="s">
        <v>24</v>
      </c>
      <c r="I39" s="21">
        <v>10.5</v>
      </c>
      <c r="J39" s="26" t="s">
        <v>31</v>
      </c>
      <c r="K39" s="22">
        <v>6983700.0</v>
      </c>
      <c r="L39" s="22">
        <v>1598500.0</v>
      </c>
      <c r="M39" s="23">
        <f t="shared" si="23"/>
        <v>665114.2857</v>
      </c>
      <c r="N39" s="27" t="s">
        <v>38</v>
      </c>
      <c r="O39" s="24">
        <f t="shared" si="24"/>
        <v>-27</v>
      </c>
      <c r="P39" s="28">
        <f t="shared" si="25"/>
        <v>-0.9</v>
      </c>
      <c r="Q39" s="24">
        <f t="shared" si="26"/>
        <v>5385200</v>
      </c>
      <c r="R39" s="24">
        <f t="shared" si="27"/>
        <v>-4846680</v>
      </c>
      <c r="S39" s="24">
        <f t="shared" si="28"/>
        <v>538520</v>
      </c>
      <c r="T39" s="24">
        <f t="shared" si="29"/>
        <v>2137020</v>
      </c>
      <c r="U39" s="24">
        <v>4401.0</v>
      </c>
      <c r="V39" s="18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</row>
    <row r="40">
      <c r="A40" s="19" t="s">
        <v>87</v>
      </c>
      <c r="B40" s="20" t="s">
        <v>2</v>
      </c>
      <c r="C40" s="20" t="s">
        <v>2</v>
      </c>
      <c r="D40" s="21">
        <v>4.5</v>
      </c>
      <c r="E40" s="21" t="s">
        <v>24</v>
      </c>
      <c r="F40" s="21" t="s">
        <v>24</v>
      </c>
      <c r="G40" s="21" t="s">
        <v>25</v>
      </c>
      <c r="H40" s="21" t="s">
        <v>24</v>
      </c>
      <c r="I40" s="21">
        <v>11.28</v>
      </c>
      <c r="J40" s="26">
        <v>51590.0</v>
      </c>
      <c r="K40" s="22">
        <v>3915945.0</v>
      </c>
      <c r="L40" s="30">
        <v>1071600.0</v>
      </c>
      <c r="M40" s="23">
        <f t="shared" si="23"/>
        <v>347158.2447</v>
      </c>
      <c r="N40" s="27" t="s">
        <v>38</v>
      </c>
      <c r="O40" s="24">
        <f t="shared" si="24"/>
        <v>-27</v>
      </c>
      <c r="P40" s="28">
        <f t="shared" si="25"/>
        <v>-0.9</v>
      </c>
      <c r="Q40" s="24">
        <f t="shared" si="26"/>
        <v>2844345</v>
      </c>
      <c r="R40" s="24">
        <f t="shared" si="27"/>
        <v>-2559910.5</v>
      </c>
      <c r="S40" s="24">
        <f t="shared" si="28"/>
        <v>284434.5</v>
      </c>
      <c r="T40" s="24">
        <f t="shared" si="29"/>
        <v>1356034.5</v>
      </c>
      <c r="U40" s="24">
        <v>3548.0</v>
      </c>
      <c r="V40" s="18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</row>
    <row r="41">
      <c r="A41" s="19" t="s">
        <v>88</v>
      </c>
      <c r="B41" s="20" t="s">
        <v>2</v>
      </c>
      <c r="C41" s="20" t="s">
        <v>2</v>
      </c>
      <c r="D41" s="21">
        <v>4.4</v>
      </c>
      <c r="E41" s="21" t="s">
        <v>24</v>
      </c>
      <c r="F41" s="21" t="s">
        <v>24</v>
      </c>
      <c r="G41" s="21" t="s">
        <v>25</v>
      </c>
      <c r="H41" s="21" t="s">
        <v>24</v>
      </c>
      <c r="I41" s="21">
        <v>10.2</v>
      </c>
      <c r="J41" s="26" t="s">
        <v>31</v>
      </c>
      <c r="K41" s="22">
        <v>5187352.0</v>
      </c>
      <c r="L41" s="22">
        <v>1641486.0</v>
      </c>
      <c r="M41" s="23">
        <f t="shared" si="23"/>
        <v>508563.9216</v>
      </c>
      <c r="N41" s="27" t="s">
        <v>89</v>
      </c>
      <c r="O41" s="24">
        <f t="shared" si="24"/>
        <v>-14</v>
      </c>
      <c r="P41" s="28">
        <f t="shared" si="25"/>
        <v>-0.4666666667</v>
      </c>
      <c r="Q41" s="24">
        <f t="shared" si="26"/>
        <v>3545866</v>
      </c>
      <c r="R41" s="24">
        <f t="shared" si="27"/>
        <v>-1654737.467</v>
      </c>
      <c r="S41" s="24">
        <f t="shared" si="28"/>
        <v>1891128.533</v>
      </c>
      <c r="T41" s="24">
        <f t="shared" si="29"/>
        <v>3532614.533</v>
      </c>
      <c r="U41" s="24">
        <v>2107.0</v>
      </c>
      <c r="V41" s="18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</row>
    <row r="42">
      <c r="A42" s="19" t="s">
        <v>90</v>
      </c>
      <c r="B42" s="20" t="s">
        <v>2</v>
      </c>
      <c r="C42" s="20" t="s">
        <v>2</v>
      </c>
      <c r="D42" s="21">
        <v>4.5</v>
      </c>
      <c r="E42" s="21" t="s">
        <v>24</v>
      </c>
      <c r="F42" s="21" t="s">
        <v>24</v>
      </c>
      <c r="G42" s="21" t="s">
        <v>24</v>
      </c>
      <c r="H42" s="21" t="s">
        <v>24</v>
      </c>
      <c r="I42" s="21">
        <v>25.35</v>
      </c>
      <c r="J42" s="26">
        <v>84341.0</v>
      </c>
      <c r="K42" s="43">
        <v>5878595.0</v>
      </c>
      <c r="L42" s="30">
        <v>2195360.0</v>
      </c>
      <c r="M42" s="23">
        <f t="shared" si="23"/>
        <v>231897.2387</v>
      </c>
      <c r="N42" s="27" t="s">
        <v>63</v>
      </c>
      <c r="O42" s="24">
        <f t="shared" si="24"/>
        <v>-15</v>
      </c>
      <c r="P42" s="28">
        <f t="shared" si="25"/>
        <v>-0.5</v>
      </c>
      <c r="Q42" s="24">
        <f t="shared" si="26"/>
        <v>3683235</v>
      </c>
      <c r="R42" s="24">
        <f t="shared" si="27"/>
        <v>-1841617.5</v>
      </c>
      <c r="S42" s="24">
        <f t="shared" si="28"/>
        <v>1841617.5</v>
      </c>
      <c r="T42" s="24">
        <f t="shared" si="29"/>
        <v>4036977.5</v>
      </c>
      <c r="U42" s="24">
        <v>2020.0</v>
      </c>
      <c r="V42" s="18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</row>
    <row r="43">
      <c r="A43" s="19" t="s">
        <v>91</v>
      </c>
      <c r="B43" s="20" t="s">
        <v>2</v>
      </c>
      <c r="C43" s="20" t="s">
        <v>2</v>
      </c>
      <c r="D43" s="21">
        <v>4.3</v>
      </c>
      <c r="E43" s="21" t="s">
        <v>24</v>
      </c>
      <c r="F43" s="21" t="s">
        <v>24</v>
      </c>
      <c r="G43" s="21" t="s">
        <v>24</v>
      </c>
      <c r="H43" s="21" t="s">
        <v>24</v>
      </c>
      <c r="I43" s="21">
        <v>11.96</v>
      </c>
      <c r="J43" s="26">
        <v>98003.0</v>
      </c>
      <c r="K43" s="22">
        <v>8624600.0</v>
      </c>
      <c r="L43" s="22">
        <v>3588000.0</v>
      </c>
      <c r="M43" s="23">
        <f t="shared" si="23"/>
        <v>721120.4013</v>
      </c>
      <c r="N43" s="27" t="s">
        <v>38</v>
      </c>
      <c r="O43" s="24">
        <f t="shared" si="24"/>
        <v>-27</v>
      </c>
      <c r="P43" s="28">
        <f t="shared" si="25"/>
        <v>-0.9</v>
      </c>
      <c r="Q43" s="24">
        <f t="shared" si="26"/>
        <v>5036600</v>
      </c>
      <c r="R43" s="24">
        <f t="shared" si="27"/>
        <v>-4532940</v>
      </c>
      <c r="S43" s="24">
        <f t="shared" si="28"/>
        <v>503660</v>
      </c>
      <c r="T43" s="24">
        <f t="shared" si="29"/>
        <v>4091660</v>
      </c>
      <c r="U43" s="24">
        <v>4678.0</v>
      </c>
      <c r="V43" s="18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</row>
    <row r="44">
      <c r="A44" s="19" t="s">
        <v>92</v>
      </c>
      <c r="B44" s="20" t="s">
        <v>2</v>
      </c>
      <c r="C44" s="20" t="s">
        <v>2</v>
      </c>
      <c r="D44" s="21">
        <v>4.3</v>
      </c>
      <c r="E44" s="21" t="s">
        <v>24</v>
      </c>
      <c r="F44" s="21" t="s">
        <v>24</v>
      </c>
      <c r="G44" s="21" t="s">
        <v>25</v>
      </c>
      <c r="H44" s="21" t="s">
        <v>24</v>
      </c>
      <c r="I44" s="21">
        <v>8.77</v>
      </c>
      <c r="J44" s="26" t="s">
        <v>31</v>
      </c>
      <c r="K44" s="22">
        <v>6345800.0</v>
      </c>
      <c r="L44" s="22">
        <v>1289300.0</v>
      </c>
      <c r="M44" s="23">
        <f t="shared" si="23"/>
        <v>723580.3877</v>
      </c>
      <c r="N44" s="27" t="s">
        <v>93</v>
      </c>
      <c r="O44" s="24">
        <f t="shared" si="24"/>
        <v>-44</v>
      </c>
      <c r="P44" s="28">
        <v>-1.0</v>
      </c>
      <c r="Q44" s="24">
        <f t="shared" si="26"/>
        <v>5056500</v>
      </c>
      <c r="R44" s="24">
        <f t="shared" si="27"/>
        <v>-5056500</v>
      </c>
      <c r="S44" s="24">
        <f t="shared" si="28"/>
        <v>0</v>
      </c>
      <c r="T44" s="24">
        <f t="shared" si="29"/>
        <v>1289300</v>
      </c>
      <c r="U44" s="24">
        <v>93776.0</v>
      </c>
      <c r="V44" s="18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</row>
    <row r="45">
      <c r="A45" s="19" t="s">
        <v>94</v>
      </c>
      <c r="B45" s="20" t="s">
        <v>2</v>
      </c>
      <c r="C45" s="20" t="s">
        <v>2</v>
      </c>
      <c r="D45" s="21">
        <v>4.3</v>
      </c>
      <c r="E45" s="21" t="s">
        <v>24</v>
      </c>
      <c r="F45" s="21" t="s">
        <v>25</v>
      </c>
      <c r="G45" s="21" t="s">
        <v>25</v>
      </c>
      <c r="H45" s="21" t="s">
        <v>24</v>
      </c>
      <c r="I45" s="21" t="s">
        <v>26</v>
      </c>
      <c r="J45" s="26" t="s">
        <v>26</v>
      </c>
      <c r="K45" s="22" t="s">
        <v>26</v>
      </c>
      <c r="L45" s="22" t="s">
        <v>26</v>
      </c>
      <c r="M45" s="23" t="s">
        <v>26</v>
      </c>
      <c r="N45" s="21" t="s">
        <v>26</v>
      </c>
      <c r="O45" s="24" t="s">
        <v>26</v>
      </c>
      <c r="P45" s="21" t="s">
        <v>26</v>
      </c>
      <c r="Q45" s="21" t="s">
        <v>26</v>
      </c>
      <c r="R45" s="21" t="s">
        <v>26</v>
      </c>
      <c r="S45" s="21" t="s">
        <v>26</v>
      </c>
      <c r="T45" s="21" t="s">
        <v>26</v>
      </c>
      <c r="U45" s="24">
        <v>752.0</v>
      </c>
      <c r="V45" s="18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</row>
    <row r="46">
      <c r="A46" s="19" t="s">
        <v>95</v>
      </c>
      <c r="B46" s="20" t="s">
        <v>2</v>
      </c>
      <c r="C46" s="20" t="s">
        <v>2</v>
      </c>
      <c r="D46" s="21">
        <v>4.4</v>
      </c>
      <c r="E46" s="21" t="s">
        <v>25</v>
      </c>
      <c r="F46" s="21" t="s">
        <v>25</v>
      </c>
      <c r="G46" s="21" t="s">
        <v>25</v>
      </c>
      <c r="H46" s="21" t="s">
        <v>25</v>
      </c>
      <c r="I46" s="21" t="s">
        <v>26</v>
      </c>
      <c r="J46" s="19" t="s">
        <v>26</v>
      </c>
      <c r="K46" s="22" t="s">
        <v>26</v>
      </c>
      <c r="L46" s="22" t="s">
        <v>26</v>
      </c>
      <c r="M46" s="23" t="s">
        <v>26</v>
      </c>
      <c r="N46" s="21" t="s">
        <v>26</v>
      </c>
      <c r="O46" s="24" t="s">
        <v>26</v>
      </c>
      <c r="P46" s="21" t="s">
        <v>26</v>
      </c>
      <c r="Q46" s="21" t="s">
        <v>26</v>
      </c>
      <c r="R46" s="21" t="s">
        <v>26</v>
      </c>
      <c r="S46" s="21" t="s">
        <v>26</v>
      </c>
      <c r="T46" s="21" t="s">
        <v>26</v>
      </c>
      <c r="U46" s="24">
        <v>42133.0</v>
      </c>
      <c r="V46" s="18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</row>
    <row r="47">
      <c r="A47" s="19" t="s">
        <v>96</v>
      </c>
      <c r="B47" s="20" t="s">
        <v>2</v>
      </c>
      <c r="C47" s="20" t="s">
        <v>2</v>
      </c>
      <c r="D47" s="21">
        <v>3.3</v>
      </c>
      <c r="E47" s="21" t="s">
        <v>25</v>
      </c>
      <c r="F47" s="21" t="s">
        <v>24</v>
      </c>
      <c r="G47" s="21" t="s">
        <v>25</v>
      </c>
      <c r="H47" s="21" t="s">
        <v>24</v>
      </c>
      <c r="I47" s="21">
        <v>24.91</v>
      </c>
      <c r="J47" s="26" t="s">
        <v>31</v>
      </c>
      <c r="K47" s="22">
        <v>1.609518E7</v>
      </c>
      <c r="L47" s="22">
        <v>6510480.0</v>
      </c>
      <c r="M47" s="23">
        <f t="shared" ref="M47:M64" si="30">K47/I47</f>
        <v>646133.2798</v>
      </c>
      <c r="N47" s="27" t="s">
        <v>97</v>
      </c>
      <c r="O47" s="24">
        <f t="shared" ref="O47:O64" si="31">N47-2023</f>
        <v>-49</v>
      </c>
      <c r="P47" s="28">
        <v>-1.0</v>
      </c>
      <c r="Q47" s="24">
        <f t="shared" ref="Q47:Q52" si="32">K47-L47</f>
        <v>9584700</v>
      </c>
      <c r="R47" s="24">
        <f t="shared" ref="R47:R64" si="33">Q47*P47</f>
        <v>-9584700</v>
      </c>
      <c r="S47" s="24">
        <f t="shared" ref="S47:S64" si="34">R47+Q47</f>
        <v>0</v>
      </c>
      <c r="T47" s="24">
        <f t="shared" ref="T47:T64" si="35">S47+L47</f>
        <v>6510480</v>
      </c>
      <c r="U47" s="24">
        <v>93776.0</v>
      </c>
      <c r="V47" s="44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</row>
    <row r="48">
      <c r="A48" s="19" t="s">
        <v>98</v>
      </c>
      <c r="B48" s="20" t="s">
        <v>2</v>
      </c>
      <c r="C48" s="20" t="s">
        <v>2</v>
      </c>
      <c r="D48" s="21">
        <v>4.1</v>
      </c>
      <c r="E48" s="21" t="s">
        <v>25</v>
      </c>
      <c r="F48" s="21" t="s">
        <v>24</v>
      </c>
      <c r="G48" s="21" t="s">
        <v>25</v>
      </c>
      <c r="H48" s="21" t="s">
        <v>24</v>
      </c>
      <c r="I48" s="21">
        <v>6.21</v>
      </c>
      <c r="J48" s="26">
        <v>21136.0</v>
      </c>
      <c r="K48" s="22">
        <v>7379000.0</v>
      </c>
      <c r="L48" s="22">
        <v>5355400.0</v>
      </c>
      <c r="M48" s="23">
        <f t="shared" si="30"/>
        <v>1188244.767</v>
      </c>
      <c r="N48" s="27" t="s">
        <v>99</v>
      </c>
      <c r="O48" s="24">
        <f t="shared" si="31"/>
        <v>-35</v>
      </c>
      <c r="P48" s="28">
        <v>-1.0</v>
      </c>
      <c r="Q48" s="24">
        <f t="shared" si="32"/>
        <v>2023600</v>
      </c>
      <c r="R48" s="24">
        <f t="shared" si="33"/>
        <v>-2023600</v>
      </c>
      <c r="S48" s="24">
        <f t="shared" si="34"/>
        <v>0</v>
      </c>
      <c r="T48" s="24">
        <f t="shared" si="35"/>
        <v>5355400</v>
      </c>
      <c r="U48" s="24">
        <v>93776.0</v>
      </c>
      <c r="V48" s="18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</row>
    <row r="49">
      <c r="A49" s="19" t="s">
        <v>100</v>
      </c>
      <c r="B49" s="20" t="s">
        <v>2</v>
      </c>
      <c r="C49" s="20" t="s">
        <v>2</v>
      </c>
      <c r="D49" s="21">
        <v>4.4</v>
      </c>
      <c r="E49" s="21" t="s">
        <v>24</v>
      </c>
      <c r="F49" s="21" t="s">
        <v>24</v>
      </c>
      <c r="G49" s="21" t="s">
        <v>25</v>
      </c>
      <c r="H49" s="21" t="s">
        <v>24</v>
      </c>
      <c r="I49" s="21">
        <v>9.66</v>
      </c>
      <c r="J49" s="26">
        <v>70563.0</v>
      </c>
      <c r="K49" s="22">
        <v>5117230.0</v>
      </c>
      <c r="L49" s="30">
        <v>627900.0</v>
      </c>
      <c r="M49" s="23">
        <f t="shared" si="30"/>
        <v>529733.9545</v>
      </c>
      <c r="N49" s="27" t="s">
        <v>101</v>
      </c>
      <c r="O49" s="24">
        <f t="shared" si="31"/>
        <v>-17</v>
      </c>
      <c r="P49" s="28">
        <f t="shared" ref="P49:P51" si="36">O49/30</f>
        <v>-0.5666666667</v>
      </c>
      <c r="Q49" s="24">
        <f t="shared" si="32"/>
        <v>4489330</v>
      </c>
      <c r="R49" s="24">
        <f t="shared" si="33"/>
        <v>-2543953.667</v>
      </c>
      <c r="S49" s="24">
        <f t="shared" si="34"/>
        <v>1945376.333</v>
      </c>
      <c r="T49" s="24">
        <f t="shared" si="35"/>
        <v>2573276.333</v>
      </c>
      <c r="U49" s="24">
        <v>2112.0</v>
      </c>
      <c r="V49" s="18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</row>
    <row r="50">
      <c r="A50" s="19" t="s">
        <v>102</v>
      </c>
      <c r="B50" s="20" t="s">
        <v>2</v>
      </c>
      <c r="C50" s="20" t="s">
        <v>2</v>
      </c>
      <c r="D50" s="21">
        <v>4.4</v>
      </c>
      <c r="E50" s="21" t="s">
        <v>25</v>
      </c>
      <c r="F50" s="21" t="s">
        <v>24</v>
      </c>
      <c r="G50" s="21" t="s">
        <v>24</v>
      </c>
      <c r="H50" s="21" t="s">
        <v>24</v>
      </c>
      <c r="I50" s="21">
        <v>8.07</v>
      </c>
      <c r="J50" s="26" t="s">
        <v>31</v>
      </c>
      <c r="K50" s="22">
        <v>1.0034E7</v>
      </c>
      <c r="L50" s="22">
        <v>3514500.0</v>
      </c>
      <c r="M50" s="23">
        <f t="shared" si="30"/>
        <v>1243370.508</v>
      </c>
      <c r="N50" s="27" t="s">
        <v>34</v>
      </c>
      <c r="O50" s="24">
        <f t="shared" si="31"/>
        <v>-7</v>
      </c>
      <c r="P50" s="28">
        <f t="shared" si="36"/>
        <v>-0.2333333333</v>
      </c>
      <c r="Q50" s="24">
        <f t="shared" si="32"/>
        <v>6519500</v>
      </c>
      <c r="R50" s="24">
        <f t="shared" si="33"/>
        <v>-1521216.667</v>
      </c>
      <c r="S50" s="24">
        <f t="shared" si="34"/>
        <v>4998283.333</v>
      </c>
      <c r="T50" s="24">
        <f t="shared" si="35"/>
        <v>8512783.333</v>
      </c>
      <c r="U50" s="24">
        <v>93776.0</v>
      </c>
      <c r="V50" s="18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</row>
    <row r="51">
      <c r="A51" s="19" t="s">
        <v>103</v>
      </c>
      <c r="B51" s="20" t="s">
        <v>2</v>
      </c>
      <c r="C51" s="20" t="s">
        <v>2</v>
      </c>
      <c r="D51" s="21">
        <v>4.2</v>
      </c>
      <c r="E51" s="21" t="s">
        <v>24</v>
      </c>
      <c r="F51" s="21" t="s">
        <v>24</v>
      </c>
      <c r="G51" s="21" t="s">
        <v>25</v>
      </c>
      <c r="H51" s="21" t="s">
        <v>24</v>
      </c>
      <c r="I51" s="21">
        <v>7.43</v>
      </c>
      <c r="J51" s="26">
        <v>73664.0</v>
      </c>
      <c r="K51" s="22">
        <v>8594000.0</v>
      </c>
      <c r="L51" s="22">
        <v>3923000.0</v>
      </c>
      <c r="M51" s="23">
        <f t="shared" si="30"/>
        <v>1156662.18</v>
      </c>
      <c r="N51" s="27" t="s">
        <v>44</v>
      </c>
      <c r="O51" s="24">
        <f t="shared" si="31"/>
        <v>-16</v>
      </c>
      <c r="P51" s="28">
        <f t="shared" si="36"/>
        <v>-0.5333333333</v>
      </c>
      <c r="Q51" s="24">
        <f t="shared" si="32"/>
        <v>4671000</v>
      </c>
      <c r="R51" s="24">
        <f t="shared" si="33"/>
        <v>-2491200</v>
      </c>
      <c r="S51" s="24">
        <f t="shared" si="34"/>
        <v>2179800</v>
      </c>
      <c r="T51" s="24">
        <f t="shared" si="35"/>
        <v>6102800</v>
      </c>
      <c r="U51" s="24">
        <v>93776.0</v>
      </c>
      <c r="V51" s="18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</row>
    <row r="52">
      <c r="A52" s="19" t="s">
        <v>104</v>
      </c>
      <c r="B52" s="20" t="s">
        <v>2</v>
      </c>
      <c r="C52" s="20" t="s">
        <v>2</v>
      </c>
      <c r="D52" s="21">
        <v>4.3</v>
      </c>
      <c r="E52" s="21" t="s">
        <v>24</v>
      </c>
      <c r="F52" s="21" t="s">
        <v>24</v>
      </c>
      <c r="G52" s="21" t="s">
        <v>25</v>
      </c>
      <c r="H52" s="21" t="s">
        <v>24</v>
      </c>
      <c r="I52" s="21">
        <v>19.95</v>
      </c>
      <c r="J52" s="26">
        <v>170484.0</v>
      </c>
      <c r="K52" s="43">
        <v>4632270.0</v>
      </c>
      <c r="L52" s="30">
        <v>1808970.0</v>
      </c>
      <c r="M52" s="23">
        <f t="shared" si="30"/>
        <v>232193.985</v>
      </c>
      <c r="N52" s="27" t="s">
        <v>105</v>
      </c>
      <c r="O52" s="24">
        <f t="shared" si="31"/>
        <v>-43</v>
      </c>
      <c r="P52" s="28">
        <v>-1.0</v>
      </c>
      <c r="Q52" s="24">
        <f t="shared" si="32"/>
        <v>2823300</v>
      </c>
      <c r="R52" s="24">
        <f t="shared" si="33"/>
        <v>-2823300</v>
      </c>
      <c r="S52" s="24">
        <f t="shared" si="34"/>
        <v>0</v>
      </c>
      <c r="T52" s="24">
        <f t="shared" si="35"/>
        <v>1808970</v>
      </c>
      <c r="U52" s="24">
        <v>5566.0</v>
      </c>
      <c r="V52" s="18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</row>
    <row r="53">
      <c r="A53" s="19" t="s">
        <v>106</v>
      </c>
      <c r="B53" s="20" t="s">
        <v>2</v>
      </c>
      <c r="C53" s="20" t="s">
        <v>2</v>
      </c>
      <c r="D53" s="21">
        <v>4.5</v>
      </c>
      <c r="E53" s="21" t="s">
        <v>25</v>
      </c>
      <c r="F53" s="21" t="s">
        <v>24</v>
      </c>
      <c r="G53" s="21" t="s">
        <v>24</v>
      </c>
      <c r="H53" s="21" t="s">
        <v>24</v>
      </c>
      <c r="I53" s="21">
        <v>24.15</v>
      </c>
      <c r="J53" s="26">
        <v>86034.0</v>
      </c>
      <c r="K53" s="22">
        <v>1.0178E7</v>
      </c>
      <c r="L53" s="46">
        <v>0.0</v>
      </c>
      <c r="M53" s="23">
        <f t="shared" si="30"/>
        <v>421449.2754</v>
      </c>
      <c r="N53" s="27" t="s">
        <v>63</v>
      </c>
      <c r="O53" s="24">
        <f t="shared" si="31"/>
        <v>-15</v>
      </c>
      <c r="P53" s="28">
        <f>O53/30</f>
        <v>-0.5</v>
      </c>
      <c r="Q53" s="24">
        <f>K53</f>
        <v>10178000</v>
      </c>
      <c r="R53" s="24">
        <f t="shared" si="33"/>
        <v>-5089000</v>
      </c>
      <c r="S53" s="24">
        <f t="shared" si="34"/>
        <v>5089000</v>
      </c>
      <c r="T53" s="24">
        <f t="shared" si="35"/>
        <v>5089000</v>
      </c>
      <c r="U53" s="24">
        <v>10938.0</v>
      </c>
      <c r="V53" s="18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</row>
    <row r="54">
      <c r="A54" s="19" t="s">
        <v>107</v>
      </c>
      <c r="B54" s="20" t="s">
        <v>2</v>
      </c>
      <c r="C54" s="20" t="s">
        <v>2</v>
      </c>
      <c r="D54" s="21">
        <v>4.1</v>
      </c>
      <c r="E54" s="21" t="s">
        <v>25</v>
      </c>
      <c r="F54" s="21" t="s">
        <v>25</v>
      </c>
      <c r="G54" s="21" t="s">
        <v>25</v>
      </c>
      <c r="H54" s="21" t="s">
        <v>25</v>
      </c>
      <c r="I54" s="21">
        <v>10.68</v>
      </c>
      <c r="J54" s="26">
        <v>146926.0</v>
      </c>
      <c r="K54" s="22">
        <v>7582000.0</v>
      </c>
      <c r="L54" s="22">
        <v>3275800.0</v>
      </c>
      <c r="M54" s="23">
        <f t="shared" si="30"/>
        <v>709925.0936</v>
      </c>
      <c r="N54" s="27" t="s">
        <v>108</v>
      </c>
      <c r="O54" s="24">
        <f t="shared" si="31"/>
        <v>-59</v>
      </c>
      <c r="P54" s="28">
        <v>-1.0</v>
      </c>
      <c r="Q54" s="24">
        <f t="shared" ref="Q54:Q64" si="37">K54-L54</f>
        <v>4306200</v>
      </c>
      <c r="R54" s="24">
        <f t="shared" si="33"/>
        <v>-4306200</v>
      </c>
      <c r="S54" s="24">
        <f t="shared" si="34"/>
        <v>0</v>
      </c>
      <c r="T54" s="24">
        <f t="shared" si="35"/>
        <v>3275800</v>
      </c>
      <c r="U54" s="24">
        <v>93776.0</v>
      </c>
      <c r="V54" s="18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</row>
    <row r="55">
      <c r="A55" s="19" t="s">
        <v>109</v>
      </c>
      <c r="B55" s="20" t="s">
        <v>2</v>
      </c>
      <c r="C55" s="20" t="s">
        <v>2</v>
      </c>
      <c r="D55" s="21">
        <v>4.2</v>
      </c>
      <c r="E55" s="21" t="s">
        <v>24</v>
      </c>
      <c r="F55" s="21" t="s">
        <v>24</v>
      </c>
      <c r="G55" s="21" t="s">
        <v>24</v>
      </c>
      <c r="H55" s="21" t="s">
        <v>24</v>
      </c>
      <c r="I55" s="21">
        <v>5.96</v>
      </c>
      <c r="J55" s="26">
        <v>83125.0</v>
      </c>
      <c r="K55" s="22">
        <v>3303000.0</v>
      </c>
      <c r="L55" s="22">
        <v>0.0</v>
      </c>
      <c r="M55" s="23">
        <f t="shared" si="30"/>
        <v>554194.6309</v>
      </c>
      <c r="N55" s="27" t="s">
        <v>110</v>
      </c>
      <c r="O55" s="24">
        <f t="shared" si="31"/>
        <v>-45</v>
      </c>
      <c r="P55" s="28">
        <v>-1.0</v>
      </c>
      <c r="Q55" s="24">
        <f t="shared" si="37"/>
        <v>3303000</v>
      </c>
      <c r="R55" s="24">
        <f t="shared" si="33"/>
        <v>-3303000</v>
      </c>
      <c r="S55" s="24">
        <f t="shared" si="34"/>
        <v>0</v>
      </c>
      <c r="T55" s="24">
        <f t="shared" si="35"/>
        <v>0</v>
      </c>
      <c r="U55" s="24">
        <v>93776.0</v>
      </c>
      <c r="V55" s="18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</row>
    <row r="56">
      <c r="A56" s="19" t="s">
        <v>111</v>
      </c>
      <c r="B56" s="20" t="s">
        <v>2</v>
      </c>
      <c r="C56" s="20" t="s">
        <v>2</v>
      </c>
      <c r="D56" s="21">
        <v>4.1</v>
      </c>
      <c r="E56" s="21" t="s">
        <v>24</v>
      </c>
      <c r="F56" s="21" t="s">
        <v>25</v>
      </c>
      <c r="G56" s="21" t="s">
        <v>25</v>
      </c>
      <c r="H56" s="21" t="s">
        <v>25</v>
      </c>
      <c r="I56" s="21">
        <v>12.28</v>
      </c>
      <c r="J56" s="26">
        <v>53630.0</v>
      </c>
      <c r="K56" s="43">
        <v>3749800.0</v>
      </c>
      <c r="L56" s="43">
        <v>3749800.0</v>
      </c>
      <c r="M56" s="23">
        <f t="shared" si="30"/>
        <v>305358.3062</v>
      </c>
      <c r="N56" s="27" t="s">
        <v>112</v>
      </c>
      <c r="O56" s="24">
        <f t="shared" si="31"/>
        <v>-28</v>
      </c>
      <c r="P56" s="28">
        <f t="shared" ref="P56:P59" si="38">O56/30</f>
        <v>-0.9333333333</v>
      </c>
      <c r="Q56" s="24">
        <f t="shared" si="37"/>
        <v>0</v>
      </c>
      <c r="R56" s="24">
        <f t="shared" si="33"/>
        <v>0</v>
      </c>
      <c r="S56" s="24">
        <f t="shared" si="34"/>
        <v>0</v>
      </c>
      <c r="T56" s="24">
        <f t="shared" si="35"/>
        <v>3749800</v>
      </c>
      <c r="U56" s="24">
        <v>3251.0</v>
      </c>
      <c r="V56" s="18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</row>
    <row r="57">
      <c r="A57" s="19" t="s">
        <v>113</v>
      </c>
      <c r="B57" s="20" t="s">
        <v>2</v>
      </c>
      <c r="C57" s="20" t="s">
        <v>2</v>
      </c>
      <c r="D57" s="21">
        <v>4.3</v>
      </c>
      <c r="E57" s="21" t="s">
        <v>24</v>
      </c>
      <c r="F57" s="21" t="s">
        <v>24</v>
      </c>
      <c r="G57" s="21" t="s">
        <v>25</v>
      </c>
      <c r="H57" s="21" t="s">
        <v>24</v>
      </c>
      <c r="I57" s="21">
        <v>5.74</v>
      </c>
      <c r="J57" s="26">
        <v>67735.0</v>
      </c>
      <c r="K57" s="22">
        <v>6651100.0</v>
      </c>
      <c r="L57" s="22">
        <v>1894200.0</v>
      </c>
      <c r="M57" s="23">
        <f t="shared" si="30"/>
        <v>1158728.223</v>
      </c>
      <c r="N57" s="27" t="s">
        <v>114</v>
      </c>
      <c r="O57" s="24">
        <f t="shared" si="31"/>
        <v>-19</v>
      </c>
      <c r="P57" s="28">
        <f t="shared" si="38"/>
        <v>-0.6333333333</v>
      </c>
      <c r="Q57" s="24">
        <f t="shared" si="37"/>
        <v>4756900</v>
      </c>
      <c r="R57" s="24">
        <f t="shared" si="33"/>
        <v>-3012703.333</v>
      </c>
      <c r="S57" s="24">
        <f t="shared" si="34"/>
        <v>1744196.667</v>
      </c>
      <c r="T57" s="24">
        <f t="shared" si="35"/>
        <v>3638396.667</v>
      </c>
      <c r="U57" s="24">
        <v>22404.0</v>
      </c>
      <c r="V57" s="18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</row>
    <row r="58">
      <c r="A58" s="19" t="s">
        <v>115</v>
      </c>
      <c r="B58" s="20" t="s">
        <v>2</v>
      </c>
      <c r="C58" s="20" t="s">
        <v>2</v>
      </c>
      <c r="D58" s="21">
        <v>4.3</v>
      </c>
      <c r="E58" s="21" t="s">
        <v>24</v>
      </c>
      <c r="F58" s="21" t="s">
        <v>24</v>
      </c>
      <c r="G58" s="21" t="s">
        <v>24</v>
      </c>
      <c r="H58" s="21" t="s">
        <v>24</v>
      </c>
      <c r="I58" s="21">
        <v>14.02</v>
      </c>
      <c r="J58" s="26">
        <v>82632.0</v>
      </c>
      <c r="K58" s="22">
        <v>1.0046E7</v>
      </c>
      <c r="L58" s="22">
        <v>3920600.0</v>
      </c>
      <c r="M58" s="23">
        <f t="shared" si="30"/>
        <v>716547.7889</v>
      </c>
      <c r="N58" s="27" t="s">
        <v>101</v>
      </c>
      <c r="O58" s="24">
        <f t="shared" si="31"/>
        <v>-17</v>
      </c>
      <c r="P58" s="28">
        <f t="shared" si="38"/>
        <v>-0.5666666667</v>
      </c>
      <c r="Q58" s="24">
        <f t="shared" si="37"/>
        <v>6125400</v>
      </c>
      <c r="R58" s="24">
        <f t="shared" si="33"/>
        <v>-3471060</v>
      </c>
      <c r="S58" s="24">
        <f t="shared" si="34"/>
        <v>2654340</v>
      </c>
      <c r="T58" s="24">
        <f t="shared" si="35"/>
        <v>6574940</v>
      </c>
      <c r="U58" s="24">
        <v>93776.0</v>
      </c>
      <c r="V58" s="18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</row>
    <row r="59">
      <c r="A59" s="19" t="s">
        <v>116</v>
      </c>
      <c r="B59" s="20" t="s">
        <v>2</v>
      </c>
      <c r="C59" s="20" t="s">
        <v>2</v>
      </c>
      <c r="D59" s="21">
        <v>4.3</v>
      </c>
      <c r="E59" s="21" t="s">
        <v>24</v>
      </c>
      <c r="F59" s="21" t="s">
        <v>24</v>
      </c>
      <c r="G59" s="21" t="s">
        <v>24</v>
      </c>
      <c r="H59" s="21" t="s">
        <v>24</v>
      </c>
      <c r="I59" s="47">
        <v>7.87</v>
      </c>
      <c r="J59" s="26">
        <v>68648.0</v>
      </c>
      <c r="K59" s="22">
        <v>5588100.0</v>
      </c>
      <c r="L59" s="22">
        <v>1079900.0</v>
      </c>
      <c r="M59" s="23">
        <f t="shared" si="30"/>
        <v>710050.8259</v>
      </c>
      <c r="N59" s="27" t="s">
        <v>53</v>
      </c>
      <c r="O59" s="24">
        <f t="shared" si="31"/>
        <v>-23</v>
      </c>
      <c r="P59" s="28">
        <f t="shared" si="38"/>
        <v>-0.7666666667</v>
      </c>
      <c r="Q59" s="24">
        <f t="shared" si="37"/>
        <v>4508200</v>
      </c>
      <c r="R59" s="24">
        <f t="shared" si="33"/>
        <v>-3456286.667</v>
      </c>
      <c r="S59" s="24">
        <f t="shared" si="34"/>
        <v>1051913.333</v>
      </c>
      <c r="T59" s="24">
        <f t="shared" si="35"/>
        <v>2131813.333</v>
      </c>
      <c r="U59" s="24">
        <v>5338.0</v>
      </c>
      <c r="V59" s="18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</row>
    <row r="60">
      <c r="A60" s="19" t="s">
        <v>117</v>
      </c>
      <c r="B60" s="20" t="s">
        <v>2</v>
      </c>
      <c r="C60" s="20" t="s">
        <v>2</v>
      </c>
      <c r="D60" s="21">
        <v>4.2</v>
      </c>
      <c r="E60" s="21" t="s">
        <v>25</v>
      </c>
      <c r="F60" s="21" t="s">
        <v>25</v>
      </c>
      <c r="G60" s="21" t="s">
        <v>25</v>
      </c>
      <c r="H60" s="21" t="s">
        <v>25</v>
      </c>
      <c r="I60" s="21">
        <v>5.97</v>
      </c>
      <c r="J60" s="26" t="s">
        <v>31</v>
      </c>
      <c r="K60" s="22">
        <v>2842300.0</v>
      </c>
      <c r="L60" s="22">
        <v>857600.0</v>
      </c>
      <c r="M60" s="23">
        <f t="shared" si="30"/>
        <v>476097.1524</v>
      </c>
      <c r="N60" s="27" t="s">
        <v>118</v>
      </c>
      <c r="O60" s="24">
        <f t="shared" si="31"/>
        <v>-37</v>
      </c>
      <c r="P60" s="28">
        <v>-1.0</v>
      </c>
      <c r="Q60" s="24">
        <f t="shared" si="37"/>
        <v>1984700</v>
      </c>
      <c r="R60" s="24">
        <f t="shared" si="33"/>
        <v>-1984700</v>
      </c>
      <c r="S60" s="24">
        <f t="shared" si="34"/>
        <v>0</v>
      </c>
      <c r="T60" s="24">
        <f t="shared" si="35"/>
        <v>857600</v>
      </c>
      <c r="U60" s="24">
        <v>719.0</v>
      </c>
      <c r="V60" s="18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</row>
    <row r="61">
      <c r="A61" s="19" t="s">
        <v>119</v>
      </c>
      <c r="B61" s="20" t="s">
        <v>2</v>
      </c>
      <c r="C61" s="20" t="s">
        <v>2</v>
      </c>
      <c r="D61" s="21">
        <v>4.4</v>
      </c>
      <c r="E61" s="21" t="s">
        <v>24</v>
      </c>
      <c r="F61" s="21" t="s">
        <v>24</v>
      </c>
      <c r="G61" s="21" t="s">
        <v>25</v>
      </c>
      <c r="H61" s="21" t="s">
        <v>24</v>
      </c>
      <c r="I61" s="21">
        <v>6.71</v>
      </c>
      <c r="J61" s="26">
        <v>27500.0</v>
      </c>
      <c r="K61" s="22">
        <v>9739000.0</v>
      </c>
      <c r="L61" s="22">
        <v>3502100.0</v>
      </c>
      <c r="M61" s="23">
        <f t="shared" si="30"/>
        <v>1451415.797</v>
      </c>
      <c r="N61" s="27" t="s">
        <v>120</v>
      </c>
      <c r="O61" s="24">
        <f t="shared" si="31"/>
        <v>-3</v>
      </c>
      <c r="P61" s="28">
        <f t="shared" ref="P61:P63" si="39">O61/30</f>
        <v>-0.1</v>
      </c>
      <c r="Q61" s="24">
        <f t="shared" si="37"/>
        <v>6236900</v>
      </c>
      <c r="R61" s="24">
        <f t="shared" si="33"/>
        <v>-623690</v>
      </c>
      <c r="S61" s="24">
        <f t="shared" si="34"/>
        <v>5613210</v>
      </c>
      <c r="T61" s="24">
        <f t="shared" si="35"/>
        <v>9115310</v>
      </c>
      <c r="U61" s="24">
        <v>22404.0</v>
      </c>
      <c r="V61" s="18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</row>
    <row r="62">
      <c r="A62" s="19" t="s">
        <v>121</v>
      </c>
      <c r="B62" s="20" t="s">
        <v>2</v>
      </c>
      <c r="C62" s="20" t="s">
        <v>2</v>
      </c>
      <c r="D62" s="21">
        <v>4.4</v>
      </c>
      <c r="E62" s="21" t="s">
        <v>24</v>
      </c>
      <c r="F62" s="21" t="s">
        <v>24</v>
      </c>
      <c r="G62" s="21" t="s">
        <v>24</v>
      </c>
      <c r="H62" s="21" t="s">
        <v>24</v>
      </c>
      <c r="I62" s="21">
        <v>17.59</v>
      </c>
      <c r="J62" s="26" t="s">
        <v>31</v>
      </c>
      <c r="K62" s="22">
        <v>1.027976E7</v>
      </c>
      <c r="L62" s="22">
        <v>3535590.0</v>
      </c>
      <c r="M62" s="23">
        <f t="shared" si="30"/>
        <v>584409.3235</v>
      </c>
      <c r="N62" s="27" t="s">
        <v>32</v>
      </c>
      <c r="O62" s="24">
        <f t="shared" si="31"/>
        <v>-22</v>
      </c>
      <c r="P62" s="28">
        <f t="shared" si="39"/>
        <v>-0.7333333333</v>
      </c>
      <c r="Q62" s="24">
        <f t="shared" si="37"/>
        <v>6744170</v>
      </c>
      <c r="R62" s="24">
        <f t="shared" si="33"/>
        <v>-4945724.667</v>
      </c>
      <c r="S62" s="24">
        <f t="shared" si="34"/>
        <v>1798445.333</v>
      </c>
      <c r="T62" s="24">
        <f t="shared" si="35"/>
        <v>5334035.333</v>
      </c>
      <c r="U62" s="24">
        <v>7818.0</v>
      </c>
      <c r="V62" s="18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</row>
    <row r="63">
      <c r="A63" s="19" t="s">
        <v>122</v>
      </c>
      <c r="B63" s="20" t="s">
        <v>2</v>
      </c>
      <c r="C63" s="20" t="s">
        <v>2</v>
      </c>
      <c r="D63" s="21">
        <v>4.4</v>
      </c>
      <c r="E63" s="21" t="s">
        <v>24</v>
      </c>
      <c r="F63" s="21" t="s">
        <v>24</v>
      </c>
      <c r="G63" s="21" t="s">
        <v>25</v>
      </c>
      <c r="H63" s="21" t="s">
        <v>24</v>
      </c>
      <c r="I63" s="21">
        <v>14.22</v>
      </c>
      <c r="J63" s="26" t="s">
        <v>31</v>
      </c>
      <c r="K63" s="22">
        <v>1.26879E7</v>
      </c>
      <c r="L63" s="22">
        <v>4049600.0</v>
      </c>
      <c r="M63" s="23">
        <f t="shared" si="30"/>
        <v>892257.384</v>
      </c>
      <c r="N63" s="27" t="s">
        <v>123</v>
      </c>
      <c r="O63" s="24">
        <f t="shared" si="31"/>
        <v>-11</v>
      </c>
      <c r="P63" s="28">
        <f t="shared" si="39"/>
        <v>-0.3666666667</v>
      </c>
      <c r="Q63" s="24">
        <f t="shared" si="37"/>
        <v>8638300</v>
      </c>
      <c r="R63" s="24">
        <f t="shared" si="33"/>
        <v>-3167376.667</v>
      </c>
      <c r="S63" s="24">
        <f t="shared" si="34"/>
        <v>5470923.333</v>
      </c>
      <c r="T63" s="24">
        <f t="shared" si="35"/>
        <v>9520523.333</v>
      </c>
      <c r="U63" s="24">
        <v>7206.0</v>
      </c>
      <c r="V63" s="18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</row>
    <row r="64">
      <c r="A64" s="19" t="s">
        <v>124</v>
      </c>
      <c r="B64" s="20" t="s">
        <v>2</v>
      </c>
      <c r="C64" s="20" t="s">
        <v>2</v>
      </c>
      <c r="D64" s="21">
        <v>4.3</v>
      </c>
      <c r="E64" s="21" t="s">
        <v>24</v>
      </c>
      <c r="F64" s="21" t="s">
        <v>24</v>
      </c>
      <c r="G64" s="21" t="s">
        <v>25</v>
      </c>
      <c r="H64" s="21" t="s">
        <v>24</v>
      </c>
      <c r="I64" s="21">
        <v>4.47</v>
      </c>
      <c r="J64" s="26" t="s">
        <v>31</v>
      </c>
      <c r="K64" s="22">
        <v>2713700.0</v>
      </c>
      <c r="L64" s="22">
        <v>401600.0</v>
      </c>
      <c r="M64" s="23">
        <f t="shared" si="30"/>
        <v>607091.7226</v>
      </c>
      <c r="N64" s="27" t="s">
        <v>125</v>
      </c>
      <c r="O64" s="24">
        <f t="shared" si="31"/>
        <v>-31</v>
      </c>
      <c r="P64" s="28">
        <v>-1.0</v>
      </c>
      <c r="Q64" s="24">
        <f t="shared" si="37"/>
        <v>2312100</v>
      </c>
      <c r="R64" s="24">
        <f t="shared" si="33"/>
        <v>-2312100</v>
      </c>
      <c r="S64" s="24">
        <f t="shared" si="34"/>
        <v>0</v>
      </c>
      <c r="T64" s="24">
        <f t="shared" si="35"/>
        <v>401600</v>
      </c>
      <c r="U64" s="24">
        <v>2220.0</v>
      </c>
      <c r="V64" s="18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</row>
    <row r="65">
      <c r="A65" s="19" t="s">
        <v>126</v>
      </c>
      <c r="B65" s="20" t="s">
        <v>2</v>
      </c>
      <c r="C65" s="20" t="s">
        <v>2</v>
      </c>
      <c r="D65" s="21">
        <v>4.3</v>
      </c>
      <c r="E65" s="21" t="s">
        <v>24</v>
      </c>
      <c r="F65" s="21" t="s">
        <v>24</v>
      </c>
      <c r="G65" s="21" t="s">
        <v>25</v>
      </c>
      <c r="H65" s="21" t="s">
        <v>24</v>
      </c>
      <c r="I65" s="21" t="s">
        <v>26</v>
      </c>
      <c r="J65" s="19" t="s">
        <v>26</v>
      </c>
      <c r="K65" s="22" t="s">
        <v>26</v>
      </c>
      <c r="L65" s="22" t="s">
        <v>26</v>
      </c>
      <c r="M65" s="23" t="s">
        <v>26</v>
      </c>
      <c r="N65" s="21" t="s">
        <v>26</v>
      </c>
      <c r="O65" s="24" t="s">
        <v>26</v>
      </c>
      <c r="P65" s="21" t="s">
        <v>26</v>
      </c>
      <c r="Q65" s="21" t="s">
        <v>26</v>
      </c>
      <c r="R65" s="21" t="s">
        <v>26</v>
      </c>
      <c r="S65" s="21" t="s">
        <v>26</v>
      </c>
      <c r="T65" s="21" t="s">
        <v>26</v>
      </c>
      <c r="U65" s="24">
        <v>8106.0</v>
      </c>
      <c r="V65" s="18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</row>
    <row r="66">
      <c r="A66" s="19" t="s">
        <v>127</v>
      </c>
      <c r="B66" s="20" t="s">
        <v>2</v>
      </c>
      <c r="C66" s="20" t="s">
        <v>2</v>
      </c>
      <c r="D66" s="21">
        <v>4.3</v>
      </c>
      <c r="E66" s="21" t="s">
        <v>24</v>
      </c>
      <c r="F66" s="21" t="s">
        <v>24</v>
      </c>
      <c r="G66" s="21" t="s">
        <v>24</v>
      </c>
      <c r="H66" s="21" t="s">
        <v>24</v>
      </c>
      <c r="I66" s="21">
        <v>10.79</v>
      </c>
      <c r="J66" s="26">
        <v>96312.0</v>
      </c>
      <c r="K66" s="22">
        <v>1.00601E7</v>
      </c>
      <c r="L66" s="22">
        <v>2947000.0</v>
      </c>
      <c r="M66" s="23">
        <f t="shared" ref="M66:M70" si="40">K66/I66</f>
        <v>932354.0315</v>
      </c>
      <c r="N66" s="27" t="s">
        <v>63</v>
      </c>
      <c r="O66" s="24">
        <f t="shared" ref="O66:O70" si="41">N66-2023</f>
        <v>-15</v>
      </c>
      <c r="P66" s="28">
        <f t="shared" ref="P66:P67" si="42">O66/30</f>
        <v>-0.5</v>
      </c>
      <c r="Q66" s="24">
        <f t="shared" ref="Q66:Q70" si="43">K66-L66</f>
        <v>7113100</v>
      </c>
      <c r="R66" s="24">
        <f t="shared" ref="R66:R70" si="44">Q66*P66</f>
        <v>-3556550</v>
      </c>
      <c r="S66" s="24">
        <f t="shared" ref="S66:S70" si="45">R66+Q66</f>
        <v>3556550</v>
      </c>
      <c r="T66" s="24">
        <f t="shared" ref="T66:T70" si="46">S66+L66</f>
        <v>6503550</v>
      </c>
      <c r="U66" s="24">
        <v>8502.0</v>
      </c>
      <c r="V66" s="18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</row>
    <row r="67">
      <c r="A67" s="19" t="s">
        <v>128</v>
      </c>
      <c r="B67" s="20" t="s">
        <v>2</v>
      </c>
      <c r="C67" s="20" t="s">
        <v>2</v>
      </c>
      <c r="D67" s="21">
        <v>4.2</v>
      </c>
      <c r="E67" s="21" t="s">
        <v>24</v>
      </c>
      <c r="F67" s="21" t="s">
        <v>25</v>
      </c>
      <c r="G67" s="21" t="s">
        <v>25</v>
      </c>
      <c r="H67" s="21" t="s">
        <v>25</v>
      </c>
      <c r="I67" s="21">
        <v>7.39</v>
      </c>
      <c r="J67" s="26">
        <v>40940.0</v>
      </c>
      <c r="K67" s="22">
        <v>3612500.0</v>
      </c>
      <c r="L67" s="22">
        <v>2078400.0</v>
      </c>
      <c r="M67" s="23">
        <f t="shared" si="40"/>
        <v>488836.2652</v>
      </c>
      <c r="N67" s="27" t="s">
        <v>29</v>
      </c>
      <c r="O67" s="24">
        <f t="shared" si="41"/>
        <v>-30</v>
      </c>
      <c r="P67" s="28">
        <f t="shared" si="42"/>
        <v>-1</v>
      </c>
      <c r="Q67" s="24">
        <f t="shared" si="43"/>
        <v>1534100</v>
      </c>
      <c r="R67" s="24">
        <f t="shared" si="44"/>
        <v>-1534100</v>
      </c>
      <c r="S67" s="24">
        <f t="shared" si="45"/>
        <v>0</v>
      </c>
      <c r="T67" s="24">
        <f t="shared" si="46"/>
        <v>2078400</v>
      </c>
      <c r="U67" s="24">
        <v>7689.0</v>
      </c>
      <c r="V67" s="18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</row>
    <row r="68">
      <c r="A68" s="19" t="s">
        <v>129</v>
      </c>
      <c r="B68" s="20" t="s">
        <v>2</v>
      </c>
      <c r="C68" s="20" t="s">
        <v>2</v>
      </c>
      <c r="D68" s="21">
        <v>4.4</v>
      </c>
      <c r="E68" s="21" t="s">
        <v>24</v>
      </c>
      <c r="F68" s="21" t="s">
        <v>24</v>
      </c>
      <c r="G68" s="21" t="s">
        <v>25</v>
      </c>
      <c r="H68" s="21" t="s">
        <v>24</v>
      </c>
      <c r="I68" s="21">
        <v>10.14</v>
      </c>
      <c r="J68" s="26">
        <v>110958.0</v>
      </c>
      <c r="K68" s="43">
        <v>3297407.0</v>
      </c>
      <c r="L68" s="30">
        <v>488836.0</v>
      </c>
      <c r="M68" s="23">
        <f t="shared" si="40"/>
        <v>325188.0671</v>
      </c>
      <c r="N68" s="27" t="s">
        <v>130</v>
      </c>
      <c r="O68" s="24">
        <f t="shared" si="41"/>
        <v>-36</v>
      </c>
      <c r="P68" s="28">
        <v>-1.0</v>
      </c>
      <c r="Q68" s="24">
        <f t="shared" si="43"/>
        <v>2808571</v>
      </c>
      <c r="R68" s="24">
        <f t="shared" si="44"/>
        <v>-2808571</v>
      </c>
      <c r="S68" s="24">
        <f t="shared" si="45"/>
        <v>0</v>
      </c>
      <c r="T68" s="24">
        <f t="shared" si="46"/>
        <v>488836</v>
      </c>
      <c r="U68" s="24">
        <v>9146.0</v>
      </c>
      <c r="V68" s="18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</row>
    <row r="69">
      <c r="A69" s="19" t="s">
        <v>131</v>
      </c>
      <c r="B69" s="20" t="s">
        <v>2</v>
      </c>
      <c r="C69" s="20" t="s">
        <v>2</v>
      </c>
      <c r="D69" s="21">
        <v>4.4</v>
      </c>
      <c r="E69" s="21" t="s">
        <v>25</v>
      </c>
      <c r="F69" s="21" t="s">
        <v>25</v>
      </c>
      <c r="G69" s="21" t="s">
        <v>25</v>
      </c>
      <c r="H69" s="21" t="s">
        <v>25</v>
      </c>
      <c r="I69" s="21">
        <v>18.01</v>
      </c>
      <c r="J69" s="26">
        <v>63086.0</v>
      </c>
      <c r="K69" s="43">
        <v>4964200.0</v>
      </c>
      <c r="L69" s="22">
        <v>2363800.0</v>
      </c>
      <c r="M69" s="23">
        <f t="shared" si="40"/>
        <v>275635.7579</v>
      </c>
      <c r="N69" s="27" t="s">
        <v>38</v>
      </c>
      <c r="O69" s="24">
        <f t="shared" si="41"/>
        <v>-27</v>
      </c>
      <c r="P69" s="28">
        <f t="shared" ref="P69:P70" si="47">O69/30</f>
        <v>-0.9</v>
      </c>
      <c r="Q69" s="24">
        <f t="shared" si="43"/>
        <v>2600400</v>
      </c>
      <c r="R69" s="24">
        <f t="shared" si="44"/>
        <v>-2340360</v>
      </c>
      <c r="S69" s="24">
        <f t="shared" si="45"/>
        <v>260040</v>
      </c>
      <c r="T69" s="24">
        <f t="shared" si="46"/>
        <v>2623840</v>
      </c>
      <c r="U69" s="24">
        <v>47223.0</v>
      </c>
      <c r="V69" s="18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</row>
    <row r="70">
      <c r="A70" s="19" t="s">
        <v>132</v>
      </c>
      <c r="B70" s="20" t="s">
        <v>2</v>
      </c>
      <c r="C70" s="20" t="s">
        <v>2</v>
      </c>
      <c r="D70" s="21">
        <v>4.4</v>
      </c>
      <c r="E70" s="21" t="s">
        <v>25</v>
      </c>
      <c r="F70" s="21" t="s">
        <v>24</v>
      </c>
      <c r="G70" s="21" t="s">
        <v>24</v>
      </c>
      <c r="H70" s="21" t="s">
        <v>25</v>
      </c>
      <c r="I70" s="21">
        <v>20.81</v>
      </c>
      <c r="J70" s="26">
        <v>85753.0</v>
      </c>
      <c r="K70" s="43">
        <v>6400000.0</v>
      </c>
      <c r="L70" s="22">
        <v>322613.0</v>
      </c>
      <c r="M70" s="48">
        <f t="shared" si="40"/>
        <v>307544.4498</v>
      </c>
      <c r="N70" s="27" t="s">
        <v>101</v>
      </c>
      <c r="O70" s="24">
        <f t="shared" si="41"/>
        <v>-17</v>
      </c>
      <c r="P70" s="28">
        <f t="shared" si="47"/>
        <v>-0.5666666667</v>
      </c>
      <c r="Q70" s="24">
        <f t="shared" si="43"/>
        <v>6077387</v>
      </c>
      <c r="R70" s="24">
        <f t="shared" si="44"/>
        <v>-3443852.633</v>
      </c>
      <c r="S70" s="24">
        <f t="shared" si="45"/>
        <v>2633534.367</v>
      </c>
      <c r="T70" s="24">
        <f t="shared" si="46"/>
        <v>2956147.367</v>
      </c>
      <c r="U70" s="24">
        <v>8865.0</v>
      </c>
      <c r="V70" s="18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</row>
    <row r="71">
      <c r="A71" s="19" t="s">
        <v>133</v>
      </c>
      <c r="B71" s="20" t="s">
        <v>2</v>
      </c>
      <c r="C71" s="20" t="s">
        <v>2</v>
      </c>
      <c r="D71" s="21">
        <v>4.4</v>
      </c>
      <c r="E71" s="21" t="s">
        <v>25</v>
      </c>
      <c r="F71" s="21" t="s">
        <v>25</v>
      </c>
      <c r="G71" s="21" t="s">
        <v>25</v>
      </c>
      <c r="H71" s="21" t="s">
        <v>25</v>
      </c>
      <c r="I71" s="21" t="s">
        <v>26</v>
      </c>
      <c r="J71" s="19" t="s">
        <v>26</v>
      </c>
      <c r="K71" s="22" t="s">
        <v>26</v>
      </c>
      <c r="L71" s="22" t="s">
        <v>26</v>
      </c>
      <c r="M71" s="23" t="s">
        <v>26</v>
      </c>
      <c r="N71" s="21" t="s">
        <v>26</v>
      </c>
      <c r="O71" s="24" t="s">
        <v>26</v>
      </c>
      <c r="P71" s="21" t="s">
        <v>26</v>
      </c>
      <c r="Q71" s="21" t="s">
        <v>26</v>
      </c>
      <c r="R71" s="21" t="s">
        <v>26</v>
      </c>
      <c r="S71" s="21" t="s">
        <v>26</v>
      </c>
      <c r="T71" s="21" t="s">
        <v>26</v>
      </c>
      <c r="U71" s="24">
        <v>19756.0</v>
      </c>
      <c r="V71" s="18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</row>
    <row r="72">
      <c r="A72" s="19" t="s">
        <v>134</v>
      </c>
      <c r="B72" s="20" t="s">
        <v>2</v>
      </c>
      <c r="C72" s="20" t="s">
        <v>2</v>
      </c>
      <c r="D72" s="21">
        <v>4.3</v>
      </c>
      <c r="E72" s="21" t="s">
        <v>25</v>
      </c>
      <c r="F72" s="21" t="s">
        <v>25</v>
      </c>
      <c r="G72" s="21" t="s">
        <v>25</v>
      </c>
      <c r="H72" s="21" t="s">
        <v>24</v>
      </c>
      <c r="I72" s="21" t="s">
        <v>26</v>
      </c>
      <c r="J72" s="19" t="s">
        <v>26</v>
      </c>
      <c r="K72" s="22" t="s">
        <v>26</v>
      </c>
      <c r="L72" s="22" t="s">
        <v>26</v>
      </c>
      <c r="M72" s="23" t="s">
        <v>26</v>
      </c>
      <c r="N72" s="21" t="s">
        <v>26</v>
      </c>
      <c r="O72" s="24" t="s">
        <v>26</v>
      </c>
      <c r="P72" s="21" t="s">
        <v>26</v>
      </c>
      <c r="Q72" s="21" t="s">
        <v>26</v>
      </c>
      <c r="R72" s="21" t="s">
        <v>26</v>
      </c>
      <c r="S72" s="21" t="s">
        <v>26</v>
      </c>
      <c r="T72" s="21" t="s">
        <v>26</v>
      </c>
      <c r="U72" s="24">
        <v>381.0</v>
      </c>
      <c r="V72" s="18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</row>
    <row r="73">
      <c r="A73" s="19" t="s">
        <v>135</v>
      </c>
      <c r="B73" s="20" t="s">
        <v>2</v>
      </c>
      <c r="C73" s="20" t="s">
        <v>2</v>
      </c>
      <c r="D73" s="21">
        <v>4.5</v>
      </c>
      <c r="E73" s="21" t="s">
        <v>25</v>
      </c>
      <c r="F73" s="21" t="s">
        <v>24</v>
      </c>
      <c r="G73" s="21" t="s">
        <v>25</v>
      </c>
      <c r="H73" s="21" t="s">
        <v>25</v>
      </c>
      <c r="I73" s="21">
        <v>12.887</v>
      </c>
      <c r="J73" s="26">
        <v>88859.0</v>
      </c>
      <c r="K73" s="22">
        <v>7672500.0</v>
      </c>
      <c r="L73" s="30">
        <v>2255200.0</v>
      </c>
      <c r="M73" s="48">
        <f t="shared" ref="M73:M83" si="48">K73/I73</f>
        <v>595367.4245</v>
      </c>
      <c r="N73" s="27" t="s">
        <v>61</v>
      </c>
      <c r="O73" s="24">
        <f t="shared" ref="O73:O83" si="49">N73-2023</f>
        <v>-13</v>
      </c>
      <c r="P73" s="28">
        <f t="shared" ref="P73:P83" si="50">O73/30</f>
        <v>-0.4333333333</v>
      </c>
      <c r="Q73" s="24">
        <f t="shared" ref="Q73:Q83" si="51">K73-L73</f>
        <v>5417300</v>
      </c>
      <c r="R73" s="24">
        <f t="shared" ref="R73:R83" si="52">Q73*P73</f>
        <v>-2347496.667</v>
      </c>
      <c r="S73" s="24">
        <f t="shared" ref="S73:S83" si="53">R73+Q73</f>
        <v>3069803.333</v>
      </c>
      <c r="T73" s="24">
        <f t="shared" ref="T73:T83" si="54">S73+L73</f>
        <v>5325003.333</v>
      </c>
      <c r="U73" s="24">
        <v>29064.0</v>
      </c>
      <c r="V73" s="18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</row>
    <row r="74">
      <c r="A74" s="19" t="s">
        <v>136</v>
      </c>
      <c r="B74" s="20" t="s">
        <v>2</v>
      </c>
      <c r="C74" s="20" t="s">
        <v>2</v>
      </c>
      <c r="D74" s="21">
        <v>4.2</v>
      </c>
      <c r="E74" s="21" t="s">
        <v>24</v>
      </c>
      <c r="F74" s="21" t="s">
        <v>24</v>
      </c>
      <c r="G74" s="21" t="s">
        <v>25</v>
      </c>
      <c r="H74" s="21" t="s">
        <v>24</v>
      </c>
      <c r="I74" s="21">
        <v>12.1</v>
      </c>
      <c r="J74" s="26" t="s">
        <v>31</v>
      </c>
      <c r="K74" s="22">
        <v>6610400.0</v>
      </c>
      <c r="L74" s="22">
        <v>2684600.0</v>
      </c>
      <c r="M74" s="48">
        <f t="shared" si="48"/>
        <v>546314.0496</v>
      </c>
      <c r="N74" s="27" t="s">
        <v>53</v>
      </c>
      <c r="O74" s="24">
        <f t="shared" si="49"/>
        <v>-23</v>
      </c>
      <c r="P74" s="28">
        <f t="shared" si="50"/>
        <v>-0.7666666667</v>
      </c>
      <c r="Q74" s="24">
        <f t="shared" si="51"/>
        <v>3925800</v>
      </c>
      <c r="R74" s="24">
        <f t="shared" si="52"/>
        <v>-3009780</v>
      </c>
      <c r="S74" s="24">
        <f t="shared" si="53"/>
        <v>916020</v>
      </c>
      <c r="T74" s="24">
        <f t="shared" si="54"/>
        <v>3600620</v>
      </c>
      <c r="U74" s="24">
        <v>93776.0</v>
      </c>
      <c r="V74" s="18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</row>
    <row r="75">
      <c r="A75" s="18" t="s">
        <v>137</v>
      </c>
      <c r="B75" s="20" t="s">
        <v>2</v>
      </c>
      <c r="C75" s="20" t="s">
        <v>2</v>
      </c>
      <c r="D75" s="21">
        <v>4.5</v>
      </c>
      <c r="E75" s="21" t="s">
        <v>24</v>
      </c>
      <c r="F75" s="21" t="s">
        <v>24</v>
      </c>
      <c r="G75" s="21" t="s">
        <v>25</v>
      </c>
      <c r="H75" s="21" t="s">
        <v>24</v>
      </c>
      <c r="I75" s="21">
        <v>7.06</v>
      </c>
      <c r="J75" s="26">
        <v>70859.0</v>
      </c>
      <c r="K75" s="22">
        <v>4343800.0</v>
      </c>
      <c r="L75" s="22">
        <v>1344900.0</v>
      </c>
      <c r="M75" s="48">
        <f t="shared" si="48"/>
        <v>615269.1218</v>
      </c>
      <c r="N75" s="27" t="s">
        <v>112</v>
      </c>
      <c r="O75" s="24">
        <f t="shared" si="49"/>
        <v>-28</v>
      </c>
      <c r="P75" s="28">
        <f t="shared" si="50"/>
        <v>-0.9333333333</v>
      </c>
      <c r="Q75" s="24">
        <f t="shared" si="51"/>
        <v>2998900</v>
      </c>
      <c r="R75" s="24">
        <f t="shared" si="52"/>
        <v>-2798973.333</v>
      </c>
      <c r="S75" s="24">
        <f t="shared" si="53"/>
        <v>199926.6667</v>
      </c>
      <c r="T75" s="24">
        <f t="shared" si="54"/>
        <v>1544826.667</v>
      </c>
      <c r="U75" s="24">
        <v>1339.0</v>
      </c>
      <c r="V75" s="18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</row>
    <row r="76">
      <c r="A76" s="19" t="s">
        <v>138</v>
      </c>
      <c r="B76" s="20" t="s">
        <v>2</v>
      </c>
      <c r="C76" s="20" t="s">
        <v>2</v>
      </c>
      <c r="D76" s="21">
        <v>4.3</v>
      </c>
      <c r="E76" s="21" t="s">
        <v>24</v>
      </c>
      <c r="F76" s="21" t="s">
        <v>24</v>
      </c>
      <c r="G76" s="21" t="s">
        <v>25</v>
      </c>
      <c r="H76" s="21" t="s">
        <v>24</v>
      </c>
      <c r="I76" s="21">
        <v>15.21</v>
      </c>
      <c r="J76" s="26" t="s">
        <v>31</v>
      </c>
      <c r="K76" s="22">
        <v>1.14188E7</v>
      </c>
      <c r="L76" s="22">
        <v>6624000.0</v>
      </c>
      <c r="M76" s="48">
        <f t="shared" si="48"/>
        <v>750742.9323</v>
      </c>
      <c r="N76" s="27" t="s">
        <v>38</v>
      </c>
      <c r="O76" s="24">
        <f t="shared" si="49"/>
        <v>-27</v>
      </c>
      <c r="P76" s="28">
        <f t="shared" si="50"/>
        <v>-0.9</v>
      </c>
      <c r="Q76" s="24">
        <f t="shared" si="51"/>
        <v>4794800</v>
      </c>
      <c r="R76" s="24">
        <f t="shared" si="52"/>
        <v>-4315320</v>
      </c>
      <c r="S76" s="24">
        <f t="shared" si="53"/>
        <v>479480</v>
      </c>
      <c r="T76" s="24">
        <f t="shared" si="54"/>
        <v>7103480</v>
      </c>
      <c r="U76" s="24">
        <v>15321.0</v>
      </c>
      <c r="V76" s="18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</row>
    <row r="77">
      <c r="A77" s="19" t="s">
        <v>139</v>
      </c>
      <c r="B77" s="20" t="s">
        <v>2</v>
      </c>
      <c r="C77" s="20" t="s">
        <v>2</v>
      </c>
      <c r="D77" s="21">
        <v>4.3</v>
      </c>
      <c r="E77" s="21" t="s">
        <v>25</v>
      </c>
      <c r="F77" s="21" t="s">
        <v>24</v>
      </c>
      <c r="G77" s="21" t="s">
        <v>25</v>
      </c>
      <c r="H77" s="21" t="s">
        <v>24</v>
      </c>
      <c r="I77" s="21">
        <v>7.23</v>
      </c>
      <c r="J77" s="26" t="s">
        <v>31</v>
      </c>
      <c r="K77" s="22">
        <v>1.09233E7</v>
      </c>
      <c r="L77" s="22">
        <v>4604400.0</v>
      </c>
      <c r="M77" s="48">
        <f t="shared" si="48"/>
        <v>1510829.876</v>
      </c>
      <c r="N77" s="27" t="s">
        <v>34</v>
      </c>
      <c r="O77" s="24">
        <f t="shared" si="49"/>
        <v>-7</v>
      </c>
      <c r="P77" s="28">
        <f t="shared" si="50"/>
        <v>-0.2333333333</v>
      </c>
      <c r="Q77" s="24">
        <f t="shared" si="51"/>
        <v>6318900</v>
      </c>
      <c r="R77" s="24">
        <f t="shared" si="52"/>
        <v>-1474410</v>
      </c>
      <c r="S77" s="24">
        <f t="shared" si="53"/>
        <v>4844490</v>
      </c>
      <c r="T77" s="24">
        <f t="shared" si="54"/>
        <v>9448890</v>
      </c>
      <c r="U77" s="24">
        <v>15321.0</v>
      </c>
      <c r="V77" s="18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</row>
    <row r="78">
      <c r="A78" s="19" t="s">
        <v>140</v>
      </c>
      <c r="B78" s="20" t="s">
        <v>2</v>
      </c>
      <c r="C78" s="20" t="s">
        <v>2</v>
      </c>
      <c r="D78" s="21">
        <v>4.5</v>
      </c>
      <c r="E78" s="21" t="s">
        <v>25</v>
      </c>
      <c r="F78" s="21" t="s">
        <v>25</v>
      </c>
      <c r="G78" s="21" t="s">
        <v>25</v>
      </c>
      <c r="H78" s="21" t="s">
        <v>25</v>
      </c>
      <c r="I78" s="21">
        <v>22.68</v>
      </c>
      <c r="J78" s="26">
        <v>62352.0</v>
      </c>
      <c r="K78" s="22">
        <v>5300000.0</v>
      </c>
      <c r="L78" s="30">
        <v>3258500.0</v>
      </c>
      <c r="M78" s="48">
        <f t="shared" si="48"/>
        <v>233686.067</v>
      </c>
      <c r="N78" s="27" t="s">
        <v>38</v>
      </c>
      <c r="O78" s="24">
        <f t="shared" si="49"/>
        <v>-27</v>
      </c>
      <c r="P78" s="28">
        <f t="shared" si="50"/>
        <v>-0.9</v>
      </c>
      <c r="Q78" s="24">
        <f t="shared" si="51"/>
        <v>2041500</v>
      </c>
      <c r="R78" s="24">
        <f t="shared" si="52"/>
        <v>-1837350</v>
      </c>
      <c r="S78" s="24">
        <f t="shared" si="53"/>
        <v>204150</v>
      </c>
      <c r="T78" s="24">
        <f t="shared" si="54"/>
        <v>3462650</v>
      </c>
      <c r="U78" s="24">
        <v>15239.0</v>
      </c>
      <c r="V78" s="18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</row>
    <row r="79">
      <c r="A79" s="19" t="s">
        <v>141</v>
      </c>
      <c r="B79" s="20" t="s">
        <v>2</v>
      </c>
      <c r="C79" s="20" t="s">
        <v>2</v>
      </c>
      <c r="D79" s="21">
        <v>4.4</v>
      </c>
      <c r="E79" s="21" t="s">
        <v>24</v>
      </c>
      <c r="F79" s="21" t="s">
        <v>24</v>
      </c>
      <c r="G79" s="21" t="s">
        <v>25</v>
      </c>
      <c r="H79" s="21" t="s">
        <v>24</v>
      </c>
      <c r="I79" s="21">
        <v>17.83</v>
      </c>
      <c r="J79" s="26">
        <v>84137.0</v>
      </c>
      <c r="K79" s="43">
        <v>7100000.0</v>
      </c>
      <c r="L79" s="30">
        <v>613969.0</v>
      </c>
      <c r="M79" s="48">
        <f t="shared" si="48"/>
        <v>398205.272</v>
      </c>
      <c r="N79" s="27" t="s">
        <v>101</v>
      </c>
      <c r="O79" s="24">
        <f t="shared" si="49"/>
        <v>-17</v>
      </c>
      <c r="P79" s="28">
        <f t="shared" si="50"/>
        <v>-0.5666666667</v>
      </c>
      <c r="Q79" s="24">
        <f t="shared" si="51"/>
        <v>6486031</v>
      </c>
      <c r="R79" s="24">
        <f t="shared" si="52"/>
        <v>-3675417.567</v>
      </c>
      <c r="S79" s="24">
        <f t="shared" si="53"/>
        <v>2810613.433</v>
      </c>
      <c r="T79" s="24">
        <f t="shared" si="54"/>
        <v>3424582.433</v>
      </c>
      <c r="U79" s="24">
        <v>19400.0</v>
      </c>
      <c r="V79" s="18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</row>
    <row r="80">
      <c r="A80" s="19" t="s">
        <v>142</v>
      </c>
      <c r="B80" s="20" t="s">
        <v>2</v>
      </c>
      <c r="C80" s="20" t="s">
        <v>2</v>
      </c>
      <c r="D80" s="21">
        <v>4.3</v>
      </c>
      <c r="E80" s="21" t="s">
        <v>24</v>
      </c>
      <c r="F80" s="21" t="s">
        <v>24</v>
      </c>
      <c r="G80" s="21" t="s">
        <v>24</v>
      </c>
      <c r="H80" s="21" t="s">
        <v>24</v>
      </c>
      <c r="I80" s="21">
        <v>15.65</v>
      </c>
      <c r="J80" s="26" t="s">
        <v>31</v>
      </c>
      <c r="K80" s="22">
        <v>8789200.0</v>
      </c>
      <c r="L80" s="22">
        <v>3135900.0</v>
      </c>
      <c r="M80" s="48">
        <f t="shared" si="48"/>
        <v>561610.2236</v>
      </c>
      <c r="N80" s="27" t="s">
        <v>61</v>
      </c>
      <c r="O80" s="24">
        <f t="shared" si="49"/>
        <v>-13</v>
      </c>
      <c r="P80" s="28">
        <f t="shared" si="50"/>
        <v>-0.4333333333</v>
      </c>
      <c r="Q80" s="24">
        <f t="shared" si="51"/>
        <v>5653300</v>
      </c>
      <c r="R80" s="24">
        <f t="shared" si="52"/>
        <v>-2449763.333</v>
      </c>
      <c r="S80" s="24">
        <f t="shared" si="53"/>
        <v>3203536.667</v>
      </c>
      <c r="T80" s="24">
        <f t="shared" si="54"/>
        <v>6339436.667</v>
      </c>
      <c r="U80" s="24">
        <v>3532.0</v>
      </c>
      <c r="V80" s="18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</row>
    <row r="81">
      <c r="A81" s="18" t="s">
        <v>143</v>
      </c>
      <c r="B81" s="20" t="s">
        <v>2</v>
      </c>
      <c r="C81" s="20" t="s">
        <v>2</v>
      </c>
      <c r="D81" s="21">
        <v>4.3</v>
      </c>
      <c r="E81" s="21" t="s">
        <v>25</v>
      </c>
      <c r="F81" s="21" t="s">
        <v>24</v>
      </c>
      <c r="G81" s="21" t="s">
        <v>25</v>
      </c>
      <c r="H81" s="21" t="s">
        <v>24</v>
      </c>
      <c r="I81" s="21">
        <v>12.86</v>
      </c>
      <c r="J81" s="26" t="s">
        <v>31</v>
      </c>
      <c r="K81" s="22">
        <v>1.153043E7</v>
      </c>
      <c r="L81" s="22">
        <v>2069640.0</v>
      </c>
      <c r="M81" s="48">
        <f t="shared" si="48"/>
        <v>896611.9751</v>
      </c>
      <c r="N81" s="27" t="s">
        <v>144</v>
      </c>
      <c r="O81" s="24">
        <f t="shared" si="49"/>
        <v>-4</v>
      </c>
      <c r="P81" s="28">
        <f t="shared" si="50"/>
        <v>-0.1333333333</v>
      </c>
      <c r="Q81" s="24">
        <f t="shared" si="51"/>
        <v>9460790</v>
      </c>
      <c r="R81" s="24">
        <f t="shared" si="52"/>
        <v>-1261438.667</v>
      </c>
      <c r="S81" s="24">
        <f t="shared" si="53"/>
        <v>8199351.333</v>
      </c>
      <c r="T81" s="24">
        <f t="shared" si="54"/>
        <v>10268991.33</v>
      </c>
      <c r="U81" s="24">
        <v>7492.0</v>
      </c>
      <c r="V81" s="18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</row>
    <row r="82">
      <c r="A82" s="19" t="s">
        <v>145</v>
      </c>
      <c r="B82" s="20" t="s">
        <v>2</v>
      </c>
      <c r="C82" s="20" t="s">
        <v>2</v>
      </c>
      <c r="D82" s="21">
        <v>4.4</v>
      </c>
      <c r="E82" s="21" t="s">
        <v>24</v>
      </c>
      <c r="F82" s="21" t="s">
        <v>24</v>
      </c>
      <c r="G82" s="21" t="s">
        <v>25</v>
      </c>
      <c r="H82" s="21" t="s">
        <v>24</v>
      </c>
      <c r="I82" s="21">
        <v>7.79</v>
      </c>
      <c r="J82" s="26">
        <v>66945.0</v>
      </c>
      <c r="K82" s="22">
        <v>4118970.0</v>
      </c>
      <c r="L82" s="22">
        <v>749580.0</v>
      </c>
      <c r="M82" s="48">
        <f t="shared" si="48"/>
        <v>528750.9628</v>
      </c>
      <c r="N82" s="27" t="s">
        <v>32</v>
      </c>
      <c r="O82" s="24">
        <f t="shared" si="49"/>
        <v>-22</v>
      </c>
      <c r="P82" s="28">
        <f t="shared" si="50"/>
        <v>-0.7333333333</v>
      </c>
      <c r="Q82" s="24">
        <f t="shared" si="51"/>
        <v>3369390</v>
      </c>
      <c r="R82" s="24">
        <f t="shared" si="52"/>
        <v>-2470886</v>
      </c>
      <c r="S82" s="24">
        <f t="shared" si="53"/>
        <v>898504</v>
      </c>
      <c r="T82" s="24">
        <f t="shared" si="54"/>
        <v>1648084</v>
      </c>
      <c r="U82" s="24">
        <v>8979.0</v>
      </c>
      <c r="V82" s="18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</row>
    <row r="83">
      <c r="A83" s="19" t="s">
        <v>146</v>
      </c>
      <c r="B83" s="20" t="s">
        <v>2</v>
      </c>
      <c r="C83" s="20" t="s">
        <v>2</v>
      </c>
      <c r="D83" s="21">
        <v>4.3</v>
      </c>
      <c r="E83" s="21" t="s">
        <v>24</v>
      </c>
      <c r="F83" s="21" t="s">
        <v>24</v>
      </c>
      <c r="G83" s="21" t="s">
        <v>25</v>
      </c>
      <c r="H83" s="21" t="s">
        <v>24</v>
      </c>
      <c r="I83" s="21">
        <v>23.9</v>
      </c>
      <c r="J83" s="26">
        <v>84942.0</v>
      </c>
      <c r="K83" s="49">
        <v>6541400.0</v>
      </c>
      <c r="L83" s="30">
        <v>897600.0</v>
      </c>
      <c r="M83" s="48">
        <f t="shared" si="48"/>
        <v>273698.7448</v>
      </c>
      <c r="N83" s="27" t="s">
        <v>123</v>
      </c>
      <c r="O83" s="24">
        <f t="shared" si="49"/>
        <v>-11</v>
      </c>
      <c r="P83" s="28">
        <f t="shared" si="50"/>
        <v>-0.3666666667</v>
      </c>
      <c r="Q83" s="24">
        <f t="shared" si="51"/>
        <v>5643800</v>
      </c>
      <c r="R83" s="24">
        <f t="shared" si="52"/>
        <v>-2069393.333</v>
      </c>
      <c r="S83" s="24">
        <f t="shared" si="53"/>
        <v>3574406.667</v>
      </c>
      <c r="T83" s="24">
        <f t="shared" si="54"/>
        <v>4472006.667</v>
      </c>
      <c r="U83" s="24">
        <v>7707.0</v>
      </c>
      <c r="V83" s="18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</row>
    <row r="84">
      <c r="A84" s="19" t="s">
        <v>147</v>
      </c>
      <c r="B84" s="20" t="s">
        <v>2</v>
      </c>
      <c r="C84" s="20" t="s">
        <v>2</v>
      </c>
      <c r="D84" s="21">
        <v>4.3</v>
      </c>
      <c r="E84" s="21" t="s">
        <v>25</v>
      </c>
      <c r="F84" s="21" t="s">
        <v>24</v>
      </c>
      <c r="G84" s="21" t="s">
        <v>25</v>
      </c>
      <c r="H84" s="21" t="s">
        <v>25</v>
      </c>
      <c r="I84" s="21" t="s">
        <v>26</v>
      </c>
      <c r="J84" s="26" t="s">
        <v>26</v>
      </c>
      <c r="K84" s="22" t="s">
        <v>26</v>
      </c>
      <c r="L84" s="22" t="s">
        <v>26</v>
      </c>
      <c r="M84" s="23" t="s">
        <v>26</v>
      </c>
      <c r="N84" s="21" t="s">
        <v>26</v>
      </c>
      <c r="O84" s="24" t="s">
        <v>26</v>
      </c>
      <c r="P84" s="21" t="s">
        <v>26</v>
      </c>
      <c r="Q84" s="21" t="s">
        <v>26</v>
      </c>
      <c r="R84" s="21" t="s">
        <v>26</v>
      </c>
      <c r="S84" s="21" t="s">
        <v>26</v>
      </c>
      <c r="T84" s="21" t="s">
        <v>26</v>
      </c>
      <c r="U84" s="24">
        <v>17926.0</v>
      </c>
      <c r="V84" s="18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</row>
    <row r="85">
      <c r="A85" s="18" t="s">
        <v>148</v>
      </c>
      <c r="B85" s="20" t="s">
        <v>2</v>
      </c>
      <c r="C85" s="20" t="s">
        <v>2</v>
      </c>
      <c r="D85" s="21">
        <v>4.4</v>
      </c>
      <c r="E85" s="21" t="s">
        <v>25</v>
      </c>
      <c r="F85" s="21" t="s">
        <v>25</v>
      </c>
      <c r="G85" s="21" t="s">
        <v>25</v>
      </c>
      <c r="H85" s="21" t="s">
        <v>24</v>
      </c>
      <c r="I85" s="21">
        <v>12.4</v>
      </c>
      <c r="J85" s="26" t="s">
        <v>31</v>
      </c>
      <c r="K85" s="22">
        <v>5722300.0</v>
      </c>
      <c r="L85" s="22">
        <v>343340.0</v>
      </c>
      <c r="M85" s="48">
        <f t="shared" ref="M85:M90" si="55">K85/I85</f>
        <v>461475.8065</v>
      </c>
      <c r="N85" s="27" t="s">
        <v>149</v>
      </c>
      <c r="O85" s="24">
        <f t="shared" ref="O85:O121" si="56">N85-2023</f>
        <v>-38</v>
      </c>
      <c r="P85" s="28">
        <v>-1.0</v>
      </c>
      <c r="Q85" s="24">
        <f t="shared" ref="Q85:Q96" si="57">K85-L85</f>
        <v>5378960</v>
      </c>
      <c r="R85" s="24">
        <f t="shared" ref="R85:R121" si="58">Q85*P85</f>
        <v>-5378960</v>
      </c>
      <c r="S85" s="24">
        <f t="shared" ref="S85:S121" si="59">R85+Q85</f>
        <v>0</v>
      </c>
      <c r="T85" s="24">
        <f t="shared" ref="T85:T121" si="60">S85+L85</f>
        <v>343340</v>
      </c>
      <c r="U85" s="24">
        <v>3392.0</v>
      </c>
      <c r="V85" s="18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</row>
    <row r="86">
      <c r="A86" s="19" t="s">
        <v>150</v>
      </c>
      <c r="B86" s="20" t="s">
        <v>2</v>
      </c>
      <c r="C86" s="20" t="s">
        <v>2</v>
      </c>
      <c r="D86" s="21">
        <v>4.4</v>
      </c>
      <c r="E86" s="21" t="s">
        <v>24</v>
      </c>
      <c r="F86" s="21" t="s">
        <v>24</v>
      </c>
      <c r="G86" s="21" t="s">
        <v>25</v>
      </c>
      <c r="H86" s="21" t="s">
        <v>24</v>
      </c>
      <c r="I86" s="21">
        <v>12.99</v>
      </c>
      <c r="J86" s="26" t="s">
        <v>31</v>
      </c>
      <c r="K86" s="22">
        <v>4809900.0</v>
      </c>
      <c r="L86" s="22">
        <v>1691600.0</v>
      </c>
      <c r="M86" s="48">
        <f t="shared" si="55"/>
        <v>370277.1363</v>
      </c>
      <c r="N86" s="27" t="s">
        <v>151</v>
      </c>
      <c r="O86" s="24">
        <f t="shared" si="56"/>
        <v>-18</v>
      </c>
      <c r="P86" s="28">
        <f t="shared" ref="P86:P101" si="61">O86/30</f>
        <v>-0.6</v>
      </c>
      <c r="Q86" s="24">
        <f t="shared" si="57"/>
        <v>3118300</v>
      </c>
      <c r="R86" s="24">
        <f t="shared" si="58"/>
        <v>-1870980</v>
      </c>
      <c r="S86" s="24">
        <f t="shared" si="59"/>
        <v>1247320</v>
      </c>
      <c r="T86" s="24">
        <f t="shared" si="60"/>
        <v>2938920</v>
      </c>
      <c r="U86" s="24">
        <v>1376.0</v>
      </c>
      <c r="V86" s="18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</row>
    <row r="87">
      <c r="A87" s="19" t="s">
        <v>152</v>
      </c>
      <c r="B87" s="20" t="s">
        <v>2</v>
      </c>
      <c r="C87" s="20" t="s">
        <v>2</v>
      </c>
      <c r="D87" s="21">
        <v>4.4</v>
      </c>
      <c r="E87" s="21" t="s">
        <v>24</v>
      </c>
      <c r="F87" s="21" t="s">
        <v>25</v>
      </c>
      <c r="G87" s="21" t="s">
        <v>25</v>
      </c>
      <c r="H87" s="21" t="s">
        <v>25</v>
      </c>
      <c r="I87" s="21">
        <v>19.72</v>
      </c>
      <c r="J87" s="26">
        <v>56767.0</v>
      </c>
      <c r="K87" s="43">
        <v>1889400.0</v>
      </c>
      <c r="L87" s="22">
        <v>295800.0</v>
      </c>
      <c r="M87" s="48">
        <f t="shared" si="55"/>
        <v>95811.35903</v>
      </c>
      <c r="N87" s="27" t="s">
        <v>65</v>
      </c>
      <c r="O87" s="24">
        <f t="shared" si="56"/>
        <v>-26</v>
      </c>
      <c r="P87" s="28">
        <f t="shared" si="61"/>
        <v>-0.8666666667</v>
      </c>
      <c r="Q87" s="24">
        <f t="shared" si="57"/>
        <v>1593600</v>
      </c>
      <c r="R87" s="24">
        <f t="shared" si="58"/>
        <v>-1381120</v>
      </c>
      <c r="S87" s="24">
        <f t="shared" si="59"/>
        <v>212480</v>
      </c>
      <c r="T87" s="24">
        <f t="shared" si="60"/>
        <v>508280</v>
      </c>
      <c r="U87" s="24">
        <v>900.0</v>
      </c>
      <c r="V87" s="18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</row>
    <row r="88">
      <c r="A88" s="19" t="s">
        <v>153</v>
      </c>
      <c r="B88" s="20" t="s">
        <v>2</v>
      </c>
      <c r="C88" s="20" t="s">
        <v>2</v>
      </c>
      <c r="D88" s="21">
        <v>4.4</v>
      </c>
      <c r="E88" s="21" t="s">
        <v>24</v>
      </c>
      <c r="F88" s="21" t="s">
        <v>24</v>
      </c>
      <c r="G88" s="21" t="s">
        <v>25</v>
      </c>
      <c r="H88" s="21" t="s">
        <v>24</v>
      </c>
      <c r="I88" s="21">
        <v>11.75</v>
      </c>
      <c r="J88" s="26">
        <v>67898.0</v>
      </c>
      <c r="K88" s="22">
        <v>6137100.0</v>
      </c>
      <c r="L88" s="22">
        <v>368230.0</v>
      </c>
      <c r="M88" s="48">
        <f t="shared" si="55"/>
        <v>522306.383</v>
      </c>
      <c r="N88" s="27" t="s">
        <v>101</v>
      </c>
      <c r="O88" s="24">
        <f t="shared" si="56"/>
        <v>-17</v>
      </c>
      <c r="P88" s="28">
        <f t="shared" si="61"/>
        <v>-0.5666666667</v>
      </c>
      <c r="Q88" s="24">
        <f t="shared" si="57"/>
        <v>5768870</v>
      </c>
      <c r="R88" s="24">
        <f t="shared" si="58"/>
        <v>-3269026.333</v>
      </c>
      <c r="S88" s="24">
        <f t="shared" si="59"/>
        <v>2499843.667</v>
      </c>
      <c r="T88" s="24">
        <f t="shared" si="60"/>
        <v>2868073.667</v>
      </c>
      <c r="U88" s="24">
        <v>17843.0</v>
      </c>
      <c r="V88" s="18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</row>
    <row r="89">
      <c r="A89" s="19" t="s">
        <v>154</v>
      </c>
      <c r="B89" s="20" t="s">
        <v>2</v>
      </c>
      <c r="C89" s="20" t="s">
        <v>2</v>
      </c>
      <c r="D89" s="21">
        <v>4.4</v>
      </c>
      <c r="E89" s="21" t="s">
        <v>25</v>
      </c>
      <c r="F89" s="21" t="s">
        <v>24</v>
      </c>
      <c r="G89" s="21" t="s">
        <v>25</v>
      </c>
      <c r="H89" s="21" t="s">
        <v>24</v>
      </c>
      <c r="I89" s="21">
        <v>26.95</v>
      </c>
      <c r="J89" s="26" t="s">
        <v>31</v>
      </c>
      <c r="K89" s="30">
        <v>5072600.0</v>
      </c>
      <c r="L89" s="22">
        <v>304360.0</v>
      </c>
      <c r="M89" s="48">
        <f t="shared" si="55"/>
        <v>188222.6345</v>
      </c>
      <c r="N89" s="27" t="s">
        <v>40</v>
      </c>
      <c r="O89" s="24">
        <f t="shared" si="56"/>
        <v>-20</v>
      </c>
      <c r="P89" s="28">
        <f t="shared" si="61"/>
        <v>-0.6666666667</v>
      </c>
      <c r="Q89" s="24">
        <f t="shared" si="57"/>
        <v>4768240</v>
      </c>
      <c r="R89" s="24">
        <f t="shared" si="58"/>
        <v>-3178826.667</v>
      </c>
      <c r="S89" s="24">
        <f t="shared" si="59"/>
        <v>1589413.333</v>
      </c>
      <c r="T89" s="24">
        <f t="shared" si="60"/>
        <v>1893773.333</v>
      </c>
      <c r="U89" s="24">
        <v>3299.0</v>
      </c>
      <c r="V89" s="18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</row>
    <row r="90">
      <c r="A90" s="19" t="s">
        <v>155</v>
      </c>
      <c r="B90" s="20" t="s">
        <v>2</v>
      </c>
      <c r="C90" s="20" t="s">
        <v>2</v>
      </c>
      <c r="D90" s="21">
        <v>4.3</v>
      </c>
      <c r="E90" s="21" t="s">
        <v>24</v>
      </c>
      <c r="F90" s="21" t="s">
        <v>24</v>
      </c>
      <c r="G90" s="21" t="s">
        <v>25</v>
      </c>
      <c r="H90" s="21" t="s">
        <v>24</v>
      </c>
      <c r="I90" s="21">
        <v>28.3</v>
      </c>
      <c r="J90" s="26">
        <v>61091.0</v>
      </c>
      <c r="K90" s="22">
        <v>6485600.0</v>
      </c>
      <c r="L90" s="22">
        <v>1363000.0</v>
      </c>
      <c r="M90" s="48">
        <f t="shared" si="55"/>
        <v>229173.1449</v>
      </c>
      <c r="N90" s="27" t="s">
        <v>32</v>
      </c>
      <c r="O90" s="24">
        <f t="shared" si="56"/>
        <v>-22</v>
      </c>
      <c r="P90" s="28">
        <f t="shared" si="61"/>
        <v>-0.7333333333</v>
      </c>
      <c r="Q90" s="24">
        <f t="shared" si="57"/>
        <v>5122600</v>
      </c>
      <c r="R90" s="24">
        <f t="shared" si="58"/>
        <v>-3756573.333</v>
      </c>
      <c r="S90" s="24">
        <f t="shared" si="59"/>
        <v>1366026.667</v>
      </c>
      <c r="T90" s="24">
        <f t="shared" si="60"/>
        <v>2729026.667</v>
      </c>
      <c r="U90" s="24">
        <v>23693.0</v>
      </c>
      <c r="V90" s="18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</row>
    <row r="91">
      <c r="A91" s="19" t="s">
        <v>156</v>
      </c>
      <c r="B91" s="20" t="s">
        <v>2</v>
      </c>
      <c r="C91" s="20" t="s">
        <v>2</v>
      </c>
      <c r="D91" s="21">
        <v>4.3</v>
      </c>
      <c r="E91" s="21" t="s">
        <v>24</v>
      </c>
      <c r="F91" s="21" t="s">
        <v>24</v>
      </c>
      <c r="G91" s="21" t="s">
        <v>25</v>
      </c>
      <c r="H91" s="21" t="s">
        <v>24</v>
      </c>
      <c r="I91" s="21" t="s">
        <v>31</v>
      </c>
      <c r="J91" s="26">
        <v>108750.0</v>
      </c>
      <c r="K91" s="22">
        <v>4783296.0</v>
      </c>
      <c r="L91" s="30">
        <v>2255200.0</v>
      </c>
      <c r="M91" s="23" t="s">
        <v>157</v>
      </c>
      <c r="N91" s="21">
        <v>2010.0</v>
      </c>
      <c r="O91" s="24">
        <f t="shared" si="56"/>
        <v>-13</v>
      </c>
      <c r="P91" s="28">
        <f t="shared" si="61"/>
        <v>-0.4333333333</v>
      </c>
      <c r="Q91" s="24">
        <f t="shared" si="57"/>
        <v>2528096</v>
      </c>
      <c r="R91" s="24">
        <f t="shared" si="58"/>
        <v>-1095508.267</v>
      </c>
      <c r="S91" s="24">
        <f t="shared" si="59"/>
        <v>1432587.733</v>
      </c>
      <c r="T91" s="24">
        <f t="shared" si="60"/>
        <v>3687787.733</v>
      </c>
      <c r="U91" s="24">
        <v>10734.0</v>
      </c>
      <c r="V91" s="18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</row>
    <row r="92">
      <c r="A92" s="19" t="s">
        <v>158</v>
      </c>
      <c r="B92" s="20" t="s">
        <v>2</v>
      </c>
      <c r="C92" s="20" t="s">
        <v>2</v>
      </c>
      <c r="D92" s="21">
        <v>4.3</v>
      </c>
      <c r="E92" s="21" t="s">
        <v>25</v>
      </c>
      <c r="F92" s="21" t="s">
        <v>24</v>
      </c>
      <c r="G92" s="21" t="s">
        <v>25</v>
      </c>
      <c r="H92" s="21" t="s">
        <v>24</v>
      </c>
      <c r="I92" s="21">
        <v>14.173</v>
      </c>
      <c r="J92" s="26" t="s">
        <v>31</v>
      </c>
      <c r="K92" s="22">
        <v>3194600.0</v>
      </c>
      <c r="L92" s="22">
        <v>450000.0</v>
      </c>
      <c r="M92" s="48">
        <f t="shared" ref="M92:M121" si="62">K92/I92</f>
        <v>225400.4092</v>
      </c>
      <c r="N92" s="27" t="s">
        <v>38</v>
      </c>
      <c r="O92" s="24">
        <f t="shared" si="56"/>
        <v>-27</v>
      </c>
      <c r="P92" s="28">
        <f t="shared" si="61"/>
        <v>-0.9</v>
      </c>
      <c r="Q92" s="24">
        <f t="shared" si="57"/>
        <v>2744600</v>
      </c>
      <c r="R92" s="24">
        <f t="shared" si="58"/>
        <v>-2470140</v>
      </c>
      <c r="S92" s="24">
        <f t="shared" si="59"/>
        <v>274460</v>
      </c>
      <c r="T92" s="24">
        <f t="shared" si="60"/>
        <v>724460</v>
      </c>
      <c r="U92" s="24">
        <v>8486.0</v>
      </c>
      <c r="V92" s="18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</row>
    <row r="93">
      <c r="A93" s="19" t="s">
        <v>159</v>
      </c>
      <c r="B93" s="20" t="s">
        <v>2</v>
      </c>
      <c r="C93" s="20" t="s">
        <v>2</v>
      </c>
      <c r="D93" s="21">
        <v>4.4</v>
      </c>
      <c r="E93" s="21" t="s">
        <v>24</v>
      </c>
      <c r="F93" s="21" t="s">
        <v>24</v>
      </c>
      <c r="G93" s="21" t="s">
        <v>24</v>
      </c>
      <c r="H93" s="21" t="s">
        <v>24</v>
      </c>
      <c r="I93" s="21">
        <v>11.17</v>
      </c>
      <c r="J93" s="26" t="s">
        <v>31</v>
      </c>
      <c r="K93" s="22">
        <v>8071518.0</v>
      </c>
      <c r="L93" s="22">
        <v>969060.0</v>
      </c>
      <c r="M93" s="48">
        <f t="shared" si="62"/>
        <v>722606.8039</v>
      </c>
      <c r="N93" s="27" t="s">
        <v>65</v>
      </c>
      <c r="O93" s="24">
        <f t="shared" si="56"/>
        <v>-26</v>
      </c>
      <c r="P93" s="28">
        <f t="shared" si="61"/>
        <v>-0.8666666667</v>
      </c>
      <c r="Q93" s="24">
        <f t="shared" si="57"/>
        <v>7102458</v>
      </c>
      <c r="R93" s="24">
        <f t="shared" si="58"/>
        <v>-6155463.6</v>
      </c>
      <c r="S93" s="24">
        <f t="shared" si="59"/>
        <v>946994.4</v>
      </c>
      <c r="T93" s="24">
        <f t="shared" si="60"/>
        <v>1916054.4</v>
      </c>
      <c r="U93" s="24">
        <v>17602.0</v>
      </c>
      <c r="V93" s="18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</row>
    <row r="94">
      <c r="A94" s="19" t="s">
        <v>160</v>
      </c>
      <c r="B94" s="20" t="s">
        <v>2</v>
      </c>
      <c r="C94" s="20" t="s">
        <v>2</v>
      </c>
      <c r="D94" s="21">
        <v>4.4</v>
      </c>
      <c r="E94" s="21" t="s">
        <v>25</v>
      </c>
      <c r="F94" s="21" t="s">
        <v>24</v>
      </c>
      <c r="G94" s="21" t="s">
        <v>25</v>
      </c>
      <c r="H94" s="21" t="s">
        <v>24</v>
      </c>
      <c r="I94" s="21">
        <v>10.92</v>
      </c>
      <c r="J94" s="26">
        <v>56986.0</v>
      </c>
      <c r="K94" s="30">
        <v>4007500.0</v>
      </c>
      <c r="L94" s="30">
        <v>240450.0</v>
      </c>
      <c r="M94" s="48">
        <f t="shared" si="62"/>
        <v>366987.1795</v>
      </c>
      <c r="N94" s="27" t="s">
        <v>65</v>
      </c>
      <c r="O94" s="24">
        <f t="shared" si="56"/>
        <v>-26</v>
      </c>
      <c r="P94" s="28">
        <f t="shared" si="61"/>
        <v>-0.8666666667</v>
      </c>
      <c r="Q94" s="24">
        <f t="shared" si="57"/>
        <v>3767050</v>
      </c>
      <c r="R94" s="24">
        <f t="shared" si="58"/>
        <v>-3264776.667</v>
      </c>
      <c r="S94" s="24">
        <f t="shared" si="59"/>
        <v>502273.3333</v>
      </c>
      <c r="T94" s="24">
        <f t="shared" si="60"/>
        <v>742723.3333</v>
      </c>
      <c r="U94" s="24">
        <v>24463.0</v>
      </c>
      <c r="V94" s="18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</row>
    <row r="95">
      <c r="A95" s="19" t="s">
        <v>161</v>
      </c>
      <c r="B95" s="20" t="s">
        <v>2</v>
      </c>
      <c r="C95" s="20" t="s">
        <v>2</v>
      </c>
      <c r="D95" s="21">
        <v>4.4</v>
      </c>
      <c r="E95" s="21" t="s">
        <v>25</v>
      </c>
      <c r="F95" s="21" t="s">
        <v>24</v>
      </c>
      <c r="G95" s="21" t="s">
        <v>25</v>
      </c>
      <c r="H95" s="21" t="s">
        <v>24</v>
      </c>
      <c r="I95" s="21">
        <v>7.05</v>
      </c>
      <c r="J95" s="26">
        <v>60400.0</v>
      </c>
      <c r="K95" s="30">
        <v>4746600.0</v>
      </c>
      <c r="L95" s="30">
        <v>284800.0</v>
      </c>
      <c r="M95" s="48">
        <f t="shared" si="62"/>
        <v>673276.5957</v>
      </c>
      <c r="N95" s="27" t="s">
        <v>78</v>
      </c>
      <c r="O95" s="24">
        <f t="shared" si="56"/>
        <v>-25</v>
      </c>
      <c r="P95" s="28">
        <f t="shared" si="61"/>
        <v>-0.8333333333</v>
      </c>
      <c r="Q95" s="24">
        <f t="shared" si="57"/>
        <v>4461800</v>
      </c>
      <c r="R95" s="24">
        <f t="shared" si="58"/>
        <v>-3718166.667</v>
      </c>
      <c r="S95" s="24">
        <f t="shared" si="59"/>
        <v>743633.3333</v>
      </c>
      <c r="T95" s="24">
        <f t="shared" si="60"/>
        <v>1028433.333</v>
      </c>
      <c r="U95" s="24">
        <v>24463.0</v>
      </c>
      <c r="V95" s="18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</row>
    <row r="96">
      <c r="A96" s="19" t="s">
        <v>162</v>
      </c>
      <c r="B96" s="20" t="s">
        <v>2</v>
      </c>
      <c r="C96" s="20" t="s">
        <v>2</v>
      </c>
      <c r="D96" s="21">
        <v>4.3</v>
      </c>
      <c r="E96" s="21" t="s">
        <v>24</v>
      </c>
      <c r="F96" s="21" t="s">
        <v>24</v>
      </c>
      <c r="G96" s="21" t="s">
        <v>25</v>
      </c>
      <c r="H96" s="21" t="s">
        <v>24</v>
      </c>
      <c r="I96" s="21">
        <v>29.832</v>
      </c>
      <c r="J96" s="26">
        <v>56601.0</v>
      </c>
      <c r="K96" s="43">
        <v>6380400.0</v>
      </c>
      <c r="L96" s="22">
        <v>1286700.0</v>
      </c>
      <c r="M96" s="48">
        <f t="shared" si="62"/>
        <v>213877.7152</v>
      </c>
      <c r="N96" s="27" t="s">
        <v>65</v>
      </c>
      <c r="O96" s="24">
        <f t="shared" si="56"/>
        <v>-26</v>
      </c>
      <c r="P96" s="28">
        <f t="shared" si="61"/>
        <v>-0.8666666667</v>
      </c>
      <c r="Q96" s="24">
        <f t="shared" si="57"/>
        <v>5093700</v>
      </c>
      <c r="R96" s="24">
        <f t="shared" si="58"/>
        <v>-4414540</v>
      </c>
      <c r="S96" s="24">
        <f t="shared" si="59"/>
        <v>679160</v>
      </c>
      <c r="T96" s="24">
        <f t="shared" si="60"/>
        <v>1965860</v>
      </c>
      <c r="U96" s="24">
        <v>2613.0</v>
      </c>
      <c r="V96" s="18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</row>
    <row r="97">
      <c r="A97" s="19" t="s">
        <v>163</v>
      </c>
      <c r="B97" s="20" t="s">
        <v>2</v>
      </c>
      <c r="C97" s="20" t="s">
        <v>2</v>
      </c>
      <c r="D97" s="21">
        <v>4.2</v>
      </c>
      <c r="E97" s="21" t="s">
        <v>24</v>
      </c>
      <c r="F97" s="21" t="s">
        <v>25</v>
      </c>
      <c r="G97" s="21" t="s">
        <v>25</v>
      </c>
      <c r="H97" s="21" t="s">
        <v>25</v>
      </c>
      <c r="I97" s="21">
        <v>32.18</v>
      </c>
      <c r="J97" s="26">
        <v>271488.0</v>
      </c>
      <c r="K97" s="22">
        <v>3.386271E7</v>
      </c>
      <c r="L97" s="46">
        <v>0.0</v>
      </c>
      <c r="M97" s="48">
        <f t="shared" si="62"/>
        <v>1052290.553</v>
      </c>
      <c r="N97" s="27" t="s">
        <v>164</v>
      </c>
      <c r="O97" s="24">
        <f t="shared" si="56"/>
        <v>-5</v>
      </c>
      <c r="P97" s="28">
        <f t="shared" si="61"/>
        <v>-0.1666666667</v>
      </c>
      <c r="Q97" s="50">
        <f>K97</f>
        <v>33862710</v>
      </c>
      <c r="R97" s="24">
        <f t="shared" si="58"/>
        <v>-5643785</v>
      </c>
      <c r="S97" s="24">
        <f t="shared" si="59"/>
        <v>28218925</v>
      </c>
      <c r="T97" s="24">
        <f t="shared" si="60"/>
        <v>28218925</v>
      </c>
      <c r="U97" s="24">
        <v>72310.0</v>
      </c>
      <c r="V97" s="44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</row>
    <row r="98">
      <c r="A98" s="19" t="s">
        <v>165</v>
      </c>
      <c r="B98" s="20" t="s">
        <v>2</v>
      </c>
      <c r="C98" s="20" t="s">
        <v>2</v>
      </c>
      <c r="D98" s="21">
        <v>4.4</v>
      </c>
      <c r="E98" s="21" t="s">
        <v>25</v>
      </c>
      <c r="F98" s="21" t="s">
        <v>24</v>
      </c>
      <c r="G98" s="21" t="s">
        <v>25</v>
      </c>
      <c r="H98" s="21" t="s">
        <v>25</v>
      </c>
      <c r="I98" s="21">
        <v>7.47</v>
      </c>
      <c r="J98" s="26" t="s">
        <v>31</v>
      </c>
      <c r="K98" s="22">
        <v>5010000.0</v>
      </c>
      <c r="L98" s="22">
        <v>156100.0</v>
      </c>
      <c r="M98" s="48">
        <f t="shared" si="62"/>
        <v>670682.7309</v>
      </c>
      <c r="N98" s="27" t="s">
        <v>65</v>
      </c>
      <c r="O98" s="24">
        <f t="shared" si="56"/>
        <v>-26</v>
      </c>
      <c r="P98" s="28">
        <f t="shared" si="61"/>
        <v>-0.8666666667</v>
      </c>
      <c r="Q98" s="24">
        <f t="shared" ref="Q98:Q107" si="63">K98-L98</f>
        <v>4853900</v>
      </c>
      <c r="R98" s="24">
        <f t="shared" si="58"/>
        <v>-4206713.333</v>
      </c>
      <c r="S98" s="24">
        <f t="shared" si="59"/>
        <v>647186.6667</v>
      </c>
      <c r="T98" s="24">
        <f t="shared" si="60"/>
        <v>803286.6667</v>
      </c>
      <c r="U98" s="24">
        <v>4926.0</v>
      </c>
      <c r="V98" s="18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</row>
    <row r="99">
      <c r="A99" s="19" t="s">
        <v>166</v>
      </c>
      <c r="B99" s="20" t="s">
        <v>2</v>
      </c>
      <c r="C99" s="20" t="s">
        <v>2</v>
      </c>
      <c r="D99" s="21">
        <v>4.5</v>
      </c>
      <c r="E99" s="21" t="s">
        <v>24</v>
      </c>
      <c r="F99" s="21" t="s">
        <v>24</v>
      </c>
      <c r="G99" s="21" t="s">
        <v>25</v>
      </c>
      <c r="H99" s="21" t="s">
        <v>24</v>
      </c>
      <c r="I99" s="21">
        <v>10.5</v>
      </c>
      <c r="J99" s="26" t="s">
        <v>31</v>
      </c>
      <c r="K99" s="22">
        <v>6923678.0</v>
      </c>
      <c r="L99" s="22">
        <v>103950.0</v>
      </c>
      <c r="M99" s="48">
        <f t="shared" si="62"/>
        <v>659397.9048</v>
      </c>
      <c r="N99" s="27" t="s">
        <v>65</v>
      </c>
      <c r="O99" s="24">
        <f t="shared" si="56"/>
        <v>-26</v>
      </c>
      <c r="P99" s="28">
        <f t="shared" si="61"/>
        <v>-0.8666666667</v>
      </c>
      <c r="Q99" s="24">
        <f t="shared" si="63"/>
        <v>6819728</v>
      </c>
      <c r="R99" s="24">
        <f t="shared" si="58"/>
        <v>-5910430.933</v>
      </c>
      <c r="S99" s="24">
        <f t="shared" si="59"/>
        <v>909297.0667</v>
      </c>
      <c r="T99" s="24">
        <f t="shared" si="60"/>
        <v>1013247.067</v>
      </c>
      <c r="U99" s="24">
        <v>29771.0</v>
      </c>
      <c r="V99" s="18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</row>
    <row r="100">
      <c r="A100" s="19" t="s">
        <v>167</v>
      </c>
      <c r="B100" s="20" t="s">
        <v>2</v>
      </c>
      <c r="C100" s="20" t="s">
        <v>2</v>
      </c>
      <c r="D100" s="21">
        <v>4.3</v>
      </c>
      <c r="E100" s="21" t="s">
        <v>24</v>
      </c>
      <c r="F100" s="21" t="s">
        <v>25</v>
      </c>
      <c r="G100" s="21" t="s">
        <v>25</v>
      </c>
      <c r="H100" s="21" t="s">
        <v>25</v>
      </c>
      <c r="I100" s="21">
        <v>18.29</v>
      </c>
      <c r="J100" s="26">
        <v>44372.0</v>
      </c>
      <c r="K100" s="22">
        <v>2053559.0</v>
      </c>
      <c r="L100" s="30">
        <v>563332.0</v>
      </c>
      <c r="M100" s="48">
        <f t="shared" si="62"/>
        <v>112277.6927</v>
      </c>
      <c r="N100" s="27" t="s">
        <v>50</v>
      </c>
      <c r="O100" s="24">
        <f t="shared" si="56"/>
        <v>-29</v>
      </c>
      <c r="P100" s="28">
        <f t="shared" si="61"/>
        <v>-0.9666666667</v>
      </c>
      <c r="Q100" s="24">
        <f t="shared" si="63"/>
        <v>1490227</v>
      </c>
      <c r="R100" s="24">
        <f t="shared" si="58"/>
        <v>-1440552.767</v>
      </c>
      <c r="S100" s="24">
        <f t="shared" si="59"/>
        <v>49674.23333</v>
      </c>
      <c r="T100" s="24">
        <f t="shared" si="60"/>
        <v>613006.2333</v>
      </c>
      <c r="U100" s="24">
        <v>5693.0</v>
      </c>
      <c r="V100" s="18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</row>
    <row r="101">
      <c r="A101" s="19" t="s">
        <v>168</v>
      </c>
      <c r="B101" s="20" t="s">
        <v>2</v>
      </c>
      <c r="C101" s="20" t="s">
        <v>2</v>
      </c>
      <c r="D101" s="21">
        <v>4.5</v>
      </c>
      <c r="E101" s="21" t="s">
        <v>24</v>
      </c>
      <c r="F101" s="21" t="s">
        <v>24</v>
      </c>
      <c r="G101" s="21" t="s">
        <v>25</v>
      </c>
      <c r="H101" s="21" t="s">
        <v>24</v>
      </c>
      <c r="I101" s="21">
        <v>8.73</v>
      </c>
      <c r="J101" s="26">
        <v>84700.0</v>
      </c>
      <c r="K101" s="22">
        <v>3564780.0</v>
      </c>
      <c r="L101" s="30">
        <v>1222200.0</v>
      </c>
      <c r="M101" s="48">
        <f t="shared" si="62"/>
        <v>408336.7698</v>
      </c>
      <c r="N101" s="27" t="s">
        <v>44</v>
      </c>
      <c r="O101" s="24">
        <f t="shared" si="56"/>
        <v>-16</v>
      </c>
      <c r="P101" s="28">
        <f t="shared" si="61"/>
        <v>-0.5333333333</v>
      </c>
      <c r="Q101" s="24">
        <f t="shared" si="63"/>
        <v>2342580</v>
      </c>
      <c r="R101" s="24">
        <f t="shared" si="58"/>
        <v>-1249376</v>
      </c>
      <c r="S101" s="24">
        <f t="shared" si="59"/>
        <v>1093204</v>
      </c>
      <c r="T101" s="24">
        <f t="shared" si="60"/>
        <v>2315404</v>
      </c>
      <c r="U101" s="24">
        <v>4526.0</v>
      </c>
      <c r="V101" s="18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</row>
    <row r="102">
      <c r="A102" s="19" t="s">
        <v>169</v>
      </c>
      <c r="B102" s="20" t="s">
        <v>2</v>
      </c>
      <c r="C102" s="20" t="s">
        <v>2</v>
      </c>
      <c r="D102" s="21">
        <v>4.5</v>
      </c>
      <c r="E102" s="21" t="s">
        <v>25</v>
      </c>
      <c r="F102" s="21" t="s">
        <v>24</v>
      </c>
      <c r="G102" s="21" t="s">
        <v>25</v>
      </c>
      <c r="H102" s="21" t="s">
        <v>24</v>
      </c>
      <c r="I102" s="21">
        <v>9.46</v>
      </c>
      <c r="J102" s="26" t="s">
        <v>31</v>
      </c>
      <c r="K102" s="22">
        <v>1.049423E7</v>
      </c>
      <c r="L102" s="22">
        <v>85140.0</v>
      </c>
      <c r="M102" s="48">
        <f t="shared" si="62"/>
        <v>1109326.638</v>
      </c>
      <c r="N102" s="27" t="s">
        <v>110</v>
      </c>
      <c r="O102" s="24">
        <f t="shared" si="56"/>
        <v>-45</v>
      </c>
      <c r="P102" s="28">
        <v>-1.0</v>
      </c>
      <c r="Q102" s="24">
        <f t="shared" si="63"/>
        <v>10409090</v>
      </c>
      <c r="R102" s="24">
        <f t="shared" si="58"/>
        <v>-10409090</v>
      </c>
      <c r="S102" s="24">
        <f t="shared" si="59"/>
        <v>0</v>
      </c>
      <c r="T102" s="24">
        <f t="shared" si="60"/>
        <v>85140</v>
      </c>
      <c r="U102" s="24">
        <v>5510.0</v>
      </c>
      <c r="V102" s="18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</row>
    <row r="103">
      <c r="A103" s="19" t="s">
        <v>170</v>
      </c>
      <c r="B103" s="20" t="s">
        <v>2</v>
      </c>
      <c r="C103" s="20" t="s">
        <v>2</v>
      </c>
      <c r="D103" s="21">
        <v>4.4</v>
      </c>
      <c r="E103" s="21" t="s">
        <v>25</v>
      </c>
      <c r="F103" s="21" t="s">
        <v>24</v>
      </c>
      <c r="G103" s="21" t="s">
        <v>25</v>
      </c>
      <c r="H103" s="21" t="s">
        <v>24</v>
      </c>
      <c r="I103" s="21">
        <v>6.032</v>
      </c>
      <c r="J103" s="26" t="s">
        <v>31</v>
      </c>
      <c r="K103" s="22">
        <v>5020460.0</v>
      </c>
      <c r="L103" s="22">
        <v>689000.0</v>
      </c>
      <c r="M103" s="48">
        <f t="shared" si="62"/>
        <v>832304.3767</v>
      </c>
      <c r="N103" s="27" t="s">
        <v>84</v>
      </c>
      <c r="O103" s="24">
        <f t="shared" si="56"/>
        <v>-24</v>
      </c>
      <c r="P103" s="28">
        <f t="shared" ref="P103:P121" si="64">O103/30</f>
        <v>-0.8</v>
      </c>
      <c r="Q103" s="24">
        <f t="shared" si="63"/>
        <v>4331460</v>
      </c>
      <c r="R103" s="24">
        <f t="shared" si="58"/>
        <v>-3465168</v>
      </c>
      <c r="S103" s="24">
        <f t="shared" si="59"/>
        <v>866292</v>
      </c>
      <c r="T103" s="24">
        <f t="shared" si="60"/>
        <v>1555292</v>
      </c>
      <c r="U103" s="24">
        <v>72310.0</v>
      </c>
      <c r="V103" s="18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</row>
    <row r="104">
      <c r="A104" s="19" t="s">
        <v>171</v>
      </c>
      <c r="B104" s="20" t="s">
        <v>2</v>
      </c>
      <c r="C104" s="20" t="s">
        <v>2</v>
      </c>
      <c r="D104" s="21">
        <v>4.4</v>
      </c>
      <c r="E104" s="21" t="s">
        <v>24</v>
      </c>
      <c r="F104" s="21" t="s">
        <v>24</v>
      </c>
      <c r="G104" s="21" t="s">
        <v>25</v>
      </c>
      <c r="H104" s="21" t="s">
        <v>24</v>
      </c>
      <c r="I104" s="21">
        <v>13.35</v>
      </c>
      <c r="J104" s="26" t="s">
        <v>31</v>
      </c>
      <c r="K104" s="22">
        <v>4016370.0</v>
      </c>
      <c r="L104" s="22">
        <v>560000.0</v>
      </c>
      <c r="M104" s="48">
        <f t="shared" si="62"/>
        <v>300851.6854</v>
      </c>
      <c r="N104" s="27" t="s">
        <v>84</v>
      </c>
      <c r="O104" s="24">
        <f t="shared" si="56"/>
        <v>-24</v>
      </c>
      <c r="P104" s="28">
        <f t="shared" si="64"/>
        <v>-0.8</v>
      </c>
      <c r="Q104" s="24">
        <f t="shared" si="63"/>
        <v>3456370</v>
      </c>
      <c r="R104" s="24">
        <f t="shared" si="58"/>
        <v>-2765096</v>
      </c>
      <c r="S104" s="24">
        <f t="shared" si="59"/>
        <v>691274</v>
      </c>
      <c r="T104" s="24">
        <f t="shared" si="60"/>
        <v>1251274</v>
      </c>
      <c r="U104" s="24">
        <v>42090.0</v>
      </c>
      <c r="V104" s="18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</row>
    <row r="105">
      <c r="A105" s="19" t="s">
        <v>172</v>
      </c>
      <c r="B105" s="20" t="s">
        <v>2</v>
      </c>
      <c r="C105" s="20" t="s">
        <v>2</v>
      </c>
      <c r="D105" s="21">
        <v>4.3</v>
      </c>
      <c r="E105" s="21" t="s">
        <v>25</v>
      </c>
      <c r="F105" s="21" t="s">
        <v>24</v>
      </c>
      <c r="G105" s="21" t="s">
        <v>25</v>
      </c>
      <c r="H105" s="21" t="s">
        <v>24</v>
      </c>
      <c r="I105" s="21">
        <v>8.93</v>
      </c>
      <c r="J105" s="26">
        <v>62147.0</v>
      </c>
      <c r="K105" s="22">
        <v>3238983.0</v>
      </c>
      <c r="L105" s="30">
        <v>664496.0</v>
      </c>
      <c r="M105" s="48">
        <f t="shared" si="62"/>
        <v>362708.0627</v>
      </c>
      <c r="N105" s="27" t="s">
        <v>65</v>
      </c>
      <c r="O105" s="24">
        <f t="shared" si="56"/>
        <v>-26</v>
      </c>
      <c r="P105" s="28">
        <f t="shared" si="64"/>
        <v>-0.8666666667</v>
      </c>
      <c r="Q105" s="24">
        <f t="shared" si="63"/>
        <v>2574487</v>
      </c>
      <c r="R105" s="24">
        <f t="shared" si="58"/>
        <v>-2231222.067</v>
      </c>
      <c r="S105" s="24">
        <f t="shared" si="59"/>
        <v>343264.9333</v>
      </c>
      <c r="T105" s="24">
        <f t="shared" si="60"/>
        <v>1007760.933</v>
      </c>
      <c r="U105" s="24">
        <v>9858.0</v>
      </c>
      <c r="V105" s="18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</row>
    <row r="106">
      <c r="A106" s="19" t="s">
        <v>173</v>
      </c>
      <c r="B106" s="20" t="s">
        <v>2</v>
      </c>
      <c r="C106" s="20" t="s">
        <v>2</v>
      </c>
      <c r="D106" s="21">
        <v>4.3</v>
      </c>
      <c r="E106" s="21" t="s">
        <v>25</v>
      </c>
      <c r="F106" s="21" t="s">
        <v>24</v>
      </c>
      <c r="G106" s="21" t="s">
        <v>24</v>
      </c>
      <c r="H106" s="21" t="s">
        <v>24</v>
      </c>
      <c r="I106" s="21">
        <v>24.5</v>
      </c>
      <c r="J106" s="26">
        <v>131612.0</v>
      </c>
      <c r="K106" s="43">
        <v>6197969.0</v>
      </c>
      <c r="L106" s="30">
        <v>853125.0</v>
      </c>
      <c r="M106" s="48">
        <f t="shared" si="62"/>
        <v>252978.3265</v>
      </c>
      <c r="N106" s="27" t="s">
        <v>50</v>
      </c>
      <c r="O106" s="24">
        <f t="shared" si="56"/>
        <v>-29</v>
      </c>
      <c r="P106" s="28">
        <f t="shared" si="64"/>
        <v>-0.9666666667</v>
      </c>
      <c r="Q106" s="24">
        <f t="shared" si="63"/>
        <v>5344844</v>
      </c>
      <c r="R106" s="24">
        <f t="shared" si="58"/>
        <v>-5166682.533</v>
      </c>
      <c r="S106" s="24">
        <f t="shared" si="59"/>
        <v>178161.4667</v>
      </c>
      <c r="T106" s="24">
        <f t="shared" si="60"/>
        <v>1031286.467</v>
      </c>
      <c r="U106" s="24">
        <v>6200.0</v>
      </c>
      <c r="V106" s="18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</row>
    <row r="107">
      <c r="A107" s="19" t="s">
        <v>174</v>
      </c>
      <c r="B107" s="20" t="s">
        <v>2</v>
      </c>
      <c r="C107" s="20" t="s">
        <v>2</v>
      </c>
      <c r="D107" s="21">
        <v>4.4</v>
      </c>
      <c r="E107" s="21" t="s">
        <v>24</v>
      </c>
      <c r="F107" s="21" t="s">
        <v>24</v>
      </c>
      <c r="G107" s="21" t="s">
        <v>25</v>
      </c>
      <c r="H107" s="21" t="s">
        <v>24</v>
      </c>
      <c r="I107" s="21">
        <v>17.23</v>
      </c>
      <c r="J107" s="26" t="s">
        <v>31</v>
      </c>
      <c r="K107" s="22">
        <v>8149550.0</v>
      </c>
      <c r="L107" s="22">
        <v>129230.0</v>
      </c>
      <c r="M107" s="48">
        <f t="shared" si="62"/>
        <v>472986.0708</v>
      </c>
      <c r="N107" s="27" t="s">
        <v>65</v>
      </c>
      <c r="O107" s="24">
        <f t="shared" si="56"/>
        <v>-26</v>
      </c>
      <c r="P107" s="28">
        <f t="shared" si="64"/>
        <v>-0.8666666667</v>
      </c>
      <c r="Q107" s="24">
        <f t="shared" si="63"/>
        <v>8020320</v>
      </c>
      <c r="R107" s="24">
        <f t="shared" si="58"/>
        <v>-6950944</v>
      </c>
      <c r="S107" s="24">
        <f t="shared" si="59"/>
        <v>1069376</v>
      </c>
      <c r="T107" s="24">
        <f t="shared" si="60"/>
        <v>1198606</v>
      </c>
      <c r="U107" s="24">
        <v>29771.0</v>
      </c>
      <c r="V107" s="18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</row>
    <row r="108">
      <c r="A108" s="19" t="s">
        <v>175</v>
      </c>
      <c r="B108" s="20" t="s">
        <v>2</v>
      </c>
      <c r="C108" s="20" t="s">
        <v>2</v>
      </c>
      <c r="D108" s="21">
        <v>4.4</v>
      </c>
      <c r="E108" s="21" t="s">
        <v>24</v>
      </c>
      <c r="F108" s="21" t="s">
        <v>24</v>
      </c>
      <c r="G108" s="21" t="s">
        <v>25</v>
      </c>
      <c r="H108" s="21" t="s">
        <v>24</v>
      </c>
      <c r="I108" s="21">
        <v>10.47</v>
      </c>
      <c r="J108" s="26" t="s">
        <v>31</v>
      </c>
      <c r="K108" s="51">
        <v>4837000.0</v>
      </c>
      <c r="L108" s="46">
        <v>0.0</v>
      </c>
      <c r="M108" s="48">
        <f t="shared" si="62"/>
        <v>461986.6285</v>
      </c>
      <c r="N108" s="27" t="s">
        <v>61</v>
      </c>
      <c r="O108" s="24">
        <f t="shared" si="56"/>
        <v>-13</v>
      </c>
      <c r="P108" s="28">
        <f t="shared" si="64"/>
        <v>-0.4333333333</v>
      </c>
      <c r="Q108" s="24">
        <f>K108</f>
        <v>4837000</v>
      </c>
      <c r="R108" s="24">
        <f t="shared" si="58"/>
        <v>-2096033.333</v>
      </c>
      <c r="S108" s="24">
        <f t="shared" si="59"/>
        <v>2740966.667</v>
      </c>
      <c r="T108" s="24">
        <f t="shared" si="60"/>
        <v>2740966.667</v>
      </c>
      <c r="U108" s="24">
        <v>7358.0</v>
      </c>
      <c r="V108" s="18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</row>
    <row r="109">
      <c r="A109" s="19" t="s">
        <v>176</v>
      </c>
      <c r="B109" s="20" t="s">
        <v>2</v>
      </c>
      <c r="C109" s="20" t="s">
        <v>2</v>
      </c>
      <c r="D109" s="21">
        <v>4.3</v>
      </c>
      <c r="E109" s="21" t="s">
        <v>24</v>
      </c>
      <c r="F109" s="21" t="s">
        <v>24</v>
      </c>
      <c r="G109" s="21" t="s">
        <v>25</v>
      </c>
      <c r="H109" s="21" t="s">
        <v>24</v>
      </c>
      <c r="I109" s="21">
        <v>5.5</v>
      </c>
      <c r="J109" s="26" t="s">
        <v>31</v>
      </c>
      <c r="K109" s="22">
        <v>2234343.0</v>
      </c>
      <c r="L109" s="22">
        <v>82500.0</v>
      </c>
      <c r="M109" s="48">
        <f t="shared" si="62"/>
        <v>406244.1818</v>
      </c>
      <c r="N109" s="27" t="s">
        <v>38</v>
      </c>
      <c r="O109" s="24">
        <f t="shared" si="56"/>
        <v>-27</v>
      </c>
      <c r="P109" s="28">
        <f t="shared" si="64"/>
        <v>-0.9</v>
      </c>
      <c r="Q109" s="24">
        <f t="shared" ref="Q109:Q121" si="65">K109-L109</f>
        <v>2151843</v>
      </c>
      <c r="R109" s="24">
        <f t="shared" si="58"/>
        <v>-1936658.7</v>
      </c>
      <c r="S109" s="24">
        <f t="shared" si="59"/>
        <v>215184.3</v>
      </c>
      <c r="T109" s="24">
        <f t="shared" si="60"/>
        <v>297684.3</v>
      </c>
      <c r="U109" s="24">
        <v>29771.0</v>
      </c>
      <c r="V109" s="18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</row>
    <row r="110">
      <c r="A110" s="18" t="s">
        <v>177</v>
      </c>
      <c r="B110" s="20" t="s">
        <v>2</v>
      </c>
      <c r="C110" s="20" t="s">
        <v>2</v>
      </c>
      <c r="D110" s="21">
        <v>4.2</v>
      </c>
      <c r="E110" s="21" t="s">
        <v>25</v>
      </c>
      <c r="F110" s="21" t="s">
        <v>25</v>
      </c>
      <c r="G110" s="21" t="s">
        <v>25</v>
      </c>
      <c r="H110" s="21" t="s">
        <v>25</v>
      </c>
      <c r="I110" s="21">
        <v>4.96</v>
      </c>
      <c r="J110" s="26" t="s">
        <v>31</v>
      </c>
      <c r="K110" s="22">
        <v>4065160.0</v>
      </c>
      <c r="L110" s="22">
        <v>765000.0</v>
      </c>
      <c r="M110" s="48">
        <f t="shared" si="62"/>
        <v>819588.7097</v>
      </c>
      <c r="N110" s="27" t="s">
        <v>29</v>
      </c>
      <c r="O110" s="24">
        <f t="shared" si="56"/>
        <v>-30</v>
      </c>
      <c r="P110" s="28">
        <f t="shared" si="64"/>
        <v>-1</v>
      </c>
      <c r="Q110" s="24">
        <f t="shared" si="65"/>
        <v>3300160</v>
      </c>
      <c r="R110" s="24">
        <f t="shared" si="58"/>
        <v>-3300160</v>
      </c>
      <c r="S110" s="24">
        <f t="shared" si="59"/>
        <v>0</v>
      </c>
      <c r="T110" s="24">
        <f t="shared" si="60"/>
        <v>765000</v>
      </c>
      <c r="U110" s="24">
        <v>26918.0</v>
      </c>
      <c r="V110" s="18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</row>
    <row r="111">
      <c r="A111" s="19" t="s">
        <v>178</v>
      </c>
      <c r="B111" s="20" t="s">
        <v>2</v>
      </c>
      <c r="C111" s="20" t="s">
        <v>2</v>
      </c>
      <c r="D111" s="21">
        <v>4.4</v>
      </c>
      <c r="E111" s="21" t="s">
        <v>24</v>
      </c>
      <c r="F111" s="21" t="s">
        <v>24</v>
      </c>
      <c r="G111" s="21" t="s">
        <v>25</v>
      </c>
      <c r="H111" s="21" t="s">
        <v>24</v>
      </c>
      <c r="I111" s="21">
        <v>12.12</v>
      </c>
      <c r="J111" s="26">
        <v>61525.0</v>
      </c>
      <c r="K111" s="43">
        <v>4205080.0</v>
      </c>
      <c r="L111" s="30">
        <v>931442.0</v>
      </c>
      <c r="M111" s="48">
        <f t="shared" si="62"/>
        <v>346953.7954</v>
      </c>
      <c r="N111" s="27" t="s">
        <v>151</v>
      </c>
      <c r="O111" s="24">
        <f t="shared" si="56"/>
        <v>-18</v>
      </c>
      <c r="P111" s="28">
        <f t="shared" si="64"/>
        <v>-0.6</v>
      </c>
      <c r="Q111" s="24">
        <f t="shared" si="65"/>
        <v>3273638</v>
      </c>
      <c r="R111" s="24">
        <f t="shared" si="58"/>
        <v>-1964182.8</v>
      </c>
      <c r="S111" s="24">
        <f t="shared" si="59"/>
        <v>1309455.2</v>
      </c>
      <c r="T111" s="24">
        <f t="shared" si="60"/>
        <v>2240897.2</v>
      </c>
      <c r="U111" s="24">
        <v>4917.0</v>
      </c>
      <c r="V111" s="18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</row>
    <row r="112">
      <c r="A112" s="19" t="s">
        <v>179</v>
      </c>
      <c r="B112" s="20" t="s">
        <v>2</v>
      </c>
      <c r="C112" s="20" t="s">
        <v>2</v>
      </c>
      <c r="D112" s="21">
        <v>4.4</v>
      </c>
      <c r="E112" s="21" t="s">
        <v>24</v>
      </c>
      <c r="F112" s="21" t="s">
        <v>24</v>
      </c>
      <c r="G112" s="21" t="s">
        <v>24</v>
      </c>
      <c r="H112" s="21" t="s">
        <v>24</v>
      </c>
      <c r="I112" s="21">
        <v>15.013</v>
      </c>
      <c r="J112" s="26" t="s">
        <v>31</v>
      </c>
      <c r="K112" s="22">
        <v>8087300.0</v>
      </c>
      <c r="L112" s="30">
        <v>628000.0</v>
      </c>
      <c r="M112" s="48">
        <f t="shared" si="62"/>
        <v>538686.4717</v>
      </c>
      <c r="N112" s="27" t="s">
        <v>151</v>
      </c>
      <c r="O112" s="24">
        <f t="shared" si="56"/>
        <v>-18</v>
      </c>
      <c r="P112" s="28">
        <f t="shared" si="64"/>
        <v>-0.6</v>
      </c>
      <c r="Q112" s="24">
        <f t="shared" si="65"/>
        <v>7459300</v>
      </c>
      <c r="R112" s="24">
        <f t="shared" si="58"/>
        <v>-4475580</v>
      </c>
      <c r="S112" s="24">
        <f t="shared" si="59"/>
        <v>2983720</v>
      </c>
      <c r="T112" s="24">
        <f t="shared" si="60"/>
        <v>3611720</v>
      </c>
      <c r="U112" s="24">
        <v>3148.0</v>
      </c>
      <c r="V112" s="18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</row>
    <row r="113">
      <c r="A113" s="19" t="s">
        <v>180</v>
      </c>
      <c r="B113" s="20" t="s">
        <v>2</v>
      </c>
      <c r="C113" s="20" t="s">
        <v>2</v>
      </c>
      <c r="D113" s="21">
        <v>4.1</v>
      </c>
      <c r="E113" s="21" t="s">
        <v>25</v>
      </c>
      <c r="F113" s="21" t="s">
        <v>25</v>
      </c>
      <c r="G113" s="21" t="s">
        <v>25</v>
      </c>
      <c r="H113" s="21" t="s">
        <v>25</v>
      </c>
      <c r="I113" s="21">
        <v>32.48</v>
      </c>
      <c r="J113" s="26">
        <v>42710.0</v>
      </c>
      <c r="K113" s="43">
        <v>2444900.0</v>
      </c>
      <c r="L113" s="30">
        <v>730800.0</v>
      </c>
      <c r="M113" s="48">
        <f t="shared" si="62"/>
        <v>75274.01478</v>
      </c>
      <c r="N113" s="27" t="s">
        <v>50</v>
      </c>
      <c r="O113" s="24">
        <f t="shared" si="56"/>
        <v>-29</v>
      </c>
      <c r="P113" s="28">
        <f t="shared" si="64"/>
        <v>-0.9666666667</v>
      </c>
      <c r="Q113" s="24">
        <f t="shared" si="65"/>
        <v>1714100</v>
      </c>
      <c r="R113" s="24">
        <f t="shared" si="58"/>
        <v>-1656963.333</v>
      </c>
      <c r="S113" s="24">
        <f t="shared" si="59"/>
        <v>57136.66667</v>
      </c>
      <c r="T113" s="24">
        <f t="shared" si="60"/>
        <v>787936.6667</v>
      </c>
      <c r="U113" s="24">
        <v>2590.0</v>
      </c>
      <c r="V113" s="18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</row>
    <row r="114">
      <c r="A114" s="19" t="s">
        <v>181</v>
      </c>
      <c r="B114" s="20" t="s">
        <v>2</v>
      </c>
      <c r="C114" s="20" t="s">
        <v>2</v>
      </c>
      <c r="D114" s="21">
        <v>4.2</v>
      </c>
      <c r="E114" s="21" t="s">
        <v>24</v>
      </c>
      <c r="F114" s="21" t="s">
        <v>25</v>
      </c>
      <c r="G114" s="21" t="s">
        <v>25</v>
      </c>
      <c r="H114" s="21" t="s">
        <v>25</v>
      </c>
      <c r="I114" s="21">
        <v>2.57</v>
      </c>
      <c r="J114" s="26" t="s">
        <v>31</v>
      </c>
      <c r="K114" s="22">
        <v>4067877.0</v>
      </c>
      <c r="L114" s="22">
        <v>13880.0</v>
      </c>
      <c r="M114" s="48">
        <f t="shared" si="62"/>
        <v>1582831.518</v>
      </c>
      <c r="N114" s="27" t="s">
        <v>112</v>
      </c>
      <c r="O114" s="24">
        <f t="shared" si="56"/>
        <v>-28</v>
      </c>
      <c r="P114" s="28">
        <f t="shared" si="64"/>
        <v>-0.9333333333</v>
      </c>
      <c r="Q114" s="24">
        <f t="shared" si="65"/>
        <v>4053997</v>
      </c>
      <c r="R114" s="24">
        <f t="shared" si="58"/>
        <v>-3783730.533</v>
      </c>
      <c r="S114" s="24">
        <f t="shared" si="59"/>
        <v>270266.4667</v>
      </c>
      <c r="T114" s="24">
        <f t="shared" si="60"/>
        <v>284146.4667</v>
      </c>
      <c r="U114" s="24">
        <v>4444.0</v>
      </c>
      <c r="V114" s="18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</row>
    <row r="115">
      <c r="A115" s="19" t="s">
        <v>182</v>
      </c>
      <c r="B115" s="20" t="s">
        <v>2</v>
      </c>
      <c r="C115" s="20" t="s">
        <v>2</v>
      </c>
      <c r="D115" s="21">
        <v>4.3</v>
      </c>
      <c r="E115" s="21" t="s">
        <v>25</v>
      </c>
      <c r="F115" s="21" t="s">
        <v>24</v>
      </c>
      <c r="G115" s="21" t="s">
        <v>25</v>
      </c>
      <c r="H115" s="21" t="s">
        <v>24</v>
      </c>
      <c r="I115" s="21">
        <v>10.28</v>
      </c>
      <c r="J115" s="26">
        <v>104786.0</v>
      </c>
      <c r="K115" s="43">
        <v>7009000.0</v>
      </c>
      <c r="L115" s="30">
        <v>1798500.0</v>
      </c>
      <c r="M115" s="48">
        <f t="shared" si="62"/>
        <v>681809.3385</v>
      </c>
      <c r="N115" s="27" t="s">
        <v>32</v>
      </c>
      <c r="O115" s="24">
        <f t="shared" si="56"/>
        <v>-22</v>
      </c>
      <c r="P115" s="28">
        <f t="shared" si="64"/>
        <v>-0.7333333333</v>
      </c>
      <c r="Q115" s="24">
        <f t="shared" si="65"/>
        <v>5210500</v>
      </c>
      <c r="R115" s="24">
        <f t="shared" si="58"/>
        <v>-3821033.333</v>
      </c>
      <c r="S115" s="24">
        <f t="shared" si="59"/>
        <v>1389466.667</v>
      </c>
      <c r="T115" s="24">
        <f t="shared" si="60"/>
        <v>3187966.667</v>
      </c>
      <c r="U115" s="24">
        <v>93776.0</v>
      </c>
      <c r="V115" s="18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</row>
    <row r="116">
      <c r="A116" s="19" t="s">
        <v>183</v>
      </c>
      <c r="B116" s="20" t="s">
        <v>2</v>
      </c>
      <c r="C116" s="20" t="s">
        <v>2</v>
      </c>
      <c r="D116" s="21">
        <v>4.3</v>
      </c>
      <c r="E116" s="21" t="s">
        <v>24</v>
      </c>
      <c r="F116" s="21" t="s">
        <v>24</v>
      </c>
      <c r="G116" s="21" t="s">
        <v>25</v>
      </c>
      <c r="H116" s="21" t="s">
        <v>24</v>
      </c>
      <c r="I116" s="21">
        <v>9.96</v>
      </c>
      <c r="J116" s="26">
        <v>62284.0</v>
      </c>
      <c r="K116" s="43">
        <v>5790400.0</v>
      </c>
      <c r="L116" s="30">
        <v>971600.0</v>
      </c>
      <c r="M116" s="48">
        <f t="shared" si="62"/>
        <v>581365.4618</v>
      </c>
      <c r="N116" s="27" t="s">
        <v>38</v>
      </c>
      <c r="O116" s="24">
        <f t="shared" si="56"/>
        <v>-27</v>
      </c>
      <c r="P116" s="28">
        <f t="shared" si="64"/>
        <v>-0.9</v>
      </c>
      <c r="Q116" s="24">
        <f t="shared" si="65"/>
        <v>4818800</v>
      </c>
      <c r="R116" s="24">
        <f t="shared" si="58"/>
        <v>-4336920</v>
      </c>
      <c r="S116" s="24">
        <f t="shared" si="59"/>
        <v>481880</v>
      </c>
      <c r="T116" s="24">
        <f t="shared" si="60"/>
        <v>1453480</v>
      </c>
      <c r="U116" s="24">
        <v>38584.0</v>
      </c>
      <c r="V116" s="18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</row>
    <row r="117">
      <c r="A117" s="19" t="s">
        <v>184</v>
      </c>
      <c r="B117" s="20" t="s">
        <v>2</v>
      </c>
      <c r="C117" s="20" t="s">
        <v>2</v>
      </c>
      <c r="D117" s="21">
        <v>4.3</v>
      </c>
      <c r="E117" s="21" t="s">
        <v>24</v>
      </c>
      <c r="F117" s="21" t="s">
        <v>24</v>
      </c>
      <c r="G117" s="21" t="s">
        <v>25</v>
      </c>
      <c r="H117" s="21" t="s">
        <v>24</v>
      </c>
      <c r="I117" s="21">
        <v>17.557</v>
      </c>
      <c r="J117" s="26">
        <v>82285.0</v>
      </c>
      <c r="K117" s="43">
        <v>8578900.0</v>
      </c>
      <c r="L117" s="30">
        <v>2141400.0</v>
      </c>
      <c r="M117" s="48">
        <f t="shared" si="62"/>
        <v>488631.3151</v>
      </c>
      <c r="N117" s="27" t="s">
        <v>32</v>
      </c>
      <c r="O117" s="24">
        <f t="shared" si="56"/>
        <v>-22</v>
      </c>
      <c r="P117" s="28">
        <f t="shared" si="64"/>
        <v>-0.7333333333</v>
      </c>
      <c r="Q117" s="24">
        <f t="shared" si="65"/>
        <v>6437500</v>
      </c>
      <c r="R117" s="24">
        <f t="shared" si="58"/>
        <v>-4720833.333</v>
      </c>
      <c r="S117" s="24">
        <f t="shared" si="59"/>
        <v>1716666.667</v>
      </c>
      <c r="T117" s="24">
        <f t="shared" si="60"/>
        <v>3858066.667</v>
      </c>
      <c r="U117" s="24">
        <v>4276.0</v>
      </c>
      <c r="V117" s="18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</row>
    <row r="118">
      <c r="A118" s="19" t="s">
        <v>185</v>
      </c>
      <c r="B118" s="20" t="s">
        <v>2</v>
      </c>
      <c r="C118" s="20" t="s">
        <v>2</v>
      </c>
      <c r="D118" s="21">
        <v>4.3</v>
      </c>
      <c r="E118" s="21" t="s">
        <v>24</v>
      </c>
      <c r="F118" s="21" t="s">
        <v>24</v>
      </c>
      <c r="G118" s="21" t="s">
        <v>25</v>
      </c>
      <c r="H118" s="21" t="s">
        <v>24</v>
      </c>
      <c r="I118" s="21">
        <v>17.91</v>
      </c>
      <c r="J118" s="26">
        <v>55513.0</v>
      </c>
      <c r="K118" s="22">
        <v>3329700.0</v>
      </c>
      <c r="L118" s="30">
        <v>1208900.0</v>
      </c>
      <c r="M118" s="48">
        <f t="shared" si="62"/>
        <v>185912.8978</v>
      </c>
      <c r="N118" s="27" t="s">
        <v>38</v>
      </c>
      <c r="O118" s="24">
        <f t="shared" si="56"/>
        <v>-27</v>
      </c>
      <c r="P118" s="28">
        <f t="shared" si="64"/>
        <v>-0.9</v>
      </c>
      <c r="Q118" s="24">
        <f t="shared" si="65"/>
        <v>2120800</v>
      </c>
      <c r="R118" s="24">
        <f t="shared" si="58"/>
        <v>-1908720</v>
      </c>
      <c r="S118" s="24">
        <f t="shared" si="59"/>
        <v>212080</v>
      </c>
      <c r="T118" s="24">
        <f t="shared" si="60"/>
        <v>1420980</v>
      </c>
      <c r="U118" s="24">
        <v>4733.0</v>
      </c>
      <c r="V118" s="18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</row>
    <row r="119">
      <c r="A119" s="19" t="s">
        <v>186</v>
      </c>
      <c r="B119" s="20" t="s">
        <v>2</v>
      </c>
      <c r="C119" s="20" t="s">
        <v>2</v>
      </c>
      <c r="D119" s="21">
        <v>4.3</v>
      </c>
      <c r="E119" s="21" t="s">
        <v>24</v>
      </c>
      <c r="F119" s="21" t="s">
        <v>24</v>
      </c>
      <c r="G119" s="21" t="s">
        <v>25</v>
      </c>
      <c r="H119" s="21" t="s">
        <v>24</v>
      </c>
      <c r="I119" s="21">
        <v>14.74</v>
      </c>
      <c r="J119" s="26">
        <v>84771.0</v>
      </c>
      <c r="K119" s="43">
        <v>8500000.0</v>
      </c>
      <c r="L119" s="22">
        <v>831556.0</v>
      </c>
      <c r="M119" s="48">
        <f t="shared" si="62"/>
        <v>576662.1438</v>
      </c>
      <c r="N119" s="27" t="s">
        <v>63</v>
      </c>
      <c r="O119" s="24">
        <f t="shared" si="56"/>
        <v>-15</v>
      </c>
      <c r="P119" s="28">
        <f t="shared" si="64"/>
        <v>-0.5</v>
      </c>
      <c r="Q119" s="24">
        <f t="shared" si="65"/>
        <v>7668444</v>
      </c>
      <c r="R119" s="24">
        <f t="shared" si="58"/>
        <v>-3834222</v>
      </c>
      <c r="S119" s="24">
        <f t="shared" si="59"/>
        <v>3834222</v>
      </c>
      <c r="T119" s="24">
        <f t="shared" si="60"/>
        <v>4665778</v>
      </c>
      <c r="U119" s="24">
        <v>4789.0</v>
      </c>
      <c r="V119" s="18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</row>
    <row r="120">
      <c r="A120" s="19" t="s">
        <v>187</v>
      </c>
      <c r="B120" s="20" t="s">
        <v>2</v>
      </c>
      <c r="C120" s="20" t="s">
        <v>2</v>
      </c>
      <c r="D120" s="21">
        <v>4.3</v>
      </c>
      <c r="E120" s="21" t="s">
        <v>24</v>
      </c>
      <c r="F120" s="21" t="s">
        <v>24</v>
      </c>
      <c r="G120" s="21" t="s">
        <v>25</v>
      </c>
      <c r="H120" s="21" t="s">
        <v>24</v>
      </c>
      <c r="I120" s="21">
        <v>5.86</v>
      </c>
      <c r="J120" s="26">
        <v>62522.0</v>
      </c>
      <c r="K120" s="43">
        <v>6931600.0</v>
      </c>
      <c r="L120" s="30">
        <v>2343100.0</v>
      </c>
      <c r="M120" s="48">
        <f t="shared" si="62"/>
        <v>1182866.894</v>
      </c>
      <c r="N120" s="27" t="s">
        <v>53</v>
      </c>
      <c r="O120" s="24">
        <f t="shared" si="56"/>
        <v>-23</v>
      </c>
      <c r="P120" s="28">
        <f t="shared" si="64"/>
        <v>-0.7666666667</v>
      </c>
      <c r="Q120" s="24">
        <f t="shared" si="65"/>
        <v>4588500</v>
      </c>
      <c r="R120" s="24">
        <f t="shared" si="58"/>
        <v>-3517850</v>
      </c>
      <c r="S120" s="24">
        <f t="shared" si="59"/>
        <v>1070650</v>
      </c>
      <c r="T120" s="24">
        <f t="shared" si="60"/>
        <v>3413750</v>
      </c>
      <c r="U120" s="24">
        <v>38584.0</v>
      </c>
      <c r="V120" s="18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</row>
    <row r="121">
      <c r="A121" s="19" t="s">
        <v>188</v>
      </c>
      <c r="B121" s="20" t="s">
        <v>2</v>
      </c>
      <c r="C121" s="20" t="s">
        <v>189</v>
      </c>
      <c r="D121" s="21">
        <v>4.4</v>
      </c>
      <c r="E121" s="21" t="s">
        <v>24</v>
      </c>
      <c r="F121" s="21" t="s">
        <v>24</v>
      </c>
      <c r="G121" s="21" t="s">
        <v>24</v>
      </c>
      <c r="H121" s="21" t="s">
        <v>24</v>
      </c>
      <c r="I121" s="21">
        <v>39.116</v>
      </c>
      <c r="J121" s="26">
        <v>58582.0</v>
      </c>
      <c r="K121" s="43">
        <v>9219900.0</v>
      </c>
      <c r="L121" s="30">
        <v>1989300.0</v>
      </c>
      <c r="M121" s="48">
        <f t="shared" si="62"/>
        <v>235706.6162</v>
      </c>
      <c r="N121" s="27" t="s">
        <v>63</v>
      </c>
      <c r="O121" s="24">
        <f t="shared" si="56"/>
        <v>-15</v>
      </c>
      <c r="P121" s="28">
        <f t="shared" si="64"/>
        <v>-0.5</v>
      </c>
      <c r="Q121" s="24">
        <f t="shared" si="65"/>
        <v>7230600</v>
      </c>
      <c r="R121" s="24">
        <f t="shared" si="58"/>
        <v>-3615300</v>
      </c>
      <c r="S121" s="24">
        <f t="shared" si="59"/>
        <v>3615300</v>
      </c>
      <c r="T121" s="24">
        <f t="shared" si="60"/>
        <v>5604600</v>
      </c>
      <c r="U121" s="24">
        <v>38584.0</v>
      </c>
      <c r="V121" s="18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</row>
    <row r="122">
      <c r="A122" s="19" t="s">
        <v>190</v>
      </c>
      <c r="B122" s="20" t="s">
        <v>2</v>
      </c>
      <c r="C122" s="20" t="s">
        <v>2</v>
      </c>
      <c r="D122" s="21">
        <v>4.4</v>
      </c>
      <c r="E122" s="21" t="s">
        <v>24</v>
      </c>
      <c r="F122" s="21" t="s">
        <v>24</v>
      </c>
      <c r="G122" s="21" t="s">
        <v>25</v>
      </c>
      <c r="H122" s="21" t="s">
        <v>24</v>
      </c>
      <c r="I122" s="21" t="s">
        <v>26</v>
      </c>
      <c r="J122" s="26" t="s">
        <v>26</v>
      </c>
      <c r="K122" s="22" t="s">
        <v>26</v>
      </c>
      <c r="L122" s="22" t="s">
        <v>26</v>
      </c>
      <c r="M122" s="23" t="s">
        <v>26</v>
      </c>
      <c r="N122" s="21" t="s">
        <v>26</v>
      </c>
      <c r="O122" s="24" t="s">
        <v>26</v>
      </c>
      <c r="P122" s="21" t="s">
        <v>26</v>
      </c>
      <c r="Q122" s="21" t="s">
        <v>26</v>
      </c>
      <c r="R122" s="21" t="s">
        <v>26</v>
      </c>
      <c r="S122" s="21" t="s">
        <v>26</v>
      </c>
      <c r="T122" s="21" t="s">
        <v>26</v>
      </c>
      <c r="U122" s="24">
        <v>21855.0</v>
      </c>
      <c r="V122" s="18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</row>
    <row r="123">
      <c r="A123" s="19" t="s">
        <v>191</v>
      </c>
      <c r="B123" s="20" t="s">
        <v>2</v>
      </c>
      <c r="C123" s="20" t="s">
        <v>2</v>
      </c>
      <c r="D123" s="21">
        <v>4.2</v>
      </c>
      <c r="E123" s="21" t="s">
        <v>25</v>
      </c>
      <c r="F123" s="21" t="s">
        <v>25</v>
      </c>
      <c r="G123" s="21" t="s">
        <v>25</v>
      </c>
      <c r="H123" s="21" t="s">
        <v>25</v>
      </c>
      <c r="I123" s="21">
        <v>4.28</v>
      </c>
      <c r="J123" s="26">
        <v>75308.0</v>
      </c>
      <c r="K123" s="22">
        <v>2964500.0</v>
      </c>
      <c r="L123" s="22">
        <v>588000.0</v>
      </c>
      <c r="M123" s="48">
        <f t="shared" ref="M123:M126" si="66">K123/I123</f>
        <v>692640.1869</v>
      </c>
      <c r="N123" s="27" t="s">
        <v>192</v>
      </c>
      <c r="O123" s="24">
        <f t="shared" ref="O123:O126" si="67">N123-2023</f>
        <v>-41</v>
      </c>
      <c r="P123" s="28">
        <v>-1.0</v>
      </c>
      <c r="Q123" s="24">
        <f t="shared" ref="Q123:Q126" si="68">K123-L123</f>
        <v>2376500</v>
      </c>
      <c r="R123" s="24">
        <f t="shared" ref="R123:R126" si="69">Q123*P123</f>
        <v>-2376500</v>
      </c>
      <c r="S123" s="24">
        <f t="shared" ref="S123:S126" si="70">R123+Q123</f>
        <v>0</v>
      </c>
      <c r="T123" s="24">
        <f t="shared" ref="T123:T126" si="71">S123+L123</f>
        <v>588000</v>
      </c>
      <c r="U123" s="24">
        <v>38584.0</v>
      </c>
      <c r="V123" s="18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</row>
    <row r="124">
      <c r="A124" s="19" t="s">
        <v>193</v>
      </c>
      <c r="B124" s="20" t="s">
        <v>2</v>
      </c>
      <c r="C124" s="20" t="s">
        <v>2</v>
      </c>
      <c r="D124" s="21">
        <v>4.3</v>
      </c>
      <c r="E124" s="21" t="s">
        <v>24</v>
      </c>
      <c r="F124" s="21" t="s">
        <v>24</v>
      </c>
      <c r="G124" s="21" t="s">
        <v>25</v>
      </c>
      <c r="H124" s="21" t="s">
        <v>24</v>
      </c>
      <c r="I124" s="21">
        <v>6.454</v>
      </c>
      <c r="J124" s="26">
        <v>67876.0</v>
      </c>
      <c r="K124" s="43">
        <v>6129900.0</v>
      </c>
      <c r="L124" s="22">
        <v>795200.0</v>
      </c>
      <c r="M124" s="48">
        <f t="shared" si="66"/>
        <v>949783.0803</v>
      </c>
      <c r="N124" s="27" t="s">
        <v>40</v>
      </c>
      <c r="O124" s="24">
        <f t="shared" si="67"/>
        <v>-20</v>
      </c>
      <c r="P124" s="28">
        <f>O124/30</f>
        <v>-0.6666666667</v>
      </c>
      <c r="Q124" s="24">
        <f t="shared" si="68"/>
        <v>5334700</v>
      </c>
      <c r="R124" s="24">
        <f t="shared" si="69"/>
        <v>-3556466.667</v>
      </c>
      <c r="S124" s="24">
        <f t="shared" si="70"/>
        <v>1778233.333</v>
      </c>
      <c r="T124" s="24">
        <f t="shared" si="71"/>
        <v>2573433.333</v>
      </c>
      <c r="U124" s="24">
        <v>38584.0</v>
      </c>
      <c r="V124" s="18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</row>
    <row r="125">
      <c r="A125" s="19" t="s">
        <v>194</v>
      </c>
      <c r="B125" s="20" t="s">
        <v>2</v>
      </c>
      <c r="C125" s="20" t="s">
        <v>2</v>
      </c>
      <c r="D125" s="21">
        <v>4.5</v>
      </c>
      <c r="E125" s="21" t="s">
        <v>25</v>
      </c>
      <c r="F125" s="21" t="s">
        <v>24</v>
      </c>
      <c r="G125" s="21" t="s">
        <v>25</v>
      </c>
      <c r="H125" s="21" t="s">
        <v>24</v>
      </c>
      <c r="I125" s="21">
        <v>8.02</v>
      </c>
      <c r="J125" s="26">
        <v>78165.0</v>
      </c>
      <c r="K125" s="22">
        <v>6511196.0</v>
      </c>
      <c r="L125" s="22">
        <v>1964900.0</v>
      </c>
      <c r="M125" s="48">
        <f t="shared" si="66"/>
        <v>811869.8254</v>
      </c>
      <c r="N125" s="27" t="s">
        <v>195</v>
      </c>
      <c r="O125" s="24">
        <f t="shared" si="67"/>
        <v>-48</v>
      </c>
      <c r="P125" s="28">
        <v>-1.0</v>
      </c>
      <c r="Q125" s="24">
        <f t="shared" si="68"/>
        <v>4546296</v>
      </c>
      <c r="R125" s="24">
        <f t="shared" si="69"/>
        <v>-4546296</v>
      </c>
      <c r="S125" s="24">
        <f t="shared" si="70"/>
        <v>0</v>
      </c>
      <c r="T125" s="24">
        <f t="shared" si="71"/>
        <v>1964900</v>
      </c>
      <c r="U125" s="24">
        <v>21855.0</v>
      </c>
      <c r="V125" s="18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</row>
    <row r="126">
      <c r="A126" s="19" t="s">
        <v>196</v>
      </c>
      <c r="B126" s="20" t="s">
        <v>2</v>
      </c>
      <c r="C126" s="20" t="s">
        <v>2</v>
      </c>
      <c r="D126" s="21">
        <v>4.3</v>
      </c>
      <c r="E126" s="21" t="s">
        <v>25</v>
      </c>
      <c r="F126" s="21" t="s">
        <v>24</v>
      </c>
      <c r="G126" s="21" t="s">
        <v>25</v>
      </c>
      <c r="H126" s="21" t="s">
        <v>25</v>
      </c>
      <c r="I126" s="21">
        <v>43.85</v>
      </c>
      <c r="J126" s="26">
        <v>57783.0</v>
      </c>
      <c r="K126" s="22">
        <v>2948908.0</v>
      </c>
      <c r="L126" s="22">
        <v>232953.0</v>
      </c>
      <c r="M126" s="48">
        <f t="shared" si="66"/>
        <v>67249.89738</v>
      </c>
      <c r="N126" s="27" t="s">
        <v>78</v>
      </c>
      <c r="O126" s="24">
        <f t="shared" si="67"/>
        <v>-25</v>
      </c>
      <c r="P126" s="28">
        <f>O126/30</f>
        <v>-0.8333333333</v>
      </c>
      <c r="Q126" s="24">
        <f t="shared" si="68"/>
        <v>2715955</v>
      </c>
      <c r="R126" s="24">
        <f t="shared" si="69"/>
        <v>-2263295.833</v>
      </c>
      <c r="S126" s="24">
        <f t="shared" si="70"/>
        <v>452659.1667</v>
      </c>
      <c r="T126" s="24">
        <f t="shared" si="71"/>
        <v>685612.1667</v>
      </c>
      <c r="U126" s="24">
        <v>6545.0</v>
      </c>
      <c r="V126" s="18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</row>
    <row r="127">
      <c r="A127" s="19" t="s">
        <v>197</v>
      </c>
      <c r="B127" s="20" t="s">
        <v>2</v>
      </c>
      <c r="C127" s="20" t="s">
        <v>2</v>
      </c>
      <c r="D127" s="21">
        <v>4.5</v>
      </c>
      <c r="E127" s="21" t="s">
        <v>25</v>
      </c>
      <c r="F127" s="21" t="s">
        <v>24</v>
      </c>
      <c r="G127" s="21" t="s">
        <v>24</v>
      </c>
      <c r="H127" s="21" t="s">
        <v>24</v>
      </c>
      <c r="I127" s="21" t="s">
        <v>31</v>
      </c>
      <c r="J127" s="26" t="s">
        <v>31</v>
      </c>
      <c r="K127" s="22" t="s">
        <v>26</v>
      </c>
      <c r="L127" s="22" t="s">
        <v>26</v>
      </c>
      <c r="M127" s="23" t="s">
        <v>26</v>
      </c>
      <c r="N127" s="21" t="s">
        <v>26</v>
      </c>
      <c r="O127" s="24" t="s">
        <v>26</v>
      </c>
      <c r="P127" s="21" t="s">
        <v>26</v>
      </c>
      <c r="Q127" s="21" t="s">
        <v>26</v>
      </c>
      <c r="R127" s="21" t="s">
        <v>26</v>
      </c>
      <c r="S127" s="21" t="s">
        <v>26</v>
      </c>
      <c r="T127" s="21" t="s">
        <v>26</v>
      </c>
      <c r="U127" s="24">
        <v>11818.0</v>
      </c>
      <c r="V127" s="18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</row>
    <row r="128">
      <c r="A128" s="19" t="s">
        <v>198</v>
      </c>
      <c r="B128" s="20" t="s">
        <v>2</v>
      </c>
      <c r="C128" s="20" t="s">
        <v>2</v>
      </c>
      <c r="D128" s="21">
        <v>4.5</v>
      </c>
      <c r="E128" s="21" t="s">
        <v>25</v>
      </c>
      <c r="F128" s="21" t="s">
        <v>24</v>
      </c>
      <c r="G128" s="21" t="s">
        <v>25</v>
      </c>
      <c r="H128" s="21" t="s">
        <v>24</v>
      </c>
      <c r="I128" s="21">
        <v>9.24</v>
      </c>
      <c r="J128" s="26" t="s">
        <v>31</v>
      </c>
      <c r="K128" s="22">
        <v>1.21555E7</v>
      </c>
      <c r="L128" s="22">
        <v>2882880.0</v>
      </c>
      <c r="M128" s="48">
        <f t="shared" ref="M128:M170" si="72">K128/I128</f>
        <v>1315530.303</v>
      </c>
      <c r="N128" s="27" t="s">
        <v>82</v>
      </c>
      <c r="O128" s="24">
        <f t="shared" ref="O128:O170" si="73">N128-2023</f>
        <v>-6</v>
      </c>
      <c r="P128" s="28">
        <f t="shared" ref="P128:P129" si="74">O128/30</f>
        <v>-0.2</v>
      </c>
      <c r="Q128" s="24">
        <f t="shared" ref="Q128:Q153" si="75">K128-L128</f>
        <v>9272620</v>
      </c>
      <c r="R128" s="24">
        <f t="shared" ref="R128:R170" si="76">Q128*P128</f>
        <v>-1854524</v>
      </c>
      <c r="S128" s="24">
        <f t="shared" ref="S128:S170" si="77">R128+Q128</f>
        <v>7418096</v>
      </c>
      <c r="T128" s="24">
        <f t="shared" ref="T128:T170" si="78">S128+L128</f>
        <v>10300976</v>
      </c>
      <c r="U128" s="24">
        <v>29681.0</v>
      </c>
      <c r="V128" s="18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</row>
    <row r="129">
      <c r="A129" s="19" t="s">
        <v>199</v>
      </c>
      <c r="B129" s="20" t="s">
        <v>2</v>
      </c>
      <c r="C129" s="20" t="s">
        <v>2</v>
      </c>
      <c r="D129" s="21">
        <v>4.5</v>
      </c>
      <c r="E129" s="21" t="s">
        <v>24</v>
      </c>
      <c r="F129" s="21" t="s">
        <v>24</v>
      </c>
      <c r="G129" s="21" t="s">
        <v>25</v>
      </c>
      <c r="H129" s="21" t="s">
        <v>24</v>
      </c>
      <c r="I129" s="21">
        <v>19.01</v>
      </c>
      <c r="J129" s="26">
        <v>86348.0</v>
      </c>
      <c r="K129" s="22">
        <v>5560229.0</v>
      </c>
      <c r="L129" s="22">
        <v>1032079.0</v>
      </c>
      <c r="M129" s="48">
        <f t="shared" si="72"/>
        <v>292489.6896</v>
      </c>
      <c r="N129" s="27" t="s">
        <v>63</v>
      </c>
      <c r="O129" s="24">
        <f t="shared" si="73"/>
        <v>-15</v>
      </c>
      <c r="P129" s="28">
        <f t="shared" si="74"/>
        <v>-0.5</v>
      </c>
      <c r="Q129" s="24">
        <f t="shared" si="75"/>
        <v>4528150</v>
      </c>
      <c r="R129" s="24">
        <f t="shared" si="76"/>
        <v>-2264075</v>
      </c>
      <c r="S129" s="24">
        <f t="shared" si="77"/>
        <v>2264075</v>
      </c>
      <c r="T129" s="24">
        <f t="shared" si="78"/>
        <v>3296154</v>
      </c>
      <c r="U129" s="24">
        <v>11638.0</v>
      </c>
      <c r="V129" s="18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</row>
    <row r="130">
      <c r="A130" s="18" t="s">
        <v>200</v>
      </c>
      <c r="B130" s="20" t="s">
        <v>2</v>
      </c>
      <c r="C130" s="20" t="s">
        <v>2</v>
      </c>
      <c r="D130" s="21">
        <v>4.3</v>
      </c>
      <c r="E130" s="21" t="s">
        <v>25</v>
      </c>
      <c r="F130" s="21" t="s">
        <v>25</v>
      </c>
      <c r="G130" s="21" t="s">
        <v>25</v>
      </c>
      <c r="H130" s="21" t="s">
        <v>25</v>
      </c>
      <c r="I130" s="21">
        <v>5.0</v>
      </c>
      <c r="J130" s="26">
        <v>81619.0</v>
      </c>
      <c r="K130" s="29">
        <v>3500000.0</v>
      </c>
      <c r="L130" s="22">
        <v>200000.0</v>
      </c>
      <c r="M130" s="48">
        <f t="shared" si="72"/>
        <v>700000</v>
      </c>
      <c r="N130" s="27" t="s">
        <v>201</v>
      </c>
      <c r="O130" s="24">
        <f t="shared" si="73"/>
        <v>-33</v>
      </c>
      <c r="P130" s="28">
        <v>-1.0</v>
      </c>
      <c r="Q130" s="24">
        <f t="shared" si="75"/>
        <v>3300000</v>
      </c>
      <c r="R130" s="24">
        <f t="shared" si="76"/>
        <v>-3300000</v>
      </c>
      <c r="S130" s="24">
        <f t="shared" si="77"/>
        <v>0</v>
      </c>
      <c r="T130" s="24">
        <f t="shared" si="78"/>
        <v>200000</v>
      </c>
      <c r="U130" s="24">
        <v>4859.0</v>
      </c>
      <c r="V130" s="18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</row>
    <row r="131">
      <c r="A131" s="19" t="s">
        <v>202</v>
      </c>
      <c r="B131" s="20" t="s">
        <v>2</v>
      </c>
      <c r="C131" s="20" t="s">
        <v>2</v>
      </c>
      <c r="D131" s="21">
        <v>4.5</v>
      </c>
      <c r="E131" s="21" t="s">
        <v>24</v>
      </c>
      <c r="F131" s="21" t="s">
        <v>24</v>
      </c>
      <c r="G131" s="21" t="s">
        <v>25</v>
      </c>
      <c r="H131" s="21" t="s">
        <v>24</v>
      </c>
      <c r="I131" s="21">
        <v>9.19</v>
      </c>
      <c r="J131" s="26">
        <v>53629.0</v>
      </c>
      <c r="K131" s="22">
        <v>4486488.0</v>
      </c>
      <c r="L131" s="22">
        <v>2134200.0</v>
      </c>
      <c r="M131" s="48">
        <f t="shared" si="72"/>
        <v>488192.383</v>
      </c>
      <c r="N131" s="27" t="s">
        <v>203</v>
      </c>
      <c r="O131" s="24">
        <f t="shared" si="73"/>
        <v>-10</v>
      </c>
      <c r="P131" s="28">
        <f t="shared" ref="P131:P133" si="79">O131/30</f>
        <v>-0.3333333333</v>
      </c>
      <c r="Q131" s="24">
        <f t="shared" si="75"/>
        <v>2352288</v>
      </c>
      <c r="R131" s="24">
        <f t="shared" si="76"/>
        <v>-784096</v>
      </c>
      <c r="S131" s="24">
        <f t="shared" si="77"/>
        <v>1568192</v>
      </c>
      <c r="T131" s="24">
        <f t="shared" si="78"/>
        <v>3702392</v>
      </c>
      <c r="U131" s="24">
        <v>3427.0</v>
      </c>
      <c r="V131" s="18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</row>
    <row r="132">
      <c r="A132" s="19" t="s">
        <v>204</v>
      </c>
      <c r="B132" s="20" t="s">
        <v>2</v>
      </c>
      <c r="C132" s="20" t="s">
        <v>2</v>
      </c>
      <c r="D132" s="21">
        <v>4.5</v>
      </c>
      <c r="E132" s="21" t="s">
        <v>24</v>
      </c>
      <c r="F132" s="21" t="s">
        <v>24</v>
      </c>
      <c r="G132" s="21" t="s">
        <v>25</v>
      </c>
      <c r="H132" s="21" t="s">
        <v>24</v>
      </c>
      <c r="I132" s="21">
        <v>10.0</v>
      </c>
      <c r="J132" s="26" t="s">
        <v>31</v>
      </c>
      <c r="K132" s="22">
        <v>7939000.0</v>
      </c>
      <c r="L132" s="29">
        <v>1428000.0</v>
      </c>
      <c r="M132" s="48">
        <f t="shared" si="72"/>
        <v>793900</v>
      </c>
      <c r="N132" s="27" t="s">
        <v>114</v>
      </c>
      <c r="O132" s="24">
        <f t="shared" si="73"/>
        <v>-19</v>
      </c>
      <c r="P132" s="28">
        <f t="shared" si="79"/>
        <v>-0.6333333333</v>
      </c>
      <c r="Q132" s="24">
        <f t="shared" si="75"/>
        <v>6511000</v>
      </c>
      <c r="R132" s="24">
        <f t="shared" si="76"/>
        <v>-4123633.333</v>
      </c>
      <c r="S132" s="24">
        <f t="shared" si="77"/>
        <v>2387366.667</v>
      </c>
      <c r="T132" s="24">
        <f t="shared" si="78"/>
        <v>3815366.667</v>
      </c>
      <c r="U132" s="24">
        <v>9271.0</v>
      </c>
      <c r="V132" s="18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</row>
    <row r="133">
      <c r="A133" s="19" t="s">
        <v>205</v>
      </c>
      <c r="B133" s="20" t="s">
        <v>2</v>
      </c>
      <c r="C133" s="20" t="s">
        <v>2</v>
      </c>
      <c r="D133" s="21">
        <v>4.5</v>
      </c>
      <c r="E133" s="21" t="s">
        <v>24</v>
      </c>
      <c r="F133" s="21" t="s">
        <v>24</v>
      </c>
      <c r="G133" s="21" t="s">
        <v>24</v>
      </c>
      <c r="H133" s="21" t="s">
        <v>24</v>
      </c>
      <c r="I133" s="21">
        <v>1.019</v>
      </c>
      <c r="J133" s="26" t="s">
        <v>31</v>
      </c>
      <c r="K133" s="22">
        <v>9252070.0</v>
      </c>
      <c r="L133" s="22">
        <v>1903875.0</v>
      </c>
      <c r="M133" s="48">
        <f t="shared" si="72"/>
        <v>9079558.391</v>
      </c>
      <c r="N133" s="27" t="s">
        <v>89</v>
      </c>
      <c r="O133" s="24">
        <f t="shared" si="73"/>
        <v>-14</v>
      </c>
      <c r="P133" s="28">
        <f t="shared" si="79"/>
        <v>-0.4666666667</v>
      </c>
      <c r="Q133" s="24">
        <f t="shared" si="75"/>
        <v>7348195</v>
      </c>
      <c r="R133" s="24">
        <f t="shared" si="76"/>
        <v>-3429157.667</v>
      </c>
      <c r="S133" s="24">
        <f t="shared" si="77"/>
        <v>3919037.333</v>
      </c>
      <c r="T133" s="24">
        <f t="shared" si="78"/>
        <v>5822912.333</v>
      </c>
      <c r="U133" s="24">
        <v>6084.0</v>
      </c>
      <c r="V133" s="18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</row>
    <row r="134">
      <c r="A134" s="19" t="s">
        <v>206</v>
      </c>
      <c r="B134" s="20" t="s">
        <v>2</v>
      </c>
      <c r="C134" s="20" t="s">
        <v>2</v>
      </c>
      <c r="D134" s="52">
        <v>4.2</v>
      </c>
      <c r="E134" s="21" t="s">
        <v>25</v>
      </c>
      <c r="F134" s="21" t="s">
        <v>25</v>
      </c>
      <c r="G134" s="21" t="s">
        <v>25</v>
      </c>
      <c r="H134" s="21" t="s">
        <v>25</v>
      </c>
      <c r="I134" s="21">
        <v>15.9</v>
      </c>
      <c r="J134" s="26">
        <v>53476.0</v>
      </c>
      <c r="K134" s="22">
        <v>4174100.0</v>
      </c>
      <c r="L134" s="22">
        <v>1541016.0</v>
      </c>
      <c r="M134" s="48">
        <f t="shared" si="72"/>
        <v>262522.0126</v>
      </c>
      <c r="N134" s="27" t="s">
        <v>207</v>
      </c>
      <c r="O134" s="24">
        <f t="shared" si="73"/>
        <v>-32</v>
      </c>
      <c r="P134" s="28">
        <v>-1.0</v>
      </c>
      <c r="Q134" s="24">
        <f t="shared" si="75"/>
        <v>2633084</v>
      </c>
      <c r="R134" s="24">
        <f t="shared" si="76"/>
        <v>-2633084</v>
      </c>
      <c r="S134" s="24">
        <f t="shared" si="77"/>
        <v>0</v>
      </c>
      <c r="T134" s="24">
        <f t="shared" si="78"/>
        <v>1541016</v>
      </c>
      <c r="U134" s="24">
        <v>195889.0</v>
      </c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</row>
    <row r="135">
      <c r="A135" s="19" t="s">
        <v>208</v>
      </c>
      <c r="B135" s="20" t="s">
        <v>2</v>
      </c>
      <c r="C135" s="20" t="s">
        <v>2</v>
      </c>
      <c r="D135" s="21">
        <v>4.3</v>
      </c>
      <c r="E135" s="21" t="s">
        <v>25</v>
      </c>
      <c r="F135" s="21" t="s">
        <v>25</v>
      </c>
      <c r="G135" s="21" t="s">
        <v>25</v>
      </c>
      <c r="H135" s="21" t="s">
        <v>25</v>
      </c>
      <c r="I135" s="21">
        <v>4.93</v>
      </c>
      <c r="J135" s="26">
        <v>52050.0</v>
      </c>
      <c r="K135" s="22">
        <v>2599500.0</v>
      </c>
      <c r="L135" s="22">
        <v>369000.0</v>
      </c>
      <c r="M135" s="48">
        <f t="shared" si="72"/>
        <v>527281.9473</v>
      </c>
      <c r="N135" s="27" t="s">
        <v>112</v>
      </c>
      <c r="O135" s="24">
        <f t="shared" si="73"/>
        <v>-28</v>
      </c>
      <c r="P135" s="28">
        <f>O135/30</f>
        <v>-0.9333333333</v>
      </c>
      <c r="Q135" s="24">
        <f t="shared" si="75"/>
        <v>2230500</v>
      </c>
      <c r="R135" s="24">
        <f t="shared" si="76"/>
        <v>-2081800</v>
      </c>
      <c r="S135" s="24">
        <f t="shared" si="77"/>
        <v>148700</v>
      </c>
      <c r="T135" s="24">
        <f t="shared" si="78"/>
        <v>517700</v>
      </c>
      <c r="U135" s="24">
        <v>31425.0</v>
      </c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</row>
    <row r="136">
      <c r="A136" s="18" t="s">
        <v>209</v>
      </c>
      <c r="B136" s="20" t="s">
        <v>2</v>
      </c>
      <c r="C136" s="20" t="s">
        <v>2</v>
      </c>
      <c r="D136" s="21">
        <v>4.2</v>
      </c>
      <c r="E136" s="21" t="s">
        <v>25</v>
      </c>
      <c r="F136" s="21" t="s">
        <v>25</v>
      </c>
      <c r="G136" s="21" t="s">
        <v>25</v>
      </c>
      <c r="H136" s="21" t="s">
        <v>25</v>
      </c>
      <c r="I136" s="21">
        <v>2.76</v>
      </c>
      <c r="J136" s="26">
        <v>27494.0</v>
      </c>
      <c r="K136" s="22">
        <v>922800.0</v>
      </c>
      <c r="L136" s="22">
        <v>224600.0</v>
      </c>
      <c r="M136" s="48">
        <f t="shared" si="72"/>
        <v>334347.8261</v>
      </c>
      <c r="N136" s="27" t="s">
        <v>210</v>
      </c>
      <c r="O136" s="24">
        <f t="shared" si="73"/>
        <v>-39</v>
      </c>
      <c r="P136" s="28">
        <v>-1.0</v>
      </c>
      <c r="Q136" s="24">
        <f t="shared" si="75"/>
        <v>698200</v>
      </c>
      <c r="R136" s="24">
        <f t="shared" si="76"/>
        <v>-698200</v>
      </c>
      <c r="S136" s="24">
        <f t="shared" si="77"/>
        <v>0</v>
      </c>
      <c r="T136" s="24">
        <f t="shared" si="78"/>
        <v>224600</v>
      </c>
      <c r="U136" s="24">
        <v>10245.0</v>
      </c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</row>
    <row r="137">
      <c r="A137" s="18" t="s">
        <v>211</v>
      </c>
      <c r="B137" s="20" t="s">
        <v>2</v>
      </c>
      <c r="C137" s="20" t="s">
        <v>2</v>
      </c>
      <c r="D137" s="21">
        <v>4.3</v>
      </c>
      <c r="E137" s="21" t="s">
        <v>24</v>
      </c>
      <c r="F137" s="21" t="s">
        <v>25</v>
      </c>
      <c r="G137" s="21" t="s">
        <v>25</v>
      </c>
      <c r="H137" s="21" t="s">
        <v>25</v>
      </c>
      <c r="I137" s="21">
        <v>11.46</v>
      </c>
      <c r="J137" s="26">
        <v>54724.0</v>
      </c>
      <c r="K137" s="22">
        <v>2924400.0</v>
      </c>
      <c r="L137" s="22">
        <v>630300.0</v>
      </c>
      <c r="M137" s="48">
        <f t="shared" si="72"/>
        <v>255183.2461</v>
      </c>
      <c r="N137" s="27" t="s">
        <v>130</v>
      </c>
      <c r="O137" s="24">
        <f t="shared" si="73"/>
        <v>-36</v>
      </c>
      <c r="P137" s="28">
        <v>-1.0</v>
      </c>
      <c r="Q137" s="24">
        <f t="shared" si="75"/>
        <v>2294100</v>
      </c>
      <c r="R137" s="24">
        <f t="shared" si="76"/>
        <v>-2294100</v>
      </c>
      <c r="S137" s="24">
        <f t="shared" si="77"/>
        <v>0</v>
      </c>
      <c r="T137" s="24">
        <f t="shared" si="78"/>
        <v>630300</v>
      </c>
      <c r="U137" s="24">
        <v>3610.0</v>
      </c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</row>
    <row r="138">
      <c r="A138" s="18" t="s">
        <v>212</v>
      </c>
      <c r="B138" s="20" t="s">
        <v>2</v>
      </c>
      <c r="C138" s="20" t="s">
        <v>2</v>
      </c>
      <c r="D138" s="21">
        <v>4.3</v>
      </c>
      <c r="E138" s="21" t="s">
        <v>25</v>
      </c>
      <c r="F138" s="21" t="s">
        <v>25</v>
      </c>
      <c r="G138" s="21" t="s">
        <v>25</v>
      </c>
      <c r="H138" s="21" t="s">
        <v>25</v>
      </c>
      <c r="I138" s="21">
        <v>11.6</v>
      </c>
      <c r="J138" s="26">
        <v>27656.0</v>
      </c>
      <c r="K138" s="22">
        <v>1686600.0</v>
      </c>
      <c r="L138" s="22">
        <v>866100.0</v>
      </c>
      <c r="M138" s="48">
        <f t="shared" si="72"/>
        <v>145396.5517</v>
      </c>
      <c r="N138" s="27" t="s">
        <v>192</v>
      </c>
      <c r="O138" s="24">
        <f t="shared" si="73"/>
        <v>-41</v>
      </c>
      <c r="P138" s="28">
        <v>-1.0</v>
      </c>
      <c r="Q138" s="24">
        <f t="shared" si="75"/>
        <v>820500</v>
      </c>
      <c r="R138" s="24">
        <f t="shared" si="76"/>
        <v>-820500</v>
      </c>
      <c r="S138" s="24">
        <f t="shared" si="77"/>
        <v>0</v>
      </c>
      <c r="T138" s="24">
        <f t="shared" si="78"/>
        <v>866100</v>
      </c>
      <c r="U138" s="24">
        <v>5259.0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</row>
    <row r="139">
      <c r="A139" s="18" t="s">
        <v>213</v>
      </c>
      <c r="B139" s="20" t="s">
        <v>2</v>
      </c>
      <c r="C139" s="20" t="s">
        <v>2</v>
      </c>
      <c r="D139" s="21">
        <v>4.2</v>
      </c>
      <c r="E139" s="21" t="s">
        <v>25</v>
      </c>
      <c r="F139" s="21" t="s">
        <v>25</v>
      </c>
      <c r="G139" s="21" t="s">
        <v>25</v>
      </c>
      <c r="H139" s="21" t="s">
        <v>25</v>
      </c>
      <c r="I139" s="21">
        <v>9.05</v>
      </c>
      <c r="J139" s="26">
        <v>64597.0</v>
      </c>
      <c r="K139" s="43">
        <v>2864619.0</v>
      </c>
      <c r="L139" s="22">
        <v>1205000.0</v>
      </c>
      <c r="M139" s="48">
        <f t="shared" si="72"/>
        <v>316532.4862</v>
      </c>
      <c r="N139" s="27" t="s">
        <v>99</v>
      </c>
      <c r="O139" s="24">
        <f t="shared" si="73"/>
        <v>-35</v>
      </c>
      <c r="P139" s="28">
        <v>-1.0</v>
      </c>
      <c r="Q139" s="24">
        <f t="shared" si="75"/>
        <v>1659619</v>
      </c>
      <c r="R139" s="24">
        <f t="shared" si="76"/>
        <v>-1659619</v>
      </c>
      <c r="S139" s="24">
        <f t="shared" si="77"/>
        <v>0</v>
      </c>
      <c r="T139" s="24">
        <f t="shared" si="78"/>
        <v>1205000</v>
      </c>
      <c r="U139" s="24">
        <v>18452.0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</row>
    <row r="140">
      <c r="A140" s="53" t="s">
        <v>214</v>
      </c>
      <c r="B140" s="20" t="s">
        <v>2</v>
      </c>
      <c r="C140" s="20" t="s">
        <v>2</v>
      </c>
      <c r="D140" s="21">
        <v>4.3</v>
      </c>
      <c r="E140" s="21" t="s">
        <v>25</v>
      </c>
      <c r="F140" s="21" t="s">
        <v>25</v>
      </c>
      <c r="G140" s="21" t="s">
        <v>25</v>
      </c>
      <c r="H140" s="21" t="s">
        <v>25</v>
      </c>
      <c r="I140" s="21">
        <v>11.91</v>
      </c>
      <c r="J140" s="26">
        <v>55060.0</v>
      </c>
      <c r="K140" s="43">
        <v>5323646.0</v>
      </c>
      <c r="L140" s="22">
        <v>2382000.0</v>
      </c>
      <c r="M140" s="48">
        <f t="shared" si="72"/>
        <v>446989.5886</v>
      </c>
      <c r="N140" s="27" t="s">
        <v>118</v>
      </c>
      <c r="O140" s="24">
        <f t="shared" si="73"/>
        <v>-37</v>
      </c>
      <c r="P140" s="28">
        <v>-1.0</v>
      </c>
      <c r="Q140" s="24">
        <f t="shared" si="75"/>
        <v>2941646</v>
      </c>
      <c r="R140" s="24">
        <f t="shared" si="76"/>
        <v>-2941646</v>
      </c>
      <c r="S140" s="24">
        <f t="shared" si="77"/>
        <v>0</v>
      </c>
      <c r="T140" s="24">
        <f t="shared" si="78"/>
        <v>2382000</v>
      </c>
      <c r="U140" s="24">
        <v>3440.0</v>
      </c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</row>
    <row r="141">
      <c r="A141" s="53" t="s">
        <v>215</v>
      </c>
      <c r="B141" s="20" t="s">
        <v>2</v>
      </c>
      <c r="C141" s="20" t="s">
        <v>2</v>
      </c>
      <c r="D141" s="21">
        <v>4.3</v>
      </c>
      <c r="E141" s="21" t="s">
        <v>25</v>
      </c>
      <c r="F141" s="21" t="s">
        <v>25</v>
      </c>
      <c r="G141" s="21" t="s">
        <v>25</v>
      </c>
      <c r="H141" s="21" t="s">
        <v>25</v>
      </c>
      <c r="I141" s="21">
        <v>5.85</v>
      </c>
      <c r="J141" s="26">
        <v>52582.0</v>
      </c>
      <c r="K141" s="22">
        <v>2551200.0</v>
      </c>
      <c r="L141" s="30">
        <v>170500.0</v>
      </c>
      <c r="M141" s="48">
        <f t="shared" si="72"/>
        <v>436102.5641</v>
      </c>
      <c r="N141" s="27" t="s">
        <v>63</v>
      </c>
      <c r="O141" s="24">
        <f t="shared" si="73"/>
        <v>-15</v>
      </c>
      <c r="P141" s="28">
        <f>O141/30</f>
        <v>-0.5</v>
      </c>
      <c r="Q141" s="24">
        <f t="shared" si="75"/>
        <v>2380700</v>
      </c>
      <c r="R141" s="24">
        <f t="shared" si="76"/>
        <v>-1190350</v>
      </c>
      <c r="S141" s="24">
        <f t="shared" si="77"/>
        <v>1190350</v>
      </c>
      <c r="T141" s="24">
        <f t="shared" si="78"/>
        <v>1360850</v>
      </c>
      <c r="U141" s="24">
        <v>4389.0</v>
      </c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</row>
    <row r="142">
      <c r="A142" s="18" t="s">
        <v>216</v>
      </c>
      <c r="B142" s="20" t="s">
        <v>2</v>
      </c>
      <c r="C142" s="20" t="s">
        <v>2</v>
      </c>
      <c r="D142" s="21">
        <v>4.4</v>
      </c>
      <c r="E142" s="21" t="s">
        <v>25</v>
      </c>
      <c r="F142" s="21" t="s">
        <v>25</v>
      </c>
      <c r="G142" s="21" t="s">
        <v>25</v>
      </c>
      <c r="H142" s="21" t="s">
        <v>25</v>
      </c>
      <c r="I142" s="21">
        <v>5.97</v>
      </c>
      <c r="J142" s="26">
        <v>56864.0</v>
      </c>
      <c r="K142" s="43">
        <v>2485460.0</v>
      </c>
      <c r="L142" s="30">
        <v>786100.0</v>
      </c>
      <c r="M142" s="48">
        <f t="shared" si="72"/>
        <v>416324.9581</v>
      </c>
      <c r="N142" s="27" t="s">
        <v>125</v>
      </c>
      <c r="O142" s="24">
        <f t="shared" si="73"/>
        <v>-31</v>
      </c>
      <c r="P142" s="28">
        <v>-1.0</v>
      </c>
      <c r="Q142" s="24">
        <f t="shared" si="75"/>
        <v>1699360</v>
      </c>
      <c r="R142" s="24">
        <f t="shared" si="76"/>
        <v>-1699360</v>
      </c>
      <c r="S142" s="24">
        <f t="shared" si="77"/>
        <v>0</v>
      </c>
      <c r="T142" s="24">
        <f t="shared" si="78"/>
        <v>786100</v>
      </c>
      <c r="U142" s="24">
        <v>2199.0</v>
      </c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</row>
    <row r="143">
      <c r="A143" s="18" t="s">
        <v>217</v>
      </c>
      <c r="B143" s="20" t="s">
        <v>2</v>
      </c>
      <c r="C143" s="20" t="s">
        <v>2</v>
      </c>
      <c r="D143" s="52">
        <v>4.0</v>
      </c>
      <c r="E143" s="21" t="s">
        <v>25</v>
      </c>
      <c r="F143" s="21" t="s">
        <v>25</v>
      </c>
      <c r="G143" s="21" t="s">
        <v>25</v>
      </c>
      <c r="H143" s="21" t="s">
        <v>25</v>
      </c>
      <c r="I143" s="21">
        <v>1.46</v>
      </c>
      <c r="J143" s="26">
        <v>36401.0</v>
      </c>
      <c r="K143" s="22">
        <v>2500000.0</v>
      </c>
      <c r="L143" s="29">
        <v>225000.0</v>
      </c>
      <c r="M143" s="48">
        <f t="shared" si="72"/>
        <v>1712328.767</v>
      </c>
      <c r="N143" s="27" t="s">
        <v>99</v>
      </c>
      <c r="O143" s="24">
        <f t="shared" si="73"/>
        <v>-35</v>
      </c>
      <c r="P143" s="28">
        <v>-1.0</v>
      </c>
      <c r="Q143" s="24">
        <f t="shared" si="75"/>
        <v>2275000</v>
      </c>
      <c r="R143" s="24">
        <f t="shared" si="76"/>
        <v>-2275000</v>
      </c>
      <c r="S143" s="24">
        <f t="shared" si="77"/>
        <v>0</v>
      </c>
      <c r="T143" s="24">
        <f t="shared" si="78"/>
        <v>225000</v>
      </c>
      <c r="U143" s="24">
        <v>6627.0</v>
      </c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</row>
    <row r="144">
      <c r="A144" s="18" t="s">
        <v>218</v>
      </c>
      <c r="B144" s="20" t="s">
        <v>2</v>
      </c>
      <c r="C144" s="20" t="s">
        <v>2</v>
      </c>
      <c r="D144" s="21">
        <v>4.3</v>
      </c>
      <c r="E144" s="21" t="s">
        <v>25</v>
      </c>
      <c r="F144" s="21" t="s">
        <v>25</v>
      </c>
      <c r="G144" s="21" t="s">
        <v>25</v>
      </c>
      <c r="H144" s="21" t="s">
        <v>25</v>
      </c>
      <c r="I144" s="21">
        <v>10.6</v>
      </c>
      <c r="J144" s="26">
        <v>27494.0</v>
      </c>
      <c r="K144" s="22">
        <v>2400000.0</v>
      </c>
      <c r="L144" s="22">
        <v>1329800.0</v>
      </c>
      <c r="M144" s="48">
        <f t="shared" si="72"/>
        <v>226415.0943</v>
      </c>
      <c r="N144" s="27" t="s">
        <v>201</v>
      </c>
      <c r="O144" s="24">
        <f t="shared" si="73"/>
        <v>-33</v>
      </c>
      <c r="P144" s="28">
        <v>-1.0</v>
      </c>
      <c r="Q144" s="24">
        <f t="shared" si="75"/>
        <v>1070200</v>
      </c>
      <c r="R144" s="24">
        <f t="shared" si="76"/>
        <v>-1070200</v>
      </c>
      <c r="S144" s="24">
        <f t="shared" si="77"/>
        <v>0</v>
      </c>
      <c r="T144" s="24">
        <f t="shared" si="78"/>
        <v>1329800</v>
      </c>
      <c r="U144" s="24">
        <v>19687.0</v>
      </c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</row>
    <row r="145">
      <c r="A145" s="19" t="s">
        <v>219</v>
      </c>
      <c r="B145" s="20" t="s">
        <v>2</v>
      </c>
      <c r="C145" s="20" t="s">
        <v>2</v>
      </c>
      <c r="D145" s="21">
        <v>4.3</v>
      </c>
      <c r="E145" s="21" t="s">
        <v>25</v>
      </c>
      <c r="F145" s="21" t="s">
        <v>25</v>
      </c>
      <c r="G145" s="21" t="s">
        <v>25</v>
      </c>
      <c r="H145" s="21" t="s">
        <v>25</v>
      </c>
      <c r="I145" s="21">
        <v>32.5</v>
      </c>
      <c r="J145" s="26">
        <v>62292.0</v>
      </c>
      <c r="K145" s="22">
        <v>6361610.0</v>
      </c>
      <c r="L145" s="22">
        <v>3931000.0</v>
      </c>
      <c r="M145" s="48">
        <f t="shared" si="72"/>
        <v>195741.8462</v>
      </c>
      <c r="N145" s="27" t="s">
        <v>65</v>
      </c>
      <c r="O145" s="24">
        <f t="shared" si="73"/>
        <v>-26</v>
      </c>
      <c r="P145" s="28">
        <f t="shared" ref="P145:P146" si="80">O145/30</f>
        <v>-0.8666666667</v>
      </c>
      <c r="Q145" s="24">
        <f t="shared" si="75"/>
        <v>2430610</v>
      </c>
      <c r="R145" s="24">
        <f t="shared" si="76"/>
        <v>-2106528.667</v>
      </c>
      <c r="S145" s="24">
        <f t="shared" si="77"/>
        <v>324081.3333</v>
      </c>
      <c r="T145" s="24">
        <f t="shared" si="78"/>
        <v>4255081.333</v>
      </c>
      <c r="U145" s="24">
        <v>7672.0</v>
      </c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</row>
    <row r="146">
      <c r="A146" s="18" t="s">
        <v>220</v>
      </c>
      <c r="B146" s="20" t="s">
        <v>2</v>
      </c>
      <c r="C146" s="20" t="s">
        <v>2</v>
      </c>
      <c r="D146" s="21">
        <v>4.4</v>
      </c>
      <c r="E146" s="21" t="s">
        <v>25</v>
      </c>
      <c r="F146" s="21" t="s">
        <v>25</v>
      </c>
      <c r="G146" s="21" t="s">
        <v>25</v>
      </c>
      <c r="H146" s="21" t="s">
        <v>25</v>
      </c>
      <c r="I146" s="21">
        <v>26.64</v>
      </c>
      <c r="J146" s="26">
        <v>54186.0</v>
      </c>
      <c r="K146" s="22">
        <v>5781820.0</v>
      </c>
      <c r="L146" s="22">
        <v>3596400.0</v>
      </c>
      <c r="M146" s="48">
        <f t="shared" si="72"/>
        <v>217035.2853</v>
      </c>
      <c r="N146" s="27" t="s">
        <v>50</v>
      </c>
      <c r="O146" s="24">
        <f t="shared" si="73"/>
        <v>-29</v>
      </c>
      <c r="P146" s="28">
        <f t="shared" si="80"/>
        <v>-0.9666666667</v>
      </c>
      <c r="Q146" s="24">
        <f t="shared" si="75"/>
        <v>2185420</v>
      </c>
      <c r="R146" s="24">
        <f t="shared" si="76"/>
        <v>-2112572.667</v>
      </c>
      <c r="S146" s="24">
        <f t="shared" si="77"/>
        <v>72847.33333</v>
      </c>
      <c r="T146" s="24">
        <f t="shared" si="78"/>
        <v>3669247.333</v>
      </c>
      <c r="U146" s="24">
        <v>7672.0</v>
      </c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</row>
    <row r="147">
      <c r="A147" s="18" t="s">
        <v>221</v>
      </c>
      <c r="B147" s="20" t="s">
        <v>2</v>
      </c>
      <c r="C147" s="20" t="s">
        <v>2</v>
      </c>
      <c r="D147" s="52">
        <v>4.0</v>
      </c>
      <c r="E147" s="21" t="s">
        <v>25</v>
      </c>
      <c r="F147" s="21" t="s">
        <v>25</v>
      </c>
      <c r="G147" s="21" t="s">
        <v>25</v>
      </c>
      <c r="H147" s="21" t="s">
        <v>25</v>
      </c>
      <c r="I147" s="21">
        <v>9.1</v>
      </c>
      <c r="J147" s="26">
        <v>33828.0</v>
      </c>
      <c r="K147" s="22">
        <v>3531600.0</v>
      </c>
      <c r="L147" s="22">
        <v>591500.0</v>
      </c>
      <c r="M147" s="48">
        <f t="shared" si="72"/>
        <v>388087.9121</v>
      </c>
      <c r="N147" s="27" t="s">
        <v>201</v>
      </c>
      <c r="O147" s="24">
        <f t="shared" si="73"/>
        <v>-33</v>
      </c>
      <c r="P147" s="28">
        <v>-1.0</v>
      </c>
      <c r="Q147" s="24">
        <f t="shared" si="75"/>
        <v>2940100</v>
      </c>
      <c r="R147" s="24">
        <f t="shared" si="76"/>
        <v>-2940100</v>
      </c>
      <c r="S147" s="24">
        <f t="shared" si="77"/>
        <v>0</v>
      </c>
      <c r="T147" s="24">
        <f t="shared" si="78"/>
        <v>591500</v>
      </c>
      <c r="U147" s="24">
        <v>3603.0</v>
      </c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</row>
    <row r="148">
      <c r="A148" s="18" t="s">
        <v>222</v>
      </c>
      <c r="B148" s="20" t="s">
        <v>2</v>
      </c>
      <c r="C148" s="20" t="s">
        <v>2</v>
      </c>
      <c r="D148" s="21">
        <v>4.4</v>
      </c>
      <c r="E148" s="21" t="s">
        <v>25</v>
      </c>
      <c r="F148" s="21" t="s">
        <v>25</v>
      </c>
      <c r="G148" s="21" t="s">
        <v>25</v>
      </c>
      <c r="H148" s="21" t="s">
        <v>25</v>
      </c>
      <c r="I148" s="21">
        <v>26.0</v>
      </c>
      <c r="J148" s="26">
        <v>61222.0</v>
      </c>
      <c r="K148" s="54">
        <v>1.05631E7</v>
      </c>
      <c r="L148" s="22">
        <v>4971800.0</v>
      </c>
      <c r="M148" s="48">
        <f t="shared" si="72"/>
        <v>406273.0769</v>
      </c>
      <c r="N148" s="27" t="s">
        <v>99</v>
      </c>
      <c r="O148" s="24">
        <f t="shared" si="73"/>
        <v>-35</v>
      </c>
      <c r="P148" s="28">
        <v>-1.0</v>
      </c>
      <c r="Q148" s="24">
        <f t="shared" si="75"/>
        <v>5591300</v>
      </c>
      <c r="R148" s="24">
        <f t="shared" si="76"/>
        <v>-5591300</v>
      </c>
      <c r="S148" s="24">
        <f t="shared" si="77"/>
        <v>0</v>
      </c>
      <c r="T148" s="24">
        <f t="shared" si="78"/>
        <v>4971800</v>
      </c>
      <c r="U148" s="24">
        <v>7460.0</v>
      </c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</row>
    <row r="149">
      <c r="A149" s="19" t="s">
        <v>223</v>
      </c>
      <c r="B149" s="20" t="s">
        <v>2</v>
      </c>
      <c r="C149" s="20" t="s">
        <v>2</v>
      </c>
      <c r="D149" s="21">
        <v>4.2</v>
      </c>
      <c r="E149" s="21" t="s">
        <v>25</v>
      </c>
      <c r="F149" s="21" t="s">
        <v>25</v>
      </c>
      <c r="G149" s="21" t="s">
        <v>25</v>
      </c>
      <c r="H149" s="21" t="s">
        <v>25</v>
      </c>
      <c r="I149" s="21">
        <v>6.26</v>
      </c>
      <c r="J149" s="26">
        <v>40450.0</v>
      </c>
      <c r="K149" s="22">
        <v>3462700.0</v>
      </c>
      <c r="L149" s="22">
        <v>1045900.0</v>
      </c>
      <c r="M149" s="48">
        <f t="shared" si="72"/>
        <v>553146.9649</v>
      </c>
      <c r="N149" s="27" t="s">
        <v>118</v>
      </c>
      <c r="O149" s="24">
        <f t="shared" si="73"/>
        <v>-37</v>
      </c>
      <c r="P149" s="28">
        <v>-1.0</v>
      </c>
      <c r="Q149" s="24">
        <f t="shared" si="75"/>
        <v>2416800</v>
      </c>
      <c r="R149" s="24">
        <f t="shared" si="76"/>
        <v>-2416800</v>
      </c>
      <c r="S149" s="24">
        <f t="shared" si="77"/>
        <v>0</v>
      </c>
      <c r="T149" s="24">
        <f t="shared" si="78"/>
        <v>1045900</v>
      </c>
      <c r="U149" s="24">
        <v>15673.0</v>
      </c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</row>
    <row r="150">
      <c r="A150" s="18" t="s">
        <v>224</v>
      </c>
      <c r="B150" s="20" t="s">
        <v>2</v>
      </c>
      <c r="C150" s="20" t="s">
        <v>2</v>
      </c>
      <c r="D150" s="21">
        <v>4.4</v>
      </c>
      <c r="E150" s="21" t="s">
        <v>25</v>
      </c>
      <c r="F150" s="21" t="s">
        <v>25</v>
      </c>
      <c r="G150" s="21" t="s">
        <v>25</v>
      </c>
      <c r="H150" s="21" t="s">
        <v>25</v>
      </c>
      <c r="I150" s="21">
        <v>9.59</v>
      </c>
      <c r="J150" s="26">
        <v>53736.0</v>
      </c>
      <c r="K150" s="43">
        <v>1670031.0</v>
      </c>
      <c r="L150" s="22">
        <v>298620.0</v>
      </c>
      <c r="M150" s="48">
        <f t="shared" si="72"/>
        <v>174142.9614</v>
      </c>
      <c r="N150" s="27" t="s">
        <v>50</v>
      </c>
      <c r="O150" s="24">
        <f t="shared" si="73"/>
        <v>-29</v>
      </c>
      <c r="P150" s="28">
        <f t="shared" ref="P150:P151" si="81">O150/30</f>
        <v>-0.9666666667</v>
      </c>
      <c r="Q150" s="24">
        <f t="shared" si="75"/>
        <v>1371411</v>
      </c>
      <c r="R150" s="24">
        <f t="shared" si="76"/>
        <v>-1325697.3</v>
      </c>
      <c r="S150" s="24">
        <f t="shared" si="77"/>
        <v>45713.7</v>
      </c>
      <c r="T150" s="24">
        <f t="shared" si="78"/>
        <v>344333.7</v>
      </c>
      <c r="U150" s="24">
        <v>2318.0</v>
      </c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</row>
    <row r="151">
      <c r="A151" s="18" t="s">
        <v>225</v>
      </c>
      <c r="B151" s="20" t="s">
        <v>2</v>
      </c>
      <c r="C151" s="20" t="s">
        <v>2</v>
      </c>
      <c r="D151" s="21">
        <v>4.4</v>
      </c>
      <c r="E151" s="21" t="s">
        <v>25</v>
      </c>
      <c r="F151" s="21" t="s">
        <v>25</v>
      </c>
      <c r="G151" s="21" t="s">
        <v>25</v>
      </c>
      <c r="H151" s="21" t="s">
        <v>25</v>
      </c>
      <c r="I151" s="21">
        <v>9.1</v>
      </c>
      <c r="J151" s="26">
        <v>43092.0</v>
      </c>
      <c r="K151" s="22">
        <v>1196848.0</v>
      </c>
      <c r="L151" s="22">
        <v>1196848.0</v>
      </c>
      <c r="M151" s="48">
        <f t="shared" si="72"/>
        <v>131521.7582</v>
      </c>
      <c r="N151" s="27" t="s">
        <v>50</v>
      </c>
      <c r="O151" s="24">
        <f t="shared" si="73"/>
        <v>-29</v>
      </c>
      <c r="P151" s="28">
        <f t="shared" si="81"/>
        <v>-0.9666666667</v>
      </c>
      <c r="Q151" s="24">
        <f t="shared" si="75"/>
        <v>0</v>
      </c>
      <c r="R151" s="24">
        <f t="shared" si="76"/>
        <v>0</v>
      </c>
      <c r="S151" s="24">
        <f t="shared" si="77"/>
        <v>0</v>
      </c>
      <c r="T151" s="24">
        <f t="shared" si="78"/>
        <v>1196848</v>
      </c>
      <c r="U151" s="24">
        <v>2147.0</v>
      </c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</row>
    <row r="152">
      <c r="A152" s="18" t="s">
        <v>226</v>
      </c>
      <c r="B152" s="20" t="s">
        <v>2</v>
      </c>
      <c r="C152" s="20" t="s">
        <v>2</v>
      </c>
      <c r="D152" s="21">
        <v>4.3</v>
      </c>
      <c r="E152" s="21" t="s">
        <v>24</v>
      </c>
      <c r="F152" s="21" t="s">
        <v>24</v>
      </c>
      <c r="G152" s="21" t="s">
        <v>25</v>
      </c>
      <c r="H152" s="21" t="s">
        <v>24</v>
      </c>
      <c r="I152" s="21">
        <v>19.23</v>
      </c>
      <c r="J152" s="26">
        <v>103022.0</v>
      </c>
      <c r="K152" s="22">
        <v>6031798.0</v>
      </c>
      <c r="L152" s="22">
        <v>396150.0</v>
      </c>
      <c r="M152" s="48">
        <f t="shared" si="72"/>
        <v>313666.0426</v>
      </c>
      <c r="N152" s="27" t="s">
        <v>201</v>
      </c>
      <c r="O152" s="24">
        <f t="shared" si="73"/>
        <v>-33</v>
      </c>
      <c r="P152" s="28">
        <v>-1.0</v>
      </c>
      <c r="Q152" s="24">
        <f t="shared" si="75"/>
        <v>5635648</v>
      </c>
      <c r="R152" s="24">
        <f t="shared" si="76"/>
        <v>-5635648</v>
      </c>
      <c r="S152" s="24">
        <f t="shared" si="77"/>
        <v>0</v>
      </c>
      <c r="T152" s="24">
        <f t="shared" si="78"/>
        <v>396150</v>
      </c>
      <c r="U152" s="24">
        <v>234.0</v>
      </c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</row>
    <row r="153">
      <c r="A153" s="19" t="s">
        <v>227</v>
      </c>
      <c r="B153" s="20" t="s">
        <v>2</v>
      </c>
      <c r="C153" s="20" t="s">
        <v>2</v>
      </c>
      <c r="D153" s="21">
        <v>4.3</v>
      </c>
      <c r="E153" s="21" t="s">
        <v>24</v>
      </c>
      <c r="F153" s="21" t="s">
        <v>25</v>
      </c>
      <c r="G153" s="21" t="s">
        <v>25</v>
      </c>
      <c r="H153" s="21" t="s">
        <v>25</v>
      </c>
      <c r="I153" s="21">
        <v>7.42</v>
      </c>
      <c r="J153" s="26">
        <v>42831.0</v>
      </c>
      <c r="K153" s="22">
        <v>2041196.0</v>
      </c>
      <c r="L153" s="22">
        <v>516432.0</v>
      </c>
      <c r="M153" s="48">
        <f t="shared" si="72"/>
        <v>275093.8005</v>
      </c>
      <c r="N153" s="27" t="s">
        <v>201</v>
      </c>
      <c r="O153" s="24">
        <f t="shared" si="73"/>
        <v>-33</v>
      </c>
      <c r="P153" s="28">
        <v>-1.0</v>
      </c>
      <c r="Q153" s="24">
        <f t="shared" si="75"/>
        <v>1524764</v>
      </c>
      <c r="R153" s="24">
        <f t="shared" si="76"/>
        <v>-1524764</v>
      </c>
      <c r="S153" s="24">
        <f t="shared" si="77"/>
        <v>0</v>
      </c>
      <c r="T153" s="24">
        <f t="shared" si="78"/>
        <v>516432</v>
      </c>
      <c r="U153" s="24">
        <v>3693.0</v>
      </c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</row>
    <row r="154">
      <c r="A154" s="18" t="s">
        <v>228</v>
      </c>
      <c r="B154" s="20" t="s">
        <v>2</v>
      </c>
      <c r="C154" s="20" t="s">
        <v>2</v>
      </c>
      <c r="D154" s="52">
        <v>4.0</v>
      </c>
      <c r="E154" s="21" t="s">
        <v>25</v>
      </c>
      <c r="F154" s="21" t="s">
        <v>25</v>
      </c>
      <c r="G154" s="21" t="s">
        <v>25</v>
      </c>
      <c r="H154" s="21" t="s">
        <v>25</v>
      </c>
      <c r="I154" s="21">
        <v>15.081</v>
      </c>
      <c r="J154" s="26" t="s">
        <v>31</v>
      </c>
      <c r="K154" s="22">
        <v>2820760.0</v>
      </c>
      <c r="L154" s="46">
        <v>0.0</v>
      </c>
      <c r="M154" s="48">
        <f t="shared" si="72"/>
        <v>187040.6472</v>
      </c>
      <c r="N154" s="27" t="s">
        <v>89</v>
      </c>
      <c r="O154" s="24">
        <f t="shared" si="73"/>
        <v>-14</v>
      </c>
      <c r="P154" s="28">
        <f t="shared" ref="P154:P155" si="82">O154/30</f>
        <v>-0.4666666667</v>
      </c>
      <c r="Q154" s="24">
        <f>K154</f>
        <v>2820760</v>
      </c>
      <c r="R154" s="24">
        <f t="shared" si="76"/>
        <v>-1316354.667</v>
      </c>
      <c r="S154" s="24">
        <f t="shared" si="77"/>
        <v>1504405.333</v>
      </c>
      <c r="T154" s="24">
        <f t="shared" si="78"/>
        <v>1504405.333</v>
      </c>
      <c r="U154" s="24">
        <v>5510.0</v>
      </c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</row>
    <row r="155">
      <c r="A155" s="18" t="s">
        <v>229</v>
      </c>
      <c r="B155" s="20" t="s">
        <v>2</v>
      </c>
      <c r="C155" s="20" t="s">
        <v>2</v>
      </c>
      <c r="D155" s="21">
        <v>4.2</v>
      </c>
      <c r="E155" s="21" t="s">
        <v>25</v>
      </c>
      <c r="F155" s="21" t="s">
        <v>25</v>
      </c>
      <c r="G155" s="21" t="s">
        <v>25</v>
      </c>
      <c r="H155" s="21" t="s">
        <v>25</v>
      </c>
      <c r="I155" s="21">
        <v>5.76</v>
      </c>
      <c r="J155" s="26">
        <v>48730.0</v>
      </c>
      <c r="K155" s="22">
        <v>2080810.0</v>
      </c>
      <c r="L155" s="22">
        <v>263100.0</v>
      </c>
      <c r="M155" s="48">
        <f t="shared" si="72"/>
        <v>361251.7361</v>
      </c>
      <c r="N155" s="27" t="s">
        <v>65</v>
      </c>
      <c r="O155" s="24">
        <f t="shared" si="73"/>
        <v>-26</v>
      </c>
      <c r="P155" s="28">
        <f t="shared" si="82"/>
        <v>-0.8666666667</v>
      </c>
      <c r="Q155" s="24">
        <f t="shared" ref="Q155:Q170" si="83">K155-L155</f>
        <v>1817710</v>
      </c>
      <c r="R155" s="24">
        <f t="shared" si="76"/>
        <v>-1575348.667</v>
      </c>
      <c r="S155" s="24">
        <f t="shared" si="77"/>
        <v>242361.3333</v>
      </c>
      <c r="T155" s="24">
        <f t="shared" si="78"/>
        <v>505461.3333</v>
      </c>
      <c r="U155" s="24">
        <v>2386.0</v>
      </c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</row>
    <row r="156">
      <c r="A156" s="18" t="s">
        <v>230</v>
      </c>
      <c r="B156" s="20" t="s">
        <v>2</v>
      </c>
      <c r="C156" s="20" t="s">
        <v>2</v>
      </c>
      <c r="D156" s="21">
        <v>4.4</v>
      </c>
      <c r="E156" s="21" t="s">
        <v>25</v>
      </c>
      <c r="F156" s="21" t="s">
        <v>25</v>
      </c>
      <c r="G156" s="21" t="s">
        <v>25</v>
      </c>
      <c r="H156" s="21" t="s">
        <v>25</v>
      </c>
      <c r="I156" s="21">
        <v>19.7</v>
      </c>
      <c r="J156" s="26" t="s">
        <v>31</v>
      </c>
      <c r="K156" s="22">
        <v>1322400.0</v>
      </c>
      <c r="L156" s="22">
        <v>81400.0</v>
      </c>
      <c r="M156" s="48">
        <f t="shared" si="72"/>
        <v>67126.90355</v>
      </c>
      <c r="N156" s="27" t="s">
        <v>110</v>
      </c>
      <c r="O156" s="24">
        <f t="shared" si="73"/>
        <v>-45</v>
      </c>
      <c r="P156" s="28">
        <v>-1.0</v>
      </c>
      <c r="Q156" s="24">
        <f t="shared" si="83"/>
        <v>1241000</v>
      </c>
      <c r="R156" s="24">
        <f t="shared" si="76"/>
        <v>-1241000</v>
      </c>
      <c r="S156" s="24">
        <f t="shared" si="77"/>
        <v>0</v>
      </c>
      <c r="T156" s="24">
        <f t="shared" si="78"/>
        <v>81400</v>
      </c>
      <c r="U156" s="24">
        <v>7554.0</v>
      </c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</row>
    <row r="157">
      <c r="A157" s="18" t="s">
        <v>231</v>
      </c>
      <c r="B157" s="20" t="s">
        <v>2</v>
      </c>
      <c r="C157" s="20" t="s">
        <v>2</v>
      </c>
      <c r="D157" s="21">
        <v>4.2</v>
      </c>
      <c r="E157" s="21" t="s">
        <v>25</v>
      </c>
      <c r="F157" s="21" t="s">
        <v>24</v>
      </c>
      <c r="G157" s="21" t="s">
        <v>25</v>
      </c>
      <c r="H157" s="21" t="s">
        <v>25</v>
      </c>
      <c r="I157" s="21">
        <v>9.4</v>
      </c>
      <c r="J157" s="26" t="s">
        <v>31</v>
      </c>
      <c r="K157" s="22">
        <v>3724000.0</v>
      </c>
      <c r="L157" s="22">
        <v>2151200.0</v>
      </c>
      <c r="M157" s="48">
        <f t="shared" si="72"/>
        <v>396170.2128</v>
      </c>
      <c r="N157" s="27" t="s">
        <v>232</v>
      </c>
      <c r="O157" s="24">
        <f t="shared" si="73"/>
        <v>-47</v>
      </c>
      <c r="P157" s="28">
        <v>-1.0</v>
      </c>
      <c r="Q157" s="24">
        <f t="shared" si="83"/>
        <v>1572800</v>
      </c>
      <c r="R157" s="24">
        <f t="shared" si="76"/>
        <v>-1572800</v>
      </c>
      <c r="S157" s="24">
        <f t="shared" si="77"/>
        <v>0</v>
      </c>
      <c r="T157" s="24">
        <f t="shared" si="78"/>
        <v>2151200</v>
      </c>
      <c r="U157" s="24">
        <v>93776.0</v>
      </c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</row>
    <row r="158">
      <c r="A158" s="18" t="s">
        <v>233</v>
      </c>
      <c r="B158" s="20" t="s">
        <v>2</v>
      </c>
      <c r="C158" s="20" t="s">
        <v>2</v>
      </c>
      <c r="D158" s="21">
        <v>4.0</v>
      </c>
      <c r="E158" s="21" t="s">
        <v>25</v>
      </c>
      <c r="F158" s="21" t="s">
        <v>25</v>
      </c>
      <c r="G158" s="21" t="s">
        <v>25</v>
      </c>
      <c r="H158" s="21" t="s">
        <v>25</v>
      </c>
      <c r="I158" s="21">
        <v>3.72</v>
      </c>
      <c r="J158" s="26">
        <v>36132.0</v>
      </c>
      <c r="K158" s="22">
        <v>2818300.0</v>
      </c>
      <c r="L158" s="22">
        <v>2317200.0</v>
      </c>
      <c r="M158" s="48">
        <f t="shared" si="72"/>
        <v>757607.5269</v>
      </c>
      <c r="N158" s="27" t="s">
        <v>112</v>
      </c>
      <c r="O158" s="24">
        <f t="shared" si="73"/>
        <v>-28</v>
      </c>
      <c r="P158" s="28">
        <f t="shared" ref="P158:P159" si="84">O158/30</f>
        <v>-0.9333333333</v>
      </c>
      <c r="Q158" s="24">
        <f t="shared" si="83"/>
        <v>501100</v>
      </c>
      <c r="R158" s="24">
        <f t="shared" si="76"/>
        <v>-467693.3333</v>
      </c>
      <c r="S158" s="24">
        <f t="shared" si="77"/>
        <v>33406.66667</v>
      </c>
      <c r="T158" s="24">
        <f t="shared" si="78"/>
        <v>2350606.667</v>
      </c>
      <c r="U158" s="24">
        <v>93776.0</v>
      </c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</row>
    <row r="159">
      <c r="A159" s="18" t="s">
        <v>234</v>
      </c>
      <c r="B159" s="20" t="s">
        <v>2</v>
      </c>
      <c r="C159" s="20" t="s">
        <v>2</v>
      </c>
      <c r="D159" s="21">
        <v>4.4</v>
      </c>
      <c r="E159" s="21" t="s">
        <v>25</v>
      </c>
      <c r="F159" s="21" t="s">
        <v>24</v>
      </c>
      <c r="G159" s="21" t="s">
        <v>25</v>
      </c>
      <c r="H159" s="21" t="s">
        <v>24</v>
      </c>
      <c r="I159" s="21">
        <v>6.71</v>
      </c>
      <c r="J159" s="26">
        <v>80000.0</v>
      </c>
      <c r="K159" s="22">
        <v>1.03493E7</v>
      </c>
      <c r="L159" s="22">
        <v>5278800.0</v>
      </c>
      <c r="M159" s="48">
        <f t="shared" si="72"/>
        <v>1542369.598</v>
      </c>
      <c r="N159" s="27" t="s">
        <v>76</v>
      </c>
      <c r="O159" s="24">
        <f t="shared" si="73"/>
        <v>-8</v>
      </c>
      <c r="P159" s="28">
        <f t="shared" si="84"/>
        <v>-0.2666666667</v>
      </c>
      <c r="Q159" s="24">
        <f t="shared" si="83"/>
        <v>5070500</v>
      </c>
      <c r="R159" s="24">
        <f t="shared" si="76"/>
        <v>-1352133.333</v>
      </c>
      <c r="S159" s="24">
        <f t="shared" si="77"/>
        <v>3718366.667</v>
      </c>
      <c r="T159" s="24">
        <f t="shared" si="78"/>
        <v>8997166.667</v>
      </c>
      <c r="U159" s="24">
        <v>28859.0</v>
      </c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</row>
    <row r="160">
      <c r="A160" s="18" t="s">
        <v>235</v>
      </c>
      <c r="B160" s="20" t="s">
        <v>2</v>
      </c>
      <c r="C160" s="20" t="s">
        <v>2</v>
      </c>
      <c r="D160" s="21">
        <v>4.0</v>
      </c>
      <c r="E160" s="21" t="s">
        <v>25</v>
      </c>
      <c r="F160" s="21" t="s">
        <v>25</v>
      </c>
      <c r="G160" s="21" t="s">
        <v>25</v>
      </c>
      <c r="H160" s="21" t="s">
        <v>25</v>
      </c>
      <c r="I160" s="21">
        <v>9.8</v>
      </c>
      <c r="J160" s="26" t="s">
        <v>31</v>
      </c>
      <c r="K160" s="22">
        <v>1338000.0</v>
      </c>
      <c r="L160" s="22">
        <v>0.0</v>
      </c>
      <c r="M160" s="48">
        <f t="shared" si="72"/>
        <v>136530.6122</v>
      </c>
      <c r="N160" s="27" t="s">
        <v>118</v>
      </c>
      <c r="O160" s="24">
        <f t="shared" si="73"/>
        <v>-37</v>
      </c>
      <c r="P160" s="28">
        <v>-1.0</v>
      </c>
      <c r="Q160" s="24">
        <f t="shared" si="83"/>
        <v>1338000</v>
      </c>
      <c r="R160" s="24">
        <f t="shared" si="76"/>
        <v>-1338000</v>
      </c>
      <c r="S160" s="24">
        <f t="shared" si="77"/>
        <v>0</v>
      </c>
      <c r="T160" s="24">
        <f t="shared" si="78"/>
        <v>0</v>
      </c>
      <c r="U160" s="24">
        <v>93776.0</v>
      </c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</row>
    <row r="161">
      <c r="A161" s="18" t="s">
        <v>236</v>
      </c>
      <c r="B161" s="20" t="s">
        <v>2</v>
      </c>
      <c r="C161" s="20" t="s">
        <v>2</v>
      </c>
      <c r="D161" s="21">
        <v>4.3</v>
      </c>
      <c r="E161" s="21" t="s">
        <v>25</v>
      </c>
      <c r="F161" s="21" t="s">
        <v>25</v>
      </c>
      <c r="G161" s="21" t="s">
        <v>25</v>
      </c>
      <c r="H161" s="21" t="s">
        <v>25</v>
      </c>
      <c r="I161" s="21">
        <v>9.8</v>
      </c>
      <c r="J161" s="26" t="s">
        <v>31</v>
      </c>
      <c r="K161" s="22">
        <v>1726516.0</v>
      </c>
      <c r="L161" s="22">
        <v>314280.0</v>
      </c>
      <c r="M161" s="48">
        <f t="shared" si="72"/>
        <v>176175.102</v>
      </c>
      <c r="N161" s="27" t="s">
        <v>207</v>
      </c>
      <c r="O161" s="24">
        <f t="shared" si="73"/>
        <v>-32</v>
      </c>
      <c r="P161" s="28">
        <v>-1.0</v>
      </c>
      <c r="Q161" s="24">
        <f t="shared" si="83"/>
        <v>1412236</v>
      </c>
      <c r="R161" s="24">
        <f t="shared" si="76"/>
        <v>-1412236</v>
      </c>
      <c r="S161" s="24">
        <f t="shared" si="77"/>
        <v>0</v>
      </c>
      <c r="T161" s="24">
        <f t="shared" si="78"/>
        <v>314280</v>
      </c>
      <c r="U161" s="24">
        <v>21855.0</v>
      </c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</row>
    <row r="162">
      <c r="A162" s="18" t="s">
        <v>237</v>
      </c>
      <c r="B162" s="20" t="s">
        <v>2</v>
      </c>
      <c r="C162" s="20" t="s">
        <v>2</v>
      </c>
      <c r="D162" s="21">
        <v>4.3</v>
      </c>
      <c r="E162" s="21" t="s">
        <v>24</v>
      </c>
      <c r="F162" s="21" t="s">
        <v>24</v>
      </c>
      <c r="G162" s="21" t="s">
        <v>25</v>
      </c>
      <c r="H162" s="21" t="s">
        <v>25</v>
      </c>
      <c r="I162" s="21">
        <v>7.608</v>
      </c>
      <c r="J162" s="26">
        <v>42933.0</v>
      </c>
      <c r="K162" s="22">
        <v>2456692.0</v>
      </c>
      <c r="L162" s="22">
        <v>608640.0</v>
      </c>
      <c r="M162" s="48">
        <f t="shared" si="72"/>
        <v>322909.0431</v>
      </c>
      <c r="N162" s="27" t="s">
        <v>29</v>
      </c>
      <c r="O162" s="24">
        <f t="shared" si="73"/>
        <v>-30</v>
      </c>
      <c r="P162" s="28">
        <f t="shared" ref="P162:P164" si="85">O162/30</f>
        <v>-1</v>
      </c>
      <c r="Q162" s="24">
        <f t="shared" si="83"/>
        <v>1848052</v>
      </c>
      <c r="R162" s="24">
        <f t="shared" si="76"/>
        <v>-1848052</v>
      </c>
      <c r="S162" s="24">
        <f t="shared" si="77"/>
        <v>0</v>
      </c>
      <c r="T162" s="24">
        <f t="shared" si="78"/>
        <v>608640</v>
      </c>
      <c r="U162" s="24">
        <v>21855.0</v>
      </c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</row>
    <row r="163">
      <c r="A163" s="18" t="s">
        <v>238</v>
      </c>
      <c r="B163" s="20" t="s">
        <v>2</v>
      </c>
      <c r="C163" s="20" t="s">
        <v>2</v>
      </c>
      <c r="D163" s="21">
        <v>4.3</v>
      </c>
      <c r="E163" s="21" t="s">
        <v>25</v>
      </c>
      <c r="F163" s="21" t="s">
        <v>25</v>
      </c>
      <c r="G163" s="21" t="s">
        <v>25</v>
      </c>
      <c r="H163" s="21" t="s">
        <v>25</v>
      </c>
      <c r="I163" s="21">
        <v>20.06</v>
      </c>
      <c r="J163" s="26">
        <v>53684.0</v>
      </c>
      <c r="K163" s="22">
        <v>2776817.0</v>
      </c>
      <c r="L163" s="22">
        <v>163436.0</v>
      </c>
      <c r="M163" s="48">
        <f t="shared" si="72"/>
        <v>138425.5733</v>
      </c>
      <c r="N163" s="27" t="s">
        <v>112</v>
      </c>
      <c r="O163" s="24">
        <f t="shared" si="73"/>
        <v>-28</v>
      </c>
      <c r="P163" s="28">
        <f t="shared" si="85"/>
        <v>-0.9333333333</v>
      </c>
      <c r="Q163" s="24">
        <f t="shared" si="83"/>
        <v>2613381</v>
      </c>
      <c r="R163" s="24">
        <f t="shared" si="76"/>
        <v>-2439155.6</v>
      </c>
      <c r="S163" s="24">
        <f t="shared" si="77"/>
        <v>174225.4</v>
      </c>
      <c r="T163" s="24">
        <f t="shared" si="78"/>
        <v>337661.4</v>
      </c>
      <c r="U163" s="24">
        <v>21855.0</v>
      </c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</row>
    <row r="164">
      <c r="A164" s="18" t="s">
        <v>239</v>
      </c>
      <c r="B164" s="20" t="s">
        <v>2</v>
      </c>
      <c r="C164" s="20" t="s">
        <v>2</v>
      </c>
      <c r="D164" s="21">
        <v>4.2</v>
      </c>
      <c r="E164" s="21" t="s">
        <v>25</v>
      </c>
      <c r="F164" s="21" t="s">
        <v>25</v>
      </c>
      <c r="G164" s="21" t="s">
        <v>25</v>
      </c>
      <c r="H164" s="21" t="s">
        <v>25</v>
      </c>
      <c r="I164" s="21">
        <v>5.98</v>
      </c>
      <c r="J164" s="26" t="s">
        <v>31</v>
      </c>
      <c r="K164" s="22">
        <v>1825100.0</v>
      </c>
      <c r="L164" s="22">
        <v>1825100.0</v>
      </c>
      <c r="M164" s="48">
        <f t="shared" si="72"/>
        <v>305200.6689</v>
      </c>
      <c r="N164" s="27" t="s">
        <v>114</v>
      </c>
      <c r="O164" s="24">
        <f t="shared" si="73"/>
        <v>-19</v>
      </c>
      <c r="P164" s="28">
        <f t="shared" si="85"/>
        <v>-0.6333333333</v>
      </c>
      <c r="Q164" s="24">
        <f t="shared" si="83"/>
        <v>0</v>
      </c>
      <c r="R164" s="24">
        <f t="shared" si="76"/>
        <v>0</v>
      </c>
      <c r="S164" s="24">
        <f t="shared" si="77"/>
        <v>0</v>
      </c>
      <c r="T164" s="24">
        <f t="shared" si="78"/>
        <v>1825100</v>
      </c>
      <c r="U164" s="24">
        <v>15321.0</v>
      </c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</row>
    <row r="165">
      <c r="A165" s="18" t="s">
        <v>240</v>
      </c>
      <c r="B165" s="20" t="s">
        <v>2</v>
      </c>
      <c r="C165" s="20" t="s">
        <v>2</v>
      </c>
      <c r="D165" s="21">
        <v>4.2</v>
      </c>
      <c r="E165" s="21" t="s">
        <v>25</v>
      </c>
      <c r="F165" s="21" t="s">
        <v>25</v>
      </c>
      <c r="G165" s="21" t="s">
        <v>25</v>
      </c>
      <c r="H165" s="21" t="s">
        <v>25</v>
      </c>
      <c r="I165" s="21">
        <v>29.39</v>
      </c>
      <c r="J165" s="26" t="s">
        <v>31</v>
      </c>
      <c r="K165" s="22">
        <v>3548630.0</v>
      </c>
      <c r="L165" s="22">
        <v>1778610.0</v>
      </c>
      <c r="M165" s="48">
        <f t="shared" si="72"/>
        <v>120742.7696</v>
      </c>
      <c r="N165" s="27" t="s">
        <v>130</v>
      </c>
      <c r="O165" s="24">
        <f t="shared" si="73"/>
        <v>-36</v>
      </c>
      <c r="P165" s="28">
        <v>-1.0</v>
      </c>
      <c r="Q165" s="24">
        <f t="shared" si="83"/>
        <v>1770020</v>
      </c>
      <c r="R165" s="24">
        <f t="shared" si="76"/>
        <v>-1770020</v>
      </c>
      <c r="S165" s="24">
        <f t="shared" si="77"/>
        <v>0</v>
      </c>
      <c r="T165" s="24">
        <f t="shared" si="78"/>
        <v>1778610</v>
      </c>
      <c r="U165" s="24">
        <v>1525.0</v>
      </c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</row>
    <row r="166">
      <c r="A166" s="18" t="s">
        <v>241</v>
      </c>
      <c r="B166" s="20" t="s">
        <v>2</v>
      </c>
      <c r="C166" s="20" t="s">
        <v>2</v>
      </c>
      <c r="D166" s="21">
        <v>4.2</v>
      </c>
      <c r="E166" s="21" t="s">
        <v>25</v>
      </c>
      <c r="F166" s="21" t="s">
        <v>25</v>
      </c>
      <c r="G166" s="21" t="s">
        <v>25</v>
      </c>
      <c r="H166" s="21" t="s">
        <v>25</v>
      </c>
      <c r="I166" s="21">
        <v>8.66</v>
      </c>
      <c r="J166" s="26" t="s">
        <v>31</v>
      </c>
      <c r="K166" s="22">
        <v>1874410.0</v>
      </c>
      <c r="L166" s="22">
        <v>415680.0</v>
      </c>
      <c r="M166" s="48">
        <f t="shared" si="72"/>
        <v>216444.5727</v>
      </c>
      <c r="N166" s="27" t="s">
        <v>242</v>
      </c>
      <c r="O166" s="24">
        <f t="shared" si="73"/>
        <v>-34</v>
      </c>
      <c r="P166" s="28">
        <v>-1.0</v>
      </c>
      <c r="Q166" s="24">
        <f t="shared" si="83"/>
        <v>1458730</v>
      </c>
      <c r="R166" s="24">
        <f t="shared" si="76"/>
        <v>-1458730</v>
      </c>
      <c r="S166" s="24">
        <f t="shared" si="77"/>
        <v>0</v>
      </c>
      <c r="T166" s="24">
        <f t="shared" si="78"/>
        <v>415680</v>
      </c>
      <c r="U166" s="24">
        <v>1690.0</v>
      </c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</row>
    <row r="167">
      <c r="A167" s="18" t="s">
        <v>243</v>
      </c>
      <c r="B167" s="20" t="s">
        <v>2</v>
      </c>
      <c r="C167" s="20" t="s">
        <v>2</v>
      </c>
      <c r="D167" s="21">
        <v>4.1</v>
      </c>
      <c r="E167" s="21" t="s">
        <v>25</v>
      </c>
      <c r="F167" s="21" t="s">
        <v>25</v>
      </c>
      <c r="G167" s="21" t="s">
        <v>25</v>
      </c>
      <c r="H167" s="21" t="s">
        <v>25</v>
      </c>
      <c r="I167" s="21">
        <v>4.74</v>
      </c>
      <c r="J167" s="26" t="s">
        <v>31</v>
      </c>
      <c r="K167" s="22">
        <v>1358310.0</v>
      </c>
      <c r="L167" s="22">
        <v>724950.0</v>
      </c>
      <c r="M167" s="48">
        <f t="shared" si="72"/>
        <v>286563.2911</v>
      </c>
      <c r="N167" s="27" t="s">
        <v>244</v>
      </c>
      <c r="O167" s="24">
        <f t="shared" si="73"/>
        <v>-46</v>
      </c>
      <c r="P167" s="28">
        <v>-1.0</v>
      </c>
      <c r="Q167" s="24">
        <f t="shared" si="83"/>
        <v>633360</v>
      </c>
      <c r="R167" s="24">
        <f t="shared" si="76"/>
        <v>-633360</v>
      </c>
      <c r="S167" s="24">
        <f t="shared" si="77"/>
        <v>0</v>
      </c>
      <c r="T167" s="24">
        <f t="shared" si="78"/>
        <v>724950</v>
      </c>
      <c r="U167" s="24">
        <v>5563.0</v>
      </c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</row>
    <row r="168">
      <c r="A168" s="18" t="s">
        <v>245</v>
      </c>
      <c r="B168" s="20" t="s">
        <v>2</v>
      </c>
      <c r="C168" s="20" t="s">
        <v>2</v>
      </c>
      <c r="D168" s="21">
        <v>4.2</v>
      </c>
      <c r="E168" s="21" t="s">
        <v>25</v>
      </c>
      <c r="F168" s="21" t="s">
        <v>25</v>
      </c>
      <c r="G168" s="21" t="s">
        <v>25</v>
      </c>
      <c r="H168" s="21" t="s">
        <v>25</v>
      </c>
      <c r="I168" s="21">
        <v>4.69</v>
      </c>
      <c r="J168" s="26" t="s">
        <v>31</v>
      </c>
      <c r="K168" s="22">
        <v>2236140.0</v>
      </c>
      <c r="L168" s="22">
        <v>1181110.0</v>
      </c>
      <c r="M168" s="48">
        <f t="shared" si="72"/>
        <v>476788.9126</v>
      </c>
      <c r="N168" s="27" t="s">
        <v>125</v>
      </c>
      <c r="O168" s="24">
        <f t="shared" si="73"/>
        <v>-31</v>
      </c>
      <c r="P168" s="28">
        <v>-1.0</v>
      </c>
      <c r="Q168" s="24">
        <f t="shared" si="83"/>
        <v>1055030</v>
      </c>
      <c r="R168" s="24">
        <f t="shared" si="76"/>
        <v>-1055030</v>
      </c>
      <c r="S168" s="24">
        <f t="shared" si="77"/>
        <v>0</v>
      </c>
      <c r="T168" s="24">
        <f t="shared" si="78"/>
        <v>1181110</v>
      </c>
      <c r="U168" s="24">
        <v>2623.0</v>
      </c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</row>
    <row r="169">
      <c r="A169" s="18" t="s">
        <v>246</v>
      </c>
      <c r="B169" s="20" t="s">
        <v>2</v>
      </c>
      <c r="C169" s="20" t="s">
        <v>2</v>
      </c>
      <c r="D169" s="52">
        <v>4.1</v>
      </c>
      <c r="E169" s="55" t="s">
        <v>25</v>
      </c>
      <c r="F169" s="55" t="s">
        <v>25</v>
      </c>
      <c r="G169" s="55" t="s">
        <v>25</v>
      </c>
      <c r="H169" s="55" t="s">
        <v>25</v>
      </c>
      <c r="I169" s="55">
        <v>4.07</v>
      </c>
      <c r="J169" s="56">
        <v>48014.0</v>
      </c>
      <c r="K169" s="57">
        <v>3744600.0</v>
      </c>
      <c r="L169" s="57">
        <v>3279500.0</v>
      </c>
      <c r="M169" s="48">
        <f t="shared" si="72"/>
        <v>920049.14</v>
      </c>
      <c r="N169" s="27" t="s">
        <v>247</v>
      </c>
      <c r="O169" s="24">
        <f t="shared" si="73"/>
        <v>-58</v>
      </c>
      <c r="P169" s="28">
        <v>-1.0</v>
      </c>
      <c r="Q169" s="24">
        <f t="shared" si="83"/>
        <v>465100</v>
      </c>
      <c r="R169" s="24">
        <f t="shared" si="76"/>
        <v>-465100</v>
      </c>
      <c r="S169" s="24">
        <f t="shared" si="77"/>
        <v>0</v>
      </c>
      <c r="T169" s="24">
        <f t="shared" si="78"/>
        <v>3279500</v>
      </c>
      <c r="U169" s="24">
        <v>93776.0</v>
      </c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</row>
    <row r="170">
      <c r="A170" s="18" t="s">
        <v>248</v>
      </c>
      <c r="B170" s="20" t="s">
        <v>2</v>
      </c>
      <c r="C170" s="20" t="s">
        <v>2</v>
      </c>
      <c r="D170" s="55">
        <v>4.2</v>
      </c>
      <c r="E170" s="55" t="s">
        <v>24</v>
      </c>
      <c r="F170" s="55" t="s">
        <v>25</v>
      </c>
      <c r="G170" s="55" t="s">
        <v>25</v>
      </c>
      <c r="H170" s="55" t="s">
        <v>25</v>
      </c>
      <c r="I170" s="55">
        <v>5.72</v>
      </c>
      <c r="J170" s="56" t="s">
        <v>31</v>
      </c>
      <c r="K170" s="23">
        <v>8500000.0</v>
      </c>
      <c r="L170" s="58">
        <v>1728800.0</v>
      </c>
      <c r="M170" s="48">
        <f t="shared" si="72"/>
        <v>1486013.986</v>
      </c>
      <c r="N170" s="27" t="s">
        <v>61</v>
      </c>
      <c r="O170" s="24">
        <f t="shared" si="73"/>
        <v>-13</v>
      </c>
      <c r="P170" s="28">
        <f>O170/30</f>
        <v>-0.4333333333</v>
      </c>
      <c r="Q170" s="24">
        <f t="shared" si="83"/>
        <v>6771200</v>
      </c>
      <c r="R170" s="24">
        <f t="shared" si="76"/>
        <v>-2934186.667</v>
      </c>
      <c r="S170" s="24">
        <f t="shared" si="77"/>
        <v>3837013.333</v>
      </c>
      <c r="T170" s="24">
        <f t="shared" si="78"/>
        <v>5565813.333</v>
      </c>
      <c r="U170" s="59">
        <v>1618.0</v>
      </c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</row>
    <row r="171">
      <c r="A171" s="60" t="s">
        <v>249</v>
      </c>
      <c r="B171" s="61" t="s">
        <v>157</v>
      </c>
      <c r="C171" s="61" t="s">
        <v>157</v>
      </c>
      <c r="D171" s="62">
        <f>AVERAGE(D2:D170)</f>
        <v>4.333333333</v>
      </c>
      <c r="E171" s="63" t="s">
        <v>157</v>
      </c>
      <c r="F171" s="63" t="s">
        <v>157</v>
      </c>
      <c r="G171" s="63" t="s">
        <v>157</v>
      </c>
      <c r="H171" s="63" t="s">
        <v>157</v>
      </c>
      <c r="I171" s="62">
        <f t="shared" ref="I171:J171" si="86">AVERAGE(I2:I170)</f>
        <v>13.01663636</v>
      </c>
      <c r="J171" s="64">
        <f t="shared" si="86"/>
        <v>68803.36</v>
      </c>
      <c r="K171" s="65">
        <f t="shared" ref="K171:L171" si="87">SUM(K3:K170)</f>
        <v>957363418</v>
      </c>
      <c r="L171" s="65">
        <f t="shared" si="87"/>
        <v>247519135</v>
      </c>
      <c r="M171" s="66">
        <f t="shared" ref="M171:P171" si="88">AVERAGE(M3:M170)</f>
        <v>653405.9076</v>
      </c>
      <c r="N171" s="67">
        <f t="shared" si="88"/>
        <v>2003.5</v>
      </c>
      <c r="O171" s="68">
        <f t="shared" si="88"/>
        <v>-24.91558442</v>
      </c>
      <c r="P171" s="69">
        <f t="shared" si="88"/>
        <v>-0.7547619048</v>
      </c>
      <c r="Q171" s="70">
        <f t="shared" ref="Q171:T171" si="89">SUM(Q2:Q170)</f>
        <v>704962373</v>
      </c>
      <c r="R171" s="70">
        <f t="shared" si="89"/>
        <v>-452953318.8</v>
      </c>
      <c r="S171" s="71">
        <f t="shared" si="89"/>
        <v>252009054.2</v>
      </c>
      <c r="T171" s="71">
        <f t="shared" si="89"/>
        <v>499528189.2</v>
      </c>
      <c r="U171" s="72">
        <f>AVERAGE(U3:U170)</f>
        <v>22367.05357</v>
      </c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</row>
    <row r="172">
      <c r="A172" s="10"/>
      <c r="B172" s="21"/>
      <c r="C172" s="21"/>
      <c r="D172" s="73"/>
      <c r="E172" s="21" t="s">
        <v>250</v>
      </c>
      <c r="F172" s="21" t="s">
        <v>251</v>
      </c>
      <c r="G172" s="21" t="s">
        <v>252</v>
      </c>
      <c r="H172" s="21" t="s">
        <v>253</v>
      </c>
      <c r="I172" s="73"/>
      <c r="J172" s="74" t="s">
        <v>254</v>
      </c>
      <c r="K172" s="75">
        <f>K171-T171</f>
        <v>457835228.8</v>
      </c>
      <c r="L172" s="76">
        <v>9.9893683E7</v>
      </c>
      <c r="M172" s="14"/>
      <c r="N172" s="15"/>
      <c r="O172" s="16"/>
      <c r="P172" s="17"/>
      <c r="Q172" s="16"/>
      <c r="R172" s="60" t="s">
        <v>255</v>
      </c>
      <c r="S172" s="77">
        <f>S171/Q171</f>
        <v>0.3574787306</v>
      </c>
      <c r="T172" s="78" t="s">
        <v>256</v>
      </c>
      <c r="U172" s="79">
        <v>15875.0</v>
      </c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</row>
    <row r="173">
      <c r="A173" s="18" t="s">
        <v>257</v>
      </c>
      <c r="B173" s="21"/>
      <c r="C173" s="21"/>
      <c r="D173" s="73"/>
      <c r="E173" s="73"/>
      <c r="F173" s="73"/>
      <c r="G173" s="73"/>
      <c r="H173" s="21"/>
      <c r="I173" s="73"/>
      <c r="J173" s="80"/>
      <c r="K173" s="81"/>
      <c r="L173" s="13"/>
      <c r="M173" s="48"/>
      <c r="N173" s="82"/>
      <c r="O173" s="83"/>
      <c r="P173" s="84"/>
      <c r="Q173" s="83"/>
      <c r="R173" s="83"/>
      <c r="S173" s="83"/>
      <c r="T173" s="85" t="s">
        <v>258</v>
      </c>
      <c r="U173" s="86">
        <f>T171/K171</f>
        <v>0.521774887</v>
      </c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</row>
    <row r="174">
      <c r="A174" s="18" t="s">
        <v>259</v>
      </c>
      <c r="B174" s="21"/>
      <c r="C174" s="21"/>
      <c r="D174" s="73"/>
      <c r="E174" s="73"/>
      <c r="F174" s="73"/>
      <c r="G174" s="73"/>
      <c r="H174" s="21"/>
      <c r="I174" s="73"/>
      <c r="J174" s="80"/>
      <c r="K174" s="81"/>
      <c r="L174" s="13"/>
      <c r="M174" s="48"/>
      <c r="N174" s="82"/>
      <c r="O174" s="83"/>
      <c r="P174" s="84"/>
      <c r="Q174" s="83"/>
      <c r="R174" s="83"/>
      <c r="S174" s="83"/>
      <c r="T174" s="16"/>
      <c r="U174" s="8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</row>
    <row r="175">
      <c r="A175" s="18" t="s">
        <v>260</v>
      </c>
      <c r="B175" s="21"/>
      <c r="C175" s="21"/>
      <c r="D175" s="73"/>
      <c r="E175" s="73"/>
      <c r="F175" s="73"/>
      <c r="G175" s="73"/>
      <c r="H175" s="73"/>
      <c r="I175" s="73"/>
      <c r="J175" s="80"/>
      <c r="K175" s="81"/>
      <c r="L175" s="81"/>
      <c r="M175" s="48"/>
      <c r="N175" s="82"/>
      <c r="O175" s="83"/>
      <c r="P175" s="84"/>
      <c r="Q175" s="83"/>
      <c r="R175" s="83"/>
      <c r="S175" s="83"/>
      <c r="T175" s="24"/>
      <c r="U175" s="83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</row>
    <row r="176">
      <c r="A176" s="87" t="s">
        <v>261</v>
      </c>
      <c r="B176" s="21"/>
      <c r="C176" s="21"/>
      <c r="D176" s="73"/>
      <c r="E176" s="73"/>
      <c r="F176" s="73"/>
      <c r="G176" s="73"/>
      <c r="H176" s="73"/>
      <c r="I176" s="73"/>
      <c r="J176" s="80"/>
      <c r="K176" s="81"/>
      <c r="L176" s="76"/>
      <c r="M176" s="48"/>
      <c r="N176" s="82"/>
      <c r="O176" s="83"/>
      <c r="P176" s="84"/>
      <c r="Q176" s="83"/>
      <c r="R176" s="83"/>
      <c r="S176" s="83"/>
      <c r="T176" s="24"/>
      <c r="U176" s="83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</row>
    <row r="177">
      <c r="A177" s="11"/>
      <c r="B177" s="21"/>
      <c r="C177" s="21"/>
      <c r="D177" s="21"/>
      <c r="E177" s="73"/>
      <c r="F177" s="73"/>
      <c r="G177" s="73"/>
      <c r="H177" s="73"/>
      <c r="I177" s="73"/>
      <c r="J177" s="80"/>
      <c r="K177" s="81"/>
      <c r="L177" s="81"/>
      <c r="M177" s="48"/>
      <c r="N177" s="82"/>
      <c r="O177" s="83"/>
      <c r="P177" s="84"/>
      <c r="Q177" s="83"/>
      <c r="R177" s="83"/>
      <c r="S177" s="83"/>
      <c r="T177" s="83"/>
      <c r="U177" s="83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</row>
    <row r="178">
      <c r="A178" s="18"/>
      <c r="B178" s="88"/>
      <c r="C178" s="89"/>
      <c r="D178" s="21"/>
      <c r="E178" s="73"/>
      <c r="F178" s="73"/>
      <c r="G178" s="73"/>
      <c r="H178" s="73"/>
      <c r="I178" s="73"/>
      <c r="J178" s="80"/>
      <c r="K178" s="81"/>
      <c r="L178" s="81"/>
      <c r="M178" s="48"/>
      <c r="N178" s="82"/>
      <c r="O178" s="83"/>
      <c r="P178" s="84"/>
      <c r="Q178" s="83"/>
      <c r="R178" s="83"/>
      <c r="S178" s="83"/>
      <c r="T178" s="83"/>
      <c r="U178" s="83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</row>
    <row r="179">
      <c r="A179" s="18"/>
      <c r="B179" s="90"/>
      <c r="C179" s="89"/>
      <c r="D179" s="21"/>
      <c r="E179" s="73"/>
      <c r="F179" s="73"/>
      <c r="G179" s="73"/>
      <c r="H179" s="73"/>
      <c r="I179" s="73"/>
      <c r="J179" s="80"/>
      <c r="K179" s="81"/>
      <c r="L179" s="81"/>
      <c r="M179" s="48"/>
      <c r="N179" s="82"/>
      <c r="O179" s="83"/>
      <c r="P179" s="84"/>
      <c r="Q179" s="83"/>
      <c r="R179" s="83"/>
      <c r="S179" s="83"/>
      <c r="T179" s="83"/>
      <c r="U179" s="83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</row>
    <row r="180">
      <c r="A180" s="18"/>
      <c r="B180" s="91"/>
      <c r="C180" s="89"/>
      <c r="D180" s="92"/>
      <c r="E180" s="91"/>
      <c r="F180" s="73"/>
      <c r="G180" s="73"/>
      <c r="H180" s="73"/>
      <c r="I180" s="73"/>
      <c r="J180" s="80"/>
      <c r="K180" s="81"/>
      <c r="L180" s="81"/>
      <c r="M180" s="48"/>
      <c r="N180" s="82"/>
      <c r="O180" s="83"/>
      <c r="P180" s="84"/>
      <c r="Q180" s="83"/>
      <c r="R180" s="83"/>
      <c r="S180" s="83"/>
      <c r="T180" s="83"/>
      <c r="U180" s="83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</row>
    <row r="181">
      <c r="A181" s="10"/>
      <c r="B181" s="21"/>
      <c r="C181" s="21"/>
      <c r="D181" s="73"/>
      <c r="E181" s="73"/>
      <c r="F181" s="73"/>
      <c r="G181" s="73"/>
      <c r="H181" s="73"/>
      <c r="I181" s="73"/>
      <c r="J181" s="80"/>
      <c r="K181" s="81"/>
      <c r="L181" s="81"/>
      <c r="M181" s="48"/>
      <c r="N181" s="82"/>
      <c r="O181" s="83"/>
      <c r="P181" s="84"/>
      <c r="Q181" s="83"/>
      <c r="R181" s="83"/>
      <c r="S181" s="83"/>
      <c r="T181" s="83"/>
      <c r="U181" s="83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</row>
    <row r="182">
      <c r="A182" s="18"/>
      <c r="B182" s="21"/>
      <c r="C182" s="21"/>
      <c r="D182" s="73"/>
      <c r="E182" s="73"/>
      <c r="F182" s="73"/>
      <c r="G182" s="73"/>
      <c r="H182" s="73"/>
      <c r="I182" s="73"/>
      <c r="J182" s="80"/>
      <c r="K182" s="81"/>
      <c r="L182" s="81"/>
      <c r="M182" s="48"/>
      <c r="N182" s="82"/>
      <c r="O182" s="83"/>
      <c r="P182" s="84"/>
      <c r="Q182" s="83"/>
      <c r="R182" s="83"/>
      <c r="S182" s="83"/>
      <c r="T182" s="83"/>
      <c r="U182" s="83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</row>
    <row r="183">
      <c r="A183" s="10"/>
      <c r="B183" s="21"/>
      <c r="C183" s="21"/>
      <c r="D183" s="73"/>
      <c r="E183" s="73"/>
      <c r="F183" s="73"/>
      <c r="G183" s="73"/>
      <c r="H183" s="73"/>
      <c r="I183" s="73"/>
      <c r="J183" s="80"/>
      <c r="K183" s="81"/>
      <c r="L183" s="81"/>
      <c r="M183" s="48"/>
      <c r="N183" s="82"/>
      <c r="O183" s="83"/>
      <c r="P183" s="84"/>
      <c r="Q183" s="83"/>
      <c r="R183" s="83"/>
      <c r="S183" s="83"/>
      <c r="T183" s="83"/>
      <c r="U183" s="83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</row>
    <row r="184">
      <c r="A184" s="10"/>
      <c r="B184" s="21"/>
      <c r="C184" s="21"/>
      <c r="D184" s="73"/>
      <c r="E184" s="73"/>
      <c r="F184" s="73"/>
      <c r="G184" s="73"/>
      <c r="H184" s="73"/>
      <c r="I184" s="73"/>
      <c r="J184" s="80"/>
      <c r="K184" s="81"/>
      <c r="L184" s="81"/>
      <c r="M184" s="48"/>
      <c r="N184" s="82"/>
      <c r="O184" s="83"/>
      <c r="P184" s="84"/>
      <c r="Q184" s="83"/>
      <c r="R184" s="83"/>
      <c r="S184" s="83"/>
      <c r="T184" s="83"/>
      <c r="U184" s="83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</row>
    <row r="185">
      <c r="A185" s="10"/>
      <c r="B185" s="21"/>
      <c r="C185" s="21"/>
      <c r="D185" s="73"/>
      <c r="E185" s="73"/>
      <c r="F185" s="73"/>
      <c r="G185" s="73"/>
      <c r="H185" s="73"/>
      <c r="I185" s="73"/>
      <c r="J185" s="80"/>
      <c r="K185" s="81"/>
      <c r="L185" s="81"/>
      <c r="M185" s="48"/>
      <c r="N185" s="82"/>
      <c r="O185" s="83"/>
      <c r="P185" s="84"/>
      <c r="Q185" s="83"/>
      <c r="R185" s="83"/>
      <c r="S185" s="83"/>
      <c r="T185" s="83"/>
      <c r="U185" s="83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</row>
    <row r="186">
      <c r="A186" s="10"/>
      <c r="B186" s="21"/>
      <c r="C186" s="21"/>
      <c r="D186" s="73"/>
      <c r="E186" s="73"/>
      <c r="F186" s="73"/>
      <c r="G186" s="73"/>
      <c r="H186" s="73"/>
      <c r="I186" s="73"/>
      <c r="J186" s="80"/>
      <c r="K186" s="81"/>
      <c r="L186" s="81"/>
      <c r="M186" s="48"/>
      <c r="N186" s="82"/>
      <c r="O186" s="83"/>
      <c r="P186" s="84"/>
      <c r="Q186" s="83"/>
      <c r="R186" s="83"/>
      <c r="S186" s="83"/>
      <c r="T186" s="83"/>
      <c r="U186" s="83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</row>
    <row r="187">
      <c r="A187" s="10"/>
      <c r="B187" s="21"/>
      <c r="C187" s="21"/>
      <c r="D187" s="73"/>
      <c r="E187" s="73"/>
      <c r="F187" s="73"/>
      <c r="G187" s="73"/>
      <c r="H187" s="73"/>
      <c r="I187" s="73"/>
      <c r="J187" s="80"/>
      <c r="K187" s="81"/>
      <c r="L187" s="81"/>
      <c r="M187" s="48"/>
      <c r="N187" s="82"/>
      <c r="O187" s="83"/>
      <c r="P187" s="84"/>
      <c r="Q187" s="83"/>
      <c r="R187" s="83"/>
      <c r="S187" s="83"/>
      <c r="T187" s="83"/>
      <c r="U187" s="83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</row>
    <row r="188">
      <c r="A188" s="10"/>
      <c r="B188" s="21"/>
      <c r="C188" s="21"/>
      <c r="D188" s="73"/>
      <c r="E188" s="73"/>
      <c r="F188" s="73"/>
      <c r="G188" s="73"/>
      <c r="H188" s="73"/>
      <c r="I188" s="73"/>
      <c r="J188" s="80"/>
      <c r="K188" s="81"/>
      <c r="L188" s="81"/>
      <c r="M188" s="48"/>
      <c r="N188" s="82"/>
      <c r="O188" s="83"/>
      <c r="P188" s="84"/>
      <c r="Q188" s="83"/>
      <c r="R188" s="83"/>
      <c r="S188" s="83"/>
      <c r="T188" s="83"/>
      <c r="U188" s="83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</row>
    <row r="189">
      <c r="A189" s="10"/>
      <c r="B189" s="21"/>
      <c r="C189" s="21"/>
      <c r="D189" s="73"/>
      <c r="E189" s="73"/>
      <c r="F189" s="73"/>
      <c r="G189" s="73"/>
      <c r="H189" s="73"/>
      <c r="I189" s="73"/>
      <c r="J189" s="80"/>
      <c r="K189" s="81"/>
      <c r="L189" s="81"/>
      <c r="M189" s="48"/>
      <c r="N189" s="82"/>
      <c r="O189" s="83"/>
      <c r="P189" s="84"/>
      <c r="Q189" s="83"/>
      <c r="R189" s="83"/>
      <c r="S189" s="83"/>
      <c r="T189" s="83"/>
      <c r="U189" s="83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</row>
    <row r="190">
      <c r="A190" s="10"/>
      <c r="B190" s="21"/>
      <c r="C190" s="21"/>
      <c r="D190" s="73"/>
      <c r="E190" s="73"/>
      <c r="F190" s="73"/>
      <c r="G190" s="73"/>
      <c r="H190" s="73"/>
      <c r="I190" s="73"/>
      <c r="J190" s="80"/>
      <c r="K190" s="81"/>
      <c r="L190" s="81"/>
      <c r="M190" s="48"/>
      <c r="N190" s="82"/>
      <c r="O190" s="83"/>
      <c r="P190" s="84"/>
      <c r="Q190" s="83"/>
      <c r="R190" s="83"/>
      <c r="S190" s="83"/>
      <c r="T190" s="83"/>
      <c r="U190" s="83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</row>
    <row r="191">
      <c r="A191" s="10"/>
      <c r="B191" s="21"/>
      <c r="C191" s="21"/>
      <c r="D191" s="73"/>
      <c r="E191" s="73"/>
      <c r="F191" s="73"/>
      <c r="G191" s="73"/>
      <c r="H191" s="73"/>
      <c r="I191" s="73"/>
      <c r="J191" s="80"/>
      <c r="K191" s="81"/>
      <c r="L191" s="81"/>
      <c r="M191" s="48"/>
      <c r="N191" s="82"/>
      <c r="O191" s="83"/>
      <c r="P191" s="84"/>
      <c r="Q191" s="83"/>
      <c r="R191" s="83"/>
      <c r="S191" s="83"/>
      <c r="T191" s="83"/>
      <c r="U191" s="83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</row>
    <row r="192">
      <c r="A192" s="10"/>
      <c r="B192" s="21"/>
      <c r="C192" s="21"/>
      <c r="D192" s="73"/>
      <c r="E192" s="73"/>
      <c r="F192" s="73"/>
      <c r="G192" s="73"/>
      <c r="H192" s="73"/>
      <c r="I192" s="73"/>
      <c r="J192" s="80"/>
      <c r="K192" s="81"/>
      <c r="L192" s="81"/>
      <c r="M192" s="48"/>
      <c r="N192" s="82"/>
      <c r="O192" s="83"/>
      <c r="P192" s="84"/>
      <c r="Q192" s="83"/>
      <c r="R192" s="83"/>
      <c r="S192" s="83"/>
      <c r="T192" s="83"/>
      <c r="U192" s="83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</row>
    <row r="193">
      <c r="A193" s="10"/>
      <c r="B193" s="21"/>
      <c r="C193" s="21"/>
      <c r="D193" s="73"/>
      <c r="E193" s="73"/>
      <c r="F193" s="73"/>
      <c r="G193" s="73"/>
      <c r="H193" s="73"/>
      <c r="I193" s="73"/>
      <c r="J193" s="80"/>
      <c r="K193" s="81"/>
      <c r="L193" s="81"/>
      <c r="M193" s="48"/>
      <c r="N193" s="82"/>
      <c r="O193" s="83"/>
      <c r="P193" s="84"/>
      <c r="Q193" s="83"/>
      <c r="R193" s="83"/>
      <c r="S193" s="83"/>
      <c r="T193" s="83"/>
      <c r="U193" s="83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</row>
    <row r="194">
      <c r="A194" s="10"/>
      <c r="B194" s="21"/>
      <c r="C194" s="21"/>
      <c r="D194" s="73"/>
      <c r="E194" s="73"/>
      <c r="F194" s="73"/>
      <c r="G194" s="73"/>
      <c r="H194" s="73"/>
      <c r="I194" s="73"/>
      <c r="J194" s="80"/>
      <c r="K194" s="81"/>
      <c r="L194" s="81"/>
      <c r="M194" s="48"/>
      <c r="N194" s="82"/>
      <c r="O194" s="83"/>
      <c r="P194" s="84"/>
      <c r="Q194" s="83"/>
      <c r="R194" s="83"/>
      <c r="S194" s="83"/>
      <c r="T194" s="83"/>
      <c r="U194" s="83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</row>
    <row r="195">
      <c r="A195" s="10"/>
      <c r="B195" s="21"/>
      <c r="C195" s="21"/>
      <c r="D195" s="73"/>
      <c r="E195" s="73"/>
      <c r="F195" s="73"/>
      <c r="G195" s="73"/>
      <c r="H195" s="73"/>
      <c r="I195" s="73"/>
      <c r="J195" s="80"/>
      <c r="K195" s="81"/>
      <c r="L195" s="81"/>
      <c r="M195" s="48"/>
      <c r="N195" s="82"/>
      <c r="O195" s="83"/>
      <c r="P195" s="84"/>
      <c r="Q195" s="83"/>
      <c r="R195" s="83"/>
      <c r="S195" s="83"/>
      <c r="T195" s="83"/>
      <c r="U195" s="83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</row>
    <row r="196">
      <c r="A196" s="10"/>
      <c r="B196" s="21"/>
      <c r="C196" s="21"/>
      <c r="D196" s="73"/>
      <c r="E196" s="73"/>
      <c r="F196" s="73"/>
      <c r="G196" s="73"/>
      <c r="H196" s="73"/>
      <c r="I196" s="73"/>
      <c r="J196" s="80"/>
      <c r="K196" s="81"/>
      <c r="L196" s="81"/>
      <c r="M196" s="48"/>
      <c r="N196" s="82"/>
      <c r="O196" s="83"/>
      <c r="P196" s="84"/>
      <c r="Q196" s="83"/>
      <c r="R196" s="83"/>
      <c r="S196" s="83"/>
      <c r="T196" s="83"/>
      <c r="U196" s="83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</row>
    <row r="197">
      <c r="A197" s="10"/>
      <c r="B197" s="21"/>
      <c r="C197" s="21"/>
      <c r="D197" s="73"/>
      <c r="E197" s="73"/>
      <c r="F197" s="73"/>
      <c r="G197" s="73"/>
      <c r="H197" s="73"/>
      <c r="I197" s="73"/>
      <c r="J197" s="80"/>
      <c r="K197" s="81"/>
      <c r="L197" s="81"/>
      <c r="M197" s="48"/>
      <c r="N197" s="82"/>
      <c r="O197" s="83"/>
      <c r="P197" s="84"/>
      <c r="Q197" s="83"/>
      <c r="R197" s="83"/>
      <c r="S197" s="83"/>
      <c r="T197" s="83"/>
      <c r="U197" s="83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</row>
    <row r="198">
      <c r="A198" s="10"/>
      <c r="B198" s="21"/>
      <c r="C198" s="21"/>
      <c r="D198" s="73"/>
      <c r="E198" s="73"/>
      <c r="F198" s="73"/>
      <c r="G198" s="73"/>
      <c r="H198" s="73"/>
      <c r="I198" s="73"/>
      <c r="J198" s="80"/>
      <c r="K198" s="81"/>
      <c r="L198" s="81"/>
      <c r="M198" s="48"/>
      <c r="N198" s="82"/>
      <c r="O198" s="83"/>
      <c r="P198" s="84"/>
      <c r="Q198" s="83"/>
      <c r="R198" s="83"/>
      <c r="S198" s="83"/>
      <c r="T198" s="83"/>
      <c r="U198" s="83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</row>
    <row r="199">
      <c r="A199" s="10"/>
      <c r="B199" s="21"/>
      <c r="C199" s="21"/>
      <c r="D199" s="73"/>
      <c r="E199" s="73"/>
      <c r="F199" s="73"/>
      <c r="G199" s="73"/>
      <c r="H199" s="73"/>
      <c r="I199" s="73"/>
      <c r="J199" s="80"/>
      <c r="K199" s="81"/>
      <c r="L199" s="81"/>
      <c r="M199" s="48"/>
      <c r="N199" s="82"/>
      <c r="O199" s="83"/>
      <c r="P199" s="84"/>
      <c r="Q199" s="83"/>
      <c r="R199" s="83"/>
      <c r="S199" s="83"/>
      <c r="T199" s="83"/>
      <c r="U199" s="83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</row>
    <row r="200">
      <c r="A200" s="10"/>
      <c r="B200" s="21"/>
      <c r="C200" s="21"/>
      <c r="D200" s="73"/>
      <c r="E200" s="73"/>
      <c r="F200" s="73"/>
      <c r="G200" s="73"/>
      <c r="H200" s="73"/>
      <c r="I200" s="73"/>
      <c r="J200" s="80"/>
      <c r="K200" s="81"/>
      <c r="L200" s="81"/>
      <c r="M200" s="48"/>
      <c r="N200" s="82"/>
      <c r="O200" s="83"/>
      <c r="P200" s="84"/>
      <c r="Q200" s="83"/>
      <c r="R200" s="83"/>
      <c r="S200" s="83"/>
      <c r="T200" s="83"/>
      <c r="U200" s="83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</row>
    <row r="201">
      <c r="A201" s="10"/>
      <c r="B201" s="21"/>
      <c r="C201" s="21"/>
      <c r="D201" s="73"/>
      <c r="E201" s="73"/>
      <c r="F201" s="73"/>
      <c r="G201" s="73"/>
      <c r="H201" s="73"/>
      <c r="I201" s="73"/>
      <c r="J201" s="80"/>
      <c r="K201" s="81"/>
      <c r="L201" s="81"/>
      <c r="M201" s="48"/>
      <c r="N201" s="82"/>
      <c r="O201" s="83"/>
      <c r="P201" s="84"/>
      <c r="Q201" s="83"/>
      <c r="R201" s="83"/>
      <c r="S201" s="83"/>
      <c r="T201" s="83"/>
      <c r="U201" s="83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</row>
    <row r="202">
      <c r="A202" s="10"/>
      <c r="B202" s="21"/>
      <c r="C202" s="21"/>
      <c r="D202" s="73"/>
      <c r="E202" s="73"/>
      <c r="F202" s="73"/>
      <c r="G202" s="73"/>
      <c r="H202" s="73"/>
      <c r="I202" s="73"/>
      <c r="J202" s="80"/>
      <c r="K202" s="81"/>
      <c r="L202" s="81"/>
      <c r="M202" s="48"/>
      <c r="N202" s="82"/>
      <c r="O202" s="83"/>
      <c r="P202" s="84"/>
      <c r="Q202" s="83"/>
      <c r="R202" s="83"/>
      <c r="S202" s="83"/>
      <c r="T202" s="83"/>
      <c r="U202" s="83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</row>
    <row r="203">
      <c r="A203" s="10"/>
      <c r="B203" s="21"/>
      <c r="C203" s="21"/>
      <c r="D203" s="73"/>
      <c r="E203" s="73"/>
      <c r="F203" s="73"/>
      <c r="G203" s="73"/>
      <c r="H203" s="73"/>
      <c r="I203" s="73"/>
      <c r="J203" s="80"/>
      <c r="K203" s="81"/>
      <c r="L203" s="81"/>
      <c r="M203" s="48"/>
      <c r="N203" s="82"/>
      <c r="O203" s="83"/>
      <c r="P203" s="84"/>
      <c r="Q203" s="83"/>
      <c r="R203" s="83"/>
      <c r="S203" s="83"/>
      <c r="T203" s="83"/>
      <c r="U203" s="83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</row>
    <row r="204">
      <c r="A204" s="10"/>
      <c r="B204" s="21"/>
      <c r="C204" s="21"/>
      <c r="D204" s="73"/>
      <c r="E204" s="73"/>
      <c r="F204" s="73"/>
      <c r="G204" s="73"/>
      <c r="H204" s="73"/>
      <c r="I204" s="73"/>
      <c r="J204" s="80"/>
      <c r="K204" s="81"/>
      <c r="L204" s="81"/>
      <c r="M204" s="48"/>
      <c r="N204" s="82"/>
      <c r="O204" s="83"/>
      <c r="P204" s="84"/>
      <c r="Q204" s="83"/>
      <c r="R204" s="83"/>
      <c r="S204" s="83"/>
      <c r="T204" s="83"/>
      <c r="U204" s="83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</row>
    <row r="205">
      <c r="A205" s="10"/>
      <c r="B205" s="21"/>
      <c r="C205" s="21"/>
      <c r="D205" s="73"/>
      <c r="E205" s="73"/>
      <c r="F205" s="73"/>
      <c r="G205" s="73"/>
      <c r="H205" s="73"/>
      <c r="I205" s="73"/>
      <c r="J205" s="80"/>
      <c r="K205" s="81"/>
      <c r="L205" s="81"/>
      <c r="M205" s="48"/>
      <c r="N205" s="82"/>
      <c r="O205" s="83"/>
      <c r="P205" s="84"/>
      <c r="Q205" s="83"/>
      <c r="R205" s="83"/>
      <c r="S205" s="83"/>
      <c r="T205" s="83"/>
      <c r="U205" s="83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</row>
    <row r="206">
      <c r="A206" s="10"/>
      <c r="B206" s="21"/>
      <c r="C206" s="21"/>
      <c r="D206" s="73"/>
      <c r="E206" s="73"/>
      <c r="F206" s="73"/>
      <c r="G206" s="73"/>
      <c r="H206" s="73"/>
      <c r="I206" s="73"/>
      <c r="J206" s="80"/>
      <c r="K206" s="81"/>
      <c r="L206" s="81"/>
      <c r="M206" s="48"/>
      <c r="N206" s="82"/>
      <c r="O206" s="83"/>
      <c r="P206" s="84"/>
      <c r="Q206" s="83"/>
      <c r="R206" s="83"/>
      <c r="S206" s="83"/>
      <c r="T206" s="83"/>
      <c r="U206" s="83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</row>
    <row r="207">
      <c r="A207" s="10"/>
      <c r="B207" s="73"/>
      <c r="C207" s="21"/>
      <c r="D207" s="73"/>
      <c r="E207" s="73"/>
      <c r="F207" s="73"/>
      <c r="G207" s="73"/>
      <c r="H207" s="73"/>
      <c r="I207" s="73"/>
      <c r="J207" s="80"/>
      <c r="K207" s="81"/>
      <c r="L207" s="81"/>
      <c r="M207" s="48"/>
      <c r="N207" s="82"/>
      <c r="O207" s="83"/>
      <c r="P207" s="84"/>
      <c r="Q207" s="83"/>
      <c r="R207" s="83"/>
      <c r="S207" s="83"/>
      <c r="T207" s="83"/>
      <c r="U207" s="83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</row>
    <row r="208">
      <c r="A208" s="10"/>
      <c r="B208" s="73"/>
      <c r="C208" s="21"/>
      <c r="D208" s="73"/>
      <c r="E208" s="73"/>
      <c r="F208" s="73"/>
      <c r="G208" s="73"/>
      <c r="H208" s="73"/>
      <c r="I208" s="73"/>
      <c r="J208" s="80"/>
      <c r="K208" s="81"/>
      <c r="L208" s="81"/>
      <c r="M208" s="48"/>
      <c r="N208" s="82"/>
      <c r="O208" s="83"/>
      <c r="P208" s="84"/>
      <c r="Q208" s="83"/>
      <c r="R208" s="83"/>
      <c r="S208" s="83"/>
      <c r="T208" s="83"/>
      <c r="U208" s="83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</row>
    <row r="209">
      <c r="A209" s="10"/>
      <c r="B209" s="73"/>
      <c r="C209" s="21"/>
      <c r="D209" s="73"/>
      <c r="E209" s="73"/>
      <c r="F209" s="73"/>
      <c r="G209" s="73"/>
      <c r="H209" s="73"/>
      <c r="I209" s="73"/>
      <c r="J209" s="80"/>
      <c r="K209" s="81"/>
      <c r="L209" s="81"/>
      <c r="M209" s="48"/>
      <c r="N209" s="82"/>
      <c r="O209" s="83"/>
      <c r="P209" s="84"/>
      <c r="Q209" s="83"/>
      <c r="R209" s="83"/>
      <c r="S209" s="83"/>
      <c r="T209" s="83"/>
      <c r="U209" s="83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</row>
    <row r="210">
      <c r="A210" s="10"/>
      <c r="B210" s="73"/>
      <c r="C210" s="21"/>
      <c r="D210" s="73"/>
      <c r="E210" s="73"/>
      <c r="F210" s="73"/>
      <c r="G210" s="73"/>
      <c r="H210" s="73"/>
      <c r="I210" s="73"/>
      <c r="J210" s="80"/>
      <c r="K210" s="81"/>
      <c r="L210" s="81"/>
      <c r="M210" s="48"/>
      <c r="N210" s="82"/>
      <c r="O210" s="83"/>
      <c r="P210" s="84"/>
      <c r="Q210" s="83"/>
      <c r="R210" s="83"/>
      <c r="S210" s="83"/>
      <c r="T210" s="83"/>
      <c r="U210" s="83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</row>
    <row r="211">
      <c r="A211" s="10"/>
      <c r="B211" s="73"/>
      <c r="C211" s="21"/>
      <c r="D211" s="73"/>
      <c r="E211" s="73"/>
      <c r="F211" s="73"/>
      <c r="G211" s="73"/>
      <c r="H211" s="73"/>
      <c r="I211" s="73"/>
      <c r="J211" s="80"/>
      <c r="K211" s="81"/>
      <c r="L211" s="81"/>
      <c r="M211" s="48"/>
      <c r="N211" s="82"/>
      <c r="O211" s="83"/>
      <c r="P211" s="84"/>
      <c r="Q211" s="83"/>
      <c r="R211" s="83"/>
      <c r="S211" s="83"/>
      <c r="T211" s="83"/>
      <c r="U211" s="83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</row>
    <row r="212">
      <c r="A212" s="10"/>
      <c r="B212" s="73"/>
      <c r="C212" s="21"/>
      <c r="D212" s="73"/>
      <c r="E212" s="73"/>
      <c r="F212" s="73"/>
      <c r="G212" s="73"/>
      <c r="H212" s="73"/>
      <c r="I212" s="73"/>
      <c r="J212" s="80"/>
      <c r="K212" s="81"/>
      <c r="L212" s="81"/>
      <c r="M212" s="48"/>
      <c r="N212" s="82"/>
      <c r="O212" s="83"/>
      <c r="P212" s="84"/>
      <c r="Q212" s="83"/>
      <c r="R212" s="83"/>
      <c r="S212" s="83"/>
      <c r="T212" s="83"/>
      <c r="U212" s="83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</row>
    <row r="213">
      <c r="A213" s="10"/>
      <c r="B213" s="73"/>
      <c r="C213" s="21"/>
      <c r="D213" s="73"/>
      <c r="E213" s="73"/>
      <c r="F213" s="73"/>
      <c r="G213" s="73"/>
      <c r="H213" s="73"/>
      <c r="I213" s="73"/>
      <c r="J213" s="80"/>
      <c r="K213" s="81"/>
      <c r="L213" s="81"/>
      <c r="M213" s="48"/>
      <c r="N213" s="82"/>
      <c r="O213" s="83"/>
      <c r="P213" s="84"/>
      <c r="Q213" s="83"/>
      <c r="R213" s="83"/>
      <c r="S213" s="83"/>
      <c r="T213" s="83"/>
      <c r="U213" s="83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</row>
    <row r="214">
      <c r="A214" s="10"/>
      <c r="B214" s="73"/>
      <c r="C214" s="21"/>
      <c r="D214" s="73"/>
      <c r="E214" s="73"/>
      <c r="F214" s="73"/>
      <c r="G214" s="73"/>
      <c r="H214" s="73"/>
      <c r="I214" s="73"/>
      <c r="J214" s="80"/>
      <c r="K214" s="81"/>
      <c r="L214" s="81"/>
      <c r="M214" s="48"/>
      <c r="N214" s="82"/>
      <c r="O214" s="83"/>
      <c r="P214" s="84"/>
      <c r="Q214" s="83"/>
      <c r="R214" s="83"/>
      <c r="S214" s="83"/>
      <c r="T214" s="83"/>
      <c r="U214" s="83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</row>
    <row r="215">
      <c r="A215" s="10"/>
      <c r="B215" s="73"/>
      <c r="C215" s="21"/>
      <c r="D215" s="73"/>
      <c r="E215" s="73"/>
      <c r="F215" s="73"/>
      <c r="G215" s="73"/>
      <c r="H215" s="73"/>
      <c r="I215" s="73"/>
      <c r="J215" s="80"/>
      <c r="K215" s="81"/>
      <c r="L215" s="81"/>
      <c r="M215" s="48"/>
      <c r="N215" s="82"/>
      <c r="O215" s="83"/>
      <c r="P215" s="84"/>
      <c r="Q215" s="83"/>
      <c r="R215" s="83"/>
      <c r="S215" s="83"/>
      <c r="T215" s="83"/>
      <c r="U215" s="83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</row>
    <row r="216">
      <c r="A216" s="10"/>
      <c r="B216" s="73"/>
      <c r="C216" s="21"/>
      <c r="D216" s="73"/>
      <c r="E216" s="73"/>
      <c r="F216" s="73"/>
      <c r="G216" s="73"/>
      <c r="H216" s="73"/>
      <c r="I216" s="73"/>
      <c r="J216" s="80"/>
      <c r="K216" s="81"/>
      <c r="L216" s="81"/>
      <c r="M216" s="48"/>
      <c r="N216" s="82"/>
      <c r="O216" s="83"/>
      <c r="P216" s="84"/>
      <c r="Q216" s="83"/>
      <c r="R216" s="83"/>
      <c r="S216" s="83"/>
      <c r="T216" s="83"/>
      <c r="U216" s="83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</row>
    <row r="217">
      <c r="A217" s="10"/>
      <c r="B217" s="73"/>
      <c r="C217" s="21"/>
      <c r="D217" s="73"/>
      <c r="E217" s="73"/>
      <c r="F217" s="73"/>
      <c r="G217" s="73"/>
      <c r="H217" s="73"/>
      <c r="I217" s="73"/>
      <c r="J217" s="80"/>
      <c r="K217" s="81"/>
      <c r="L217" s="81"/>
      <c r="M217" s="48"/>
      <c r="N217" s="82"/>
      <c r="O217" s="83"/>
      <c r="P217" s="84"/>
      <c r="Q217" s="83"/>
      <c r="R217" s="83"/>
      <c r="S217" s="83"/>
      <c r="T217" s="83"/>
      <c r="U217" s="83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</row>
    <row r="218">
      <c r="A218" s="10"/>
      <c r="B218" s="73"/>
      <c r="C218" s="21"/>
      <c r="D218" s="73"/>
      <c r="E218" s="73"/>
      <c r="F218" s="73"/>
      <c r="G218" s="73"/>
      <c r="H218" s="73"/>
      <c r="I218" s="73"/>
      <c r="J218" s="80"/>
      <c r="K218" s="81"/>
      <c r="L218" s="81"/>
      <c r="M218" s="48"/>
      <c r="N218" s="82"/>
      <c r="O218" s="83"/>
      <c r="P218" s="84"/>
      <c r="Q218" s="83"/>
      <c r="R218" s="83"/>
      <c r="S218" s="83"/>
      <c r="T218" s="83"/>
      <c r="U218" s="83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</row>
    <row r="219">
      <c r="A219" s="10"/>
      <c r="B219" s="73"/>
      <c r="C219" s="21"/>
      <c r="D219" s="73"/>
      <c r="E219" s="73"/>
      <c r="F219" s="73"/>
      <c r="G219" s="73"/>
      <c r="H219" s="73"/>
      <c r="I219" s="73"/>
      <c r="J219" s="80"/>
      <c r="K219" s="81"/>
      <c r="L219" s="81"/>
      <c r="M219" s="48"/>
      <c r="N219" s="82"/>
      <c r="O219" s="83"/>
      <c r="P219" s="84"/>
      <c r="Q219" s="83"/>
      <c r="R219" s="83"/>
      <c r="S219" s="83"/>
      <c r="T219" s="83"/>
      <c r="U219" s="83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</row>
    <row r="220">
      <c r="A220" s="10"/>
      <c r="B220" s="73"/>
      <c r="C220" s="21"/>
      <c r="D220" s="73"/>
      <c r="E220" s="73"/>
      <c r="F220" s="73"/>
      <c r="G220" s="73"/>
      <c r="H220" s="73"/>
      <c r="I220" s="73"/>
      <c r="J220" s="80"/>
      <c r="K220" s="81"/>
      <c r="L220" s="81"/>
      <c r="M220" s="48"/>
      <c r="N220" s="82"/>
      <c r="O220" s="83"/>
      <c r="P220" s="84"/>
      <c r="Q220" s="83"/>
      <c r="R220" s="83"/>
      <c r="S220" s="83"/>
      <c r="T220" s="83"/>
      <c r="U220" s="83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</row>
    <row r="221">
      <c r="A221" s="10"/>
      <c r="B221" s="73"/>
      <c r="C221" s="21"/>
      <c r="D221" s="73"/>
      <c r="E221" s="73"/>
      <c r="F221" s="73"/>
      <c r="G221" s="73"/>
      <c r="H221" s="73"/>
      <c r="I221" s="73"/>
      <c r="J221" s="80"/>
      <c r="K221" s="81"/>
      <c r="L221" s="81"/>
      <c r="M221" s="48"/>
      <c r="N221" s="82"/>
      <c r="O221" s="83"/>
      <c r="P221" s="84"/>
      <c r="Q221" s="83"/>
      <c r="R221" s="83"/>
      <c r="S221" s="83"/>
      <c r="T221" s="83"/>
      <c r="U221" s="83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</row>
    <row r="222">
      <c r="A222" s="10"/>
      <c r="B222" s="73"/>
      <c r="C222" s="21"/>
      <c r="D222" s="73"/>
      <c r="E222" s="73"/>
      <c r="F222" s="73"/>
      <c r="G222" s="73"/>
      <c r="H222" s="73"/>
      <c r="I222" s="73"/>
      <c r="J222" s="80"/>
      <c r="K222" s="81"/>
      <c r="L222" s="81"/>
      <c r="M222" s="48"/>
      <c r="N222" s="82"/>
      <c r="O222" s="83"/>
      <c r="P222" s="84"/>
      <c r="Q222" s="83"/>
      <c r="R222" s="83"/>
      <c r="S222" s="83"/>
      <c r="T222" s="83"/>
      <c r="U222" s="83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</row>
    <row r="223">
      <c r="A223" s="10"/>
      <c r="B223" s="73"/>
      <c r="C223" s="21"/>
      <c r="D223" s="73"/>
      <c r="E223" s="73"/>
      <c r="F223" s="73"/>
      <c r="G223" s="73"/>
      <c r="H223" s="73"/>
      <c r="I223" s="73"/>
      <c r="J223" s="80"/>
      <c r="K223" s="81"/>
      <c r="L223" s="81"/>
      <c r="M223" s="48"/>
      <c r="N223" s="82"/>
      <c r="O223" s="83"/>
      <c r="P223" s="84"/>
      <c r="Q223" s="83"/>
      <c r="R223" s="83"/>
      <c r="S223" s="83"/>
      <c r="T223" s="83"/>
      <c r="U223" s="83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</row>
    <row r="224">
      <c r="A224" s="10"/>
      <c r="B224" s="73"/>
      <c r="C224" s="21"/>
      <c r="D224" s="73"/>
      <c r="E224" s="73"/>
      <c r="F224" s="73"/>
      <c r="G224" s="73"/>
      <c r="H224" s="73"/>
      <c r="I224" s="73"/>
      <c r="J224" s="80"/>
      <c r="K224" s="81"/>
      <c r="L224" s="81"/>
      <c r="M224" s="48"/>
      <c r="N224" s="82"/>
      <c r="O224" s="83"/>
      <c r="P224" s="84"/>
      <c r="Q224" s="83"/>
      <c r="R224" s="83"/>
      <c r="S224" s="83"/>
      <c r="T224" s="83"/>
      <c r="U224" s="83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</row>
    <row r="225">
      <c r="A225" s="10"/>
      <c r="B225" s="73"/>
      <c r="C225" s="21"/>
      <c r="D225" s="73"/>
      <c r="E225" s="73"/>
      <c r="F225" s="73"/>
      <c r="G225" s="73"/>
      <c r="H225" s="73"/>
      <c r="I225" s="73"/>
      <c r="J225" s="80"/>
      <c r="K225" s="81"/>
      <c r="L225" s="81"/>
      <c r="M225" s="48"/>
      <c r="N225" s="82"/>
      <c r="O225" s="83"/>
      <c r="P225" s="84"/>
      <c r="Q225" s="83"/>
      <c r="R225" s="83"/>
      <c r="S225" s="83"/>
      <c r="T225" s="83"/>
      <c r="U225" s="83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</row>
    <row r="226">
      <c r="A226" s="10"/>
      <c r="B226" s="73"/>
      <c r="C226" s="21"/>
      <c r="D226" s="73"/>
      <c r="E226" s="73"/>
      <c r="F226" s="73"/>
      <c r="G226" s="73"/>
      <c r="H226" s="73"/>
      <c r="I226" s="73"/>
      <c r="J226" s="80"/>
      <c r="K226" s="81"/>
      <c r="L226" s="81"/>
      <c r="M226" s="48"/>
      <c r="N226" s="82"/>
      <c r="O226" s="83"/>
      <c r="P226" s="84"/>
      <c r="Q226" s="83"/>
      <c r="R226" s="83"/>
      <c r="S226" s="83"/>
      <c r="T226" s="83"/>
      <c r="U226" s="83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</row>
    <row r="227">
      <c r="A227" s="10"/>
      <c r="B227" s="73"/>
      <c r="C227" s="21"/>
      <c r="D227" s="73"/>
      <c r="E227" s="73"/>
      <c r="F227" s="73"/>
      <c r="G227" s="73"/>
      <c r="H227" s="73"/>
      <c r="I227" s="73"/>
      <c r="J227" s="80"/>
      <c r="K227" s="81"/>
      <c r="L227" s="81"/>
      <c r="M227" s="48"/>
      <c r="N227" s="82"/>
      <c r="O227" s="83"/>
      <c r="P227" s="84"/>
      <c r="Q227" s="83"/>
      <c r="R227" s="83"/>
      <c r="S227" s="83"/>
      <c r="T227" s="83"/>
      <c r="U227" s="83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</row>
    <row r="228">
      <c r="A228" s="10"/>
      <c r="B228" s="73"/>
      <c r="C228" s="21"/>
      <c r="D228" s="73"/>
      <c r="E228" s="73"/>
      <c r="F228" s="73"/>
      <c r="G228" s="73"/>
      <c r="H228" s="73"/>
      <c r="I228" s="73"/>
      <c r="J228" s="80"/>
      <c r="K228" s="81"/>
      <c r="L228" s="81"/>
      <c r="M228" s="48"/>
      <c r="N228" s="82"/>
      <c r="O228" s="83"/>
      <c r="P228" s="84"/>
      <c r="Q228" s="83"/>
      <c r="R228" s="83"/>
      <c r="S228" s="83"/>
      <c r="T228" s="83"/>
      <c r="U228" s="83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</row>
    <row r="229">
      <c r="A229" s="10"/>
      <c r="B229" s="73"/>
      <c r="C229" s="21"/>
      <c r="D229" s="73"/>
      <c r="E229" s="73"/>
      <c r="F229" s="73"/>
      <c r="G229" s="73"/>
      <c r="H229" s="73"/>
      <c r="I229" s="73"/>
      <c r="J229" s="80"/>
      <c r="K229" s="81"/>
      <c r="L229" s="81"/>
      <c r="M229" s="48"/>
      <c r="N229" s="82"/>
      <c r="O229" s="83"/>
      <c r="P229" s="84"/>
      <c r="Q229" s="83"/>
      <c r="R229" s="83"/>
      <c r="S229" s="83"/>
      <c r="T229" s="83"/>
      <c r="U229" s="83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</row>
    <row r="230">
      <c r="A230" s="10"/>
      <c r="B230" s="73"/>
      <c r="C230" s="21"/>
      <c r="D230" s="73"/>
      <c r="E230" s="73"/>
      <c r="F230" s="73"/>
      <c r="G230" s="73"/>
      <c r="H230" s="73"/>
      <c r="I230" s="73"/>
      <c r="J230" s="80"/>
      <c r="K230" s="81"/>
      <c r="L230" s="81"/>
      <c r="M230" s="48"/>
      <c r="N230" s="82"/>
      <c r="O230" s="83"/>
      <c r="P230" s="84"/>
      <c r="Q230" s="83"/>
      <c r="R230" s="83"/>
      <c r="S230" s="83"/>
      <c r="T230" s="83"/>
      <c r="U230" s="83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</row>
    <row r="231">
      <c r="A231" s="10"/>
      <c r="B231" s="73"/>
      <c r="C231" s="21"/>
      <c r="D231" s="73"/>
      <c r="E231" s="73"/>
      <c r="F231" s="73"/>
      <c r="G231" s="73"/>
      <c r="H231" s="73"/>
      <c r="I231" s="73"/>
      <c r="J231" s="80"/>
      <c r="K231" s="81"/>
      <c r="L231" s="81"/>
      <c r="M231" s="48"/>
      <c r="N231" s="82"/>
      <c r="O231" s="83"/>
      <c r="P231" s="84"/>
      <c r="Q231" s="83"/>
      <c r="R231" s="83"/>
      <c r="S231" s="83"/>
      <c r="T231" s="83"/>
      <c r="U231" s="83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</row>
    <row r="232">
      <c r="A232" s="10"/>
      <c r="B232" s="73"/>
      <c r="C232" s="21"/>
      <c r="D232" s="73"/>
      <c r="E232" s="73"/>
      <c r="F232" s="73"/>
      <c r="G232" s="73"/>
      <c r="H232" s="73"/>
      <c r="I232" s="73"/>
      <c r="J232" s="80"/>
      <c r="K232" s="81"/>
      <c r="L232" s="81"/>
      <c r="M232" s="48"/>
      <c r="N232" s="82"/>
      <c r="O232" s="83"/>
      <c r="P232" s="84"/>
      <c r="Q232" s="83"/>
      <c r="R232" s="83"/>
      <c r="S232" s="83"/>
      <c r="T232" s="83"/>
      <c r="U232" s="83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</row>
    <row r="233">
      <c r="A233" s="10"/>
      <c r="B233" s="73"/>
      <c r="C233" s="21"/>
      <c r="D233" s="73"/>
      <c r="E233" s="73"/>
      <c r="F233" s="73"/>
      <c r="G233" s="73"/>
      <c r="H233" s="73"/>
      <c r="I233" s="73"/>
      <c r="J233" s="80"/>
      <c r="K233" s="81"/>
      <c r="L233" s="81"/>
      <c r="M233" s="48"/>
      <c r="N233" s="82"/>
      <c r="O233" s="83"/>
      <c r="P233" s="84"/>
      <c r="Q233" s="83"/>
      <c r="R233" s="83"/>
      <c r="S233" s="83"/>
      <c r="T233" s="83"/>
      <c r="U233" s="83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</row>
    <row r="234">
      <c r="A234" s="10"/>
      <c r="B234" s="73"/>
      <c r="C234" s="21"/>
      <c r="D234" s="73"/>
      <c r="E234" s="73"/>
      <c r="F234" s="73"/>
      <c r="G234" s="73"/>
      <c r="H234" s="73"/>
      <c r="I234" s="73"/>
      <c r="J234" s="80"/>
      <c r="K234" s="81"/>
      <c r="L234" s="81"/>
      <c r="M234" s="48"/>
      <c r="N234" s="82"/>
      <c r="O234" s="83"/>
      <c r="P234" s="84"/>
      <c r="Q234" s="83"/>
      <c r="R234" s="83"/>
      <c r="S234" s="83"/>
      <c r="T234" s="83"/>
      <c r="U234" s="83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</row>
    <row r="235">
      <c r="A235" s="10"/>
      <c r="B235" s="73"/>
      <c r="C235" s="21"/>
      <c r="D235" s="73"/>
      <c r="E235" s="73"/>
      <c r="F235" s="73"/>
      <c r="G235" s="73"/>
      <c r="H235" s="73"/>
      <c r="I235" s="73"/>
      <c r="J235" s="80"/>
      <c r="K235" s="81"/>
      <c r="L235" s="81"/>
      <c r="M235" s="48"/>
      <c r="N235" s="82"/>
      <c r="O235" s="83"/>
      <c r="P235" s="84"/>
      <c r="Q235" s="83"/>
      <c r="R235" s="83"/>
      <c r="S235" s="83"/>
      <c r="T235" s="83"/>
      <c r="U235" s="83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</row>
    <row r="236">
      <c r="A236" s="10"/>
      <c r="B236" s="73"/>
      <c r="C236" s="21"/>
      <c r="D236" s="73"/>
      <c r="E236" s="73"/>
      <c r="F236" s="73"/>
      <c r="G236" s="73"/>
      <c r="H236" s="73"/>
      <c r="I236" s="73"/>
      <c r="J236" s="80"/>
      <c r="K236" s="81"/>
      <c r="L236" s="81"/>
      <c r="M236" s="48"/>
      <c r="N236" s="82"/>
      <c r="O236" s="83"/>
      <c r="P236" s="84"/>
      <c r="Q236" s="83"/>
      <c r="R236" s="83"/>
      <c r="S236" s="83"/>
      <c r="T236" s="83"/>
      <c r="U236" s="83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</row>
    <row r="237">
      <c r="A237" s="10"/>
      <c r="B237" s="73"/>
      <c r="C237" s="21"/>
      <c r="D237" s="73"/>
      <c r="E237" s="73"/>
      <c r="F237" s="73"/>
      <c r="G237" s="73"/>
      <c r="H237" s="73"/>
      <c r="I237" s="73"/>
      <c r="J237" s="80"/>
      <c r="K237" s="81"/>
      <c r="L237" s="81"/>
      <c r="M237" s="48"/>
      <c r="N237" s="82"/>
      <c r="O237" s="83"/>
      <c r="P237" s="84"/>
      <c r="Q237" s="83"/>
      <c r="R237" s="83"/>
      <c r="S237" s="83"/>
      <c r="T237" s="83"/>
      <c r="U237" s="83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</row>
    <row r="238">
      <c r="A238" s="10"/>
      <c r="B238" s="73"/>
      <c r="C238" s="21"/>
      <c r="D238" s="73"/>
      <c r="E238" s="73"/>
      <c r="F238" s="73"/>
      <c r="G238" s="73"/>
      <c r="H238" s="73"/>
      <c r="I238" s="73"/>
      <c r="J238" s="80"/>
      <c r="K238" s="81"/>
      <c r="L238" s="81"/>
      <c r="M238" s="48"/>
      <c r="N238" s="82"/>
      <c r="O238" s="83"/>
      <c r="P238" s="84"/>
      <c r="Q238" s="83"/>
      <c r="R238" s="83"/>
      <c r="S238" s="83"/>
      <c r="T238" s="83"/>
      <c r="U238" s="83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</row>
    <row r="239">
      <c r="A239" s="10"/>
      <c r="B239" s="73"/>
      <c r="C239" s="21"/>
      <c r="D239" s="73"/>
      <c r="E239" s="73"/>
      <c r="F239" s="73"/>
      <c r="G239" s="73"/>
      <c r="H239" s="73"/>
      <c r="I239" s="73"/>
      <c r="J239" s="80"/>
      <c r="K239" s="81"/>
      <c r="L239" s="81"/>
      <c r="M239" s="48"/>
      <c r="N239" s="82"/>
      <c r="O239" s="83"/>
      <c r="P239" s="84"/>
      <c r="Q239" s="83"/>
      <c r="R239" s="83"/>
      <c r="S239" s="83"/>
      <c r="T239" s="83"/>
      <c r="U239" s="83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</row>
    <row r="240">
      <c r="A240" s="10"/>
      <c r="B240" s="73"/>
      <c r="C240" s="21"/>
      <c r="D240" s="73"/>
      <c r="E240" s="73"/>
      <c r="F240" s="73"/>
      <c r="G240" s="73"/>
      <c r="H240" s="73"/>
      <c r="I240" s="73"/>
      <c r="J240" s="80"/>
      <c r="K240" s="81"/>
      <c r="L240" s="81"/>
      <c r="M240" s="48"/>
      <c r="N240" s="82"/>
      <c r="O240" s="83"/>
      <c r="P240" s="84"/>
      <c r="Q240" s="83"/>
      <c r="R240" s="83"/>
      <c r="S240" s="83"/>
      <c r="T240" s="83"/>
      <c r="U240" s="83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</row>
    <row r="241">
      <c r="A241" s="10"/>
      <c r="B241" s="73"/>
      <c r="C241" s="73"/>
      <c r="D241" s="73"/>
      <c r="E241" s="73"/>
      <c r="F241" s="73"/>
      <c r="G241" s="73"/>
      <c r="H241" s="73"/>
      <c r="I241" s="73"/>
      <c r="J241" s="80"/>
      <c r="K241" s="81"/>
      <c r="L241" s="81"/>
      <c r="M241" s="48"/>
      <c r="N241" s="82"/>
      <c r="O241" s="83"/>
      <c r="P241" s="84"/>
      <c r="Q241" s="83"/>
      <c r="R241" s="83"/>
      <c r="S241" s="83"/>
      <c r="T241" s="83"/>
      <c r="U241" s="83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</row>
    <row r="242">
      <c r="A242" s="10"/>
      <c r="B242" s="73"/>
      <c r="C242" s="73"/>
      <c r="D242" s="73"/>
      <c r="E242" s="73"/>
      <c r="F242" s="73"/>
      <c r="G242" s="73"/>
      <c r="H242" s="73"/>
      <c r="I242" s="73"/>
      <c r="J242" s="80"/>
      <c r="K242" s="81"/>
      <c r="L242" s="81"/>
      <c r="M242" s="48"/>
      <c r="N242" s="82"/>
      <c r="O242" s="83"/>
      <c r="P242" s="84"/>
      <c r="Q242" s="83"/>
      <c r="R242" s="83"/>
      <c r="S242" s="83"/>
      <c r="T242" s="83"/>
      <c r="U242" s="83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</row>
    <row r="243">
      <c r="A243" s="10"/>
      <c r="B243" s="73"/>
      <c r="C243" s="73"/>
      <c r="D243" s="73"/>
      <c r="E243" s="73"/>
      <c r="F243" s="73"/>
      <c r="G243" s="73"/>
      <c r="H243" s="73"/>
      <c r="I243" s="73"/>
      <c r="J243" s="80"/>
      <c r="K243" s="81"/>
      <c r="L243" s="81"/>
      <c r="M243" s="48"/>
      <c r="N243" s="82"/>
      <c r="O243" s="83"/>
      <c r="P243" s="84"/>
      <c r="Q243" s="83"/>
      <c r="R243" s="83"/>
      <c r="S243" s="83"/>
      <c r="T243" s="83"/>
      <c r="U243" s="83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</row>
    <row r="244">
      <c r="A244" s="10"/>
      <c r="B244" s="73"/>
      <c r="C244" s="73"/>
      <c r="D244" s="73"/>
      <c r="E244" s="73"/>
      <c r="F244" s="73"/>
      <c r="G244" s="73"/>
      <c r="H244" s="73"/>
      <c r="I244" s="73"/>
      <c r="J244" s="80"/>
      <c r="K244" s="81"/>
      <c r="L244" s="81"/>
      <c r="M244" s="48"/>
      <c r="N244" s="82"/>
      <c r="O244" s="83"/>
      <c r="P244" s="84"/>
      <c r="Q244" s="83"/>
      <c r="R244" s="83"/>
      <c r="S244" s="83"/>
      <c r="T244" s="83"/>
      <c r="U244" s="83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</row>
    <row r="245">
      <c r="A245" s="10"/>
      <c r="B245" s="73"/>
      <c r="C245" s="73"/>
      <c r="D245" s="73"/>
      <c r="E245" s="73"/>
      <c r="F245" s="73"/>
      <c r="G245" s="73"/>
      <c r="H245" s="73"/>
      <c r="I245" s="73"/>
      <c r="J245" s="80"/>
      <c r="K245" s="81"/>
      <c r="L245" s="81"/>
      <c r="M245" s="48"/>
      <c r="N245" s="82"/>
      <c r="O245" s="83"/>
      <c r="P245" s="84"/>
      <c r="Q245" s="83"/>
      <c r="R245" s="83"/>
      <c r="S245" s="83"/>
      <c r="T245" s="83"/>
      <c r="U245" s="83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</row>
    <row r="246">
      <c r="A246" s="10"/>
      <c r="B246" s="73"/>
      <c r="C246" s="73"/>
      <c r="D246" s="73"/>
      <c r="E246" s="73"/>
      <c r="F246" s="73"/>
      <c r="G246" s="73"/>
      <c r="H246" s="73"/>
      <c r="I246" s="73"/>
      <c r="J246" s="80"/>
      <c r="K246" s="81"/>
      <c r="L246" s="81"/>
      <c r="M246" s="48"/>
      <c r="N246" s="82"/>
      <c r="O246" s="83"/>
      <c r="P246" s="84"/>
      <c r="Q246" s="83"/>
      <c r="R246" s="83"/>
      <c r="S246" s="83"/>
      <c r="T246" s="83"/>
      <c r="U246" s="83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</row>
    <row r="247">
      <c r="A247" s="10"/>
      <c r="B247" s="73"/>
      <c r="C247" s="73"/>
      <c r="D247" s="73"/>
      <c r="E247" s="73"/>
      <c r="F247" s="73"/>
      <c r="G247" s="73"/>
      <c r="H247" s="73"/>
      <c r="I247" s="73"/>
      <c r="J247" s="80"/>
      <c r="K247" s="81"/>
      <c r="L247" s="81"/>
      <c r="M247" s="48"/>
      <c r="N247" s="82"/>
      <c r="O247" s="83"/>
      <c r="P247" s="84"/>
      <c r="Q247" s="83"/>
      <c r="R247" s="83"/>
      <c r="S247" s="83"/>
      <c r="T247" s="83"/>
      <c r="U247" s="83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</row>
    <row r="248">
      <c r="A248" s="10"/>
      <c r="B248" s="73"/>
      <c r="C248" s="73"/>
      <c r="D248" s="73"/>
      <c r="E248" s="73"/>
      <c r="F248" s="73"/>
      <c r="G248" s="73"/>
      <c r="H248" s="73"/>
      <c r="I248" s="73"/>
      <c r="J248" s="80"/>
      <c r="K248" s="81"/>
      <c r="L248" s="81"/>
      <c r="M248" s="48"/>
      <c r="N248" s="82"/>
      <c r="O248" s="83"/>
      <c r="P248" s="84"/>
      <c r="Q248" s="83"/>
      <c r="R248" s="83"/>
      <c r="S248" s="83"/>
      <c r="T248" s="83"/>
      <c r="U248" s="83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</row>
    <row r="249">
      <c r="A249" s="10"/>
      <c r="B249" s="73"/>
      <c r="C249" s="73"/>
      <c r="D249" s="73"/>
      <c r="E249" s="73"/>
      <c r="F249" s="73"/>
      <c r="G249" s="73"/>
      <c r="H249" s="73"/>
      <c r="I249" s="73"/>
      <c r="J249" s="80"/>
      <c r="K249" s="81"/>
      <c r="L249" s="81"/>
      <c r="M249" s="48"/>
      <c r="N249" s="82"/>
      <c r="O249" s="83"/>
      <c r="P249" s="84"/>
      <c r="Q249" s="83"/>
      <c r="R249" s="83"/>
      <c r="S249" s="83"/>
      <c r="T249" s="83"/>
      <c r="U249" s="83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</row>
    <row r="250">
      <c r="A250" s="10"/>
      <c r="B250" s="73"/>
      <c r="C250" s="73"/>
      <c r="D250" s="73"/>
      <c r="E250" s="73"/>
      <c r="F250" s="73"/>
      <c r="G250" s="73"/>
      <c r="H250" s="73"/>
      <c r="I250" s="73"/>
      <c r="J250" s="80"/>
      <c r="K250" s="81"/>
      <c r="L250" s="81"/>
      <c r="M250" s="48"/>
      <c r="N250" s="82"/>
      <c r="O250" s="83"/>
      <c r="P250" s="84"/>
      <c r="Q250" s="83"/>
      <c r="R250" s="83"/>
      <c r="S250" s="83"/>
      <c r="T250" s="83"/>
      <c r="U250" s="83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</row>
    <row r="251">
      <c r="A251" s="10"/>
      <c r="B251" s="73"/>
      <c r="C251" s="73"/>
      <c r="D251" s="73"/>
      <c r="E251" s="73"/>
      <c r="F251" s="73"/>
      <c r="G251" s="73"/>
      <c r="H251" s="73"/>
      <c r="I251" s="73"/>
      <c r="J251" s="80"/>
      <c r="K251" s="81"/>
      <c r="L251" s="81"/>
      <c r="M251" s="48"/>
      <c r="N251" s="82"/>
      <c r="O251" s="83"/>
      <c r="P251" s="84"/>
      <c r="Q251" s="83"/>
      <c r="R251" s="83"/>
      <c r="S251" s="83"/>
      <c r="T251" s="83"/>
      <c r="U251" s="83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</row>
    <row r="252">
      <c r="A252" s="10"/>
      <c r="B252" s="73"/>
      <c r="C252" s="73"/>
      <c r="D252" s="73"/>
      <c r="E252" s="73"/>
      <c r="F252" s="73"/>
      <c r="G252" s="73"/>
      <c r="H252" s="73"/>
      <c r="I252" s="73"/>
      <c r="J252" s="80"/>
      <c r="K252" s="81"/>
      <c r="L252" s="81"/>
      <c r="M252" s="48"/>
      <c r="N252" s="82"/>
      <c r="O252" s="83"/>
      <c r="P252" s="84"/>
      <c r="Q252" s="83"/>
      <c r="R252" s="83"/>
      <c r="S252" s="83"/>
      <c r="T252" s="83"/>
      <c r="U252" s="83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</row>
    <row r="253">
      <c r="A253" s="10"/>
      <c r="B253" s="73"/>
      <c r="C253" s="73"/>
      <c r="D253" s="73"/>
      <c r="E253" s="73"/>
      <c r="F253" s="73"/>
      <c r="G253" s="73"/>
      <c r="H253" s="73"/>
      <c r="I253" s="73"/>
      <c r="J253" s="80"/>
      <c r="K253" s="81"/>
      <c r="L253" s="81"/>
      <c r="M253" s="48"/>
      <c r="N253" s="82"/>
      <c r="O253" s="83"/>
      <c r="P253" s="84"/>
      <c r="Q253" s="83"/>
      <c r="R253" s="83"/>
      <c r="S253" s="83"/>
      <c r="T253" s="83"/>
      <c r="U253" s="83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</row>
    <row r="254">
      <c r="A254" s="10"/>
      <c r="B254" s="73"/>
      <c r="C254" s="73"/>
      <c r="D254" s="73"/>
      <c r="E254" s="73"/>
      <c r="F254" s="73"/>
      <c r="G254" s="73"/>
      <c r="H254" s="73"/>
      <c r="I254" s="73"/>
      <c r="J254" s="80"/>
      <c r="K254" s="81"/>
      <c r="L254" s="81"/>
      <c r="M254" s="48"/>
      <c r="N254" s="82"/>
      <c r="O254" s="83"/>
      <c r="P254" s="84"/>
      <c r="Q254" s="83"/>
      <c r="R254" s="83"/>
      <c r="S254" s="83"/>
      <c r="T254" s="83"/>
      <c r="U254" s="83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</row>
    <row r="255">
      <c r="A255" s="10"/>
      <c r="B255" s="73"/>
      <c r="C255" s="73"/>
      <c r="D255" s="73"/>
      <c r="E255" s="73"/>
      <c r="F255" s="73"/>
      <c r="G255" s="73"/>
      <c r="H255" s="73"/>
      <c r="I255" s="73"/>
      <c r="J255" s="80"/>
      <c r="K255" s="81"/>
      <c r="L255" s="81"/>
      <c r="M255" s="48"/>
      <c r="N255" s="82"/>
      <c r="O255" s="83"/>
      <c r="P255" s="84"/>
      <c r="Q255" s="83"/>
      <c r="R255" s="83"/>
      <c r="S255" s="83"/>
      <c r="T255" s="83"/>
      <c r="U255" s="83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</row>
    <row r="256">
      <c r="A256" s="10"/>
      <c r="B256" s="73"/>
      <c r="C256" s="73"/>
      <c r="D256" s="73"/>
      <c r="E256" s="73"/>
      <c r="F256" s="73"/>
      <c r="G256" s="73"/>
      <c r="H256" s="73"/>
      <c r="I256" s="73"/>
      <c r="J256" s="80"/>
      <c r="K256" s="81"/>
      <c r="L256" s="81"/>
      <c r="M256" s="48"/>
      <c r="N256" s="82"/>
      <c r="O256" s="83"/>
      <c r="P256" s="84"/>
      <c r="Q256" s="83"/>
      <c r="R256" s="83"/>
      <c r="S256" s="83"/>
      <c r="T256" s="83"/>
      <c r="U256" s="83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</row>
    <row r="257">
      <c r="A257" s="10"/>
      <c r="B257" s="73"/>
      <c r="C257" s="73"/>
      <c r="D257" s="73"/>
      <c r="E257" s="73"/>
      <c r="F257" s="73"/>
      <c r="G257" s="73"/>
      <c r="H257" s="73"/>
      <c r="I257" s="73"/>
      <c r="J257" s="80"/>
      <c r="K257" s="81"/>
      <c r="L257" s="81"/>
      <c r="M257" s="48"/>
      <c r="N257" s="82"/>
      <c r="O257" s="83"/>
      <c r="P257" s="84"/>
      <c r="Q257" s="83"/>
      <c r="R257" s="83"/>
      <c r="S257" s="83"/>
      <c r="T257" s="83"/>
      <c r="U257" s="83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</row>
    <row r="258">
      <c r="A258" s="10"/>
      <c r="B258" s="73"/>
      <c r="C258" s="73"/>
      <c r="D258" s="73"/>
      <c r="E258" s="73"/>
      <c r="F258" s="73"/>
      <c r="G258" s="73"/>
      <c r="H258" s="73"/>
      <c r="I258" s="73"/>
      <c r="J258" s="80"/>
      <c r="K258" s="81"/>
      <c r="L258" s="81"/>
      <c r="M258" s="48"/>
      <c r="N258" s="82"/>
      <c r="O258" s="83"/>
      <c r="P258" s="84"/>
      <c r="Q258" s="83"/>
      <c r="R258" s="83"/>
      <c r="S258" s="83"/>
      <c r="T258" s="83"/>
      <c r="U258" s="83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</row>
    <row r="259">
      <c r="A259" s="10"/>
      <c r="B259" s="73"/>
      <c r="C259" s="73"/>
      <c r="D259" s="73"/>
      <c r="E259" s="73"/>
      <c r="F259" s="73"/>
      <c r="G259" s="73"/>
      <c r="H259" s="73"/>
      <c r="I259" s="73"/>
      <c r="J259" s="80"/>
      <c r="K259" s="81"/>
      <c r="L259" s="81"/>
      <c r="M259" s="48"/>
      <c r="N259" s="82"/>
      <c r="O259" s="83"/>
      <c r="P259" s="84"/>
      <c r="Q259" s="83"/>
      <c r="R259" s="83"/>
      <c r="S259" s="83"/>
      <c r="T259" s="83"/>
      <c r="U259" s="83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</row>
    <row r="260">
      <c r="A260" s="10"/>
      <c r="B260" s="73"/>
      <c r="C260" s="73"/>
      <c r="D260" s="73"/>
      <c r="E260" s="73"/>
      <c r="F260" s="73"/>
      <c r="G260" s="73"/>
      <c r="H260" s="73"/>
      <c r="I260" s="73"/>
      <c r="J260" s="80"/>
      <c r="K260" s="81"/>
      <c r="L260" s="81"/>
      <c r="M260" s="48"/>
      <c r="N260" s="82"/>
      <c r="O260" s="83"/>
      <c r="P260" s="84"/>
      <c r="Q260" s="83"/>
      <c r="R260" s="83"/>
      <c r="S260" s="83"/>
      <c r="T260" s="83"/>
      <c r="U260" s="83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</row>
    <row r="261">
      <c r="A261" s="10"/>
      <c r="B261" s="73"/>
      <c r="C261" s="73"/>
      <c r="D261" s="73"/>
      <c r="E261" s="73"/>
      <c r="F261" s="73"/>
      <c r="G261" s="73"/>
      <c r="H261" s="73"/>
      <c r="I261" s="73"/>
      <c r="J261" s="80"/>
      <c r="K261" s="81"/>
      <c r="L261" s="81"/>
      <c r="M261" s="48"/>
      <c r="N261" s="82"/>
      <c r="O261" s="83"/>
      <c r="P261" s="84"/>
      <c r="Q261" s="83"/>
      <c r="R261" s="83"/>
      <c r="S261" s="83"/>
      <c r="T261" s="83"/>
      <c r="U261" s="83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</row>
    <row r="262">
      <c r="A262" s="10"/>
      <c r="B262" s="73"/>
      <c r="C262" s="73"/>
      <c r="D262" s="73"/>
      <c r="E262" s="73"/>
      <c r="F262" s="73"/>
      <c r="G262" s="73"/>
      <c r="H262" s="73"/>
      <c r="I262" s="73"/>
      <c r="J262" s="80"/>
      <c r="K262" s="81"/>
      <c r="L262" s="81"/>
      <c r="M262" s="48"/>
      <c r="N262" s="82"/>
      <c r="O262" s="83"/>
      <c r="P262" s="84"/>
      <c r="Q262" s="83"/>
      <c r="R262" s="83"/>
      <c r="S262" s="83"/>
      <c r="T262" s="83"/>
      <c r="U262" s="83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</row>
    <row r="263">
      <c r="A263" s="10"/>
      <c r="B263" s="73"/>
      <c r="C263" s="73"/>
      <c r="D263" s="73"/>
      <c r="E263" s="73"/>
      <c r="F263" s="73"/>
      <c r="G263" s="73"/>
      <c r="H263" s="73"/>
      <c r="I263" s="73"/>
      <c r="J263" s="80"/>
      <c r="K263" s="81"/>
      <c r="L263" s="81"/>
      <c r="M263" s="48"/>
      <c r="N263" s="82"/>
      <c r="O263" s="83"/>
      <c r="P263" s="84"/>
      <c r="Q263" s="83"/>
      <c r="R263" s="83"/>
      <c r="S263" s="83"/>
      <c r="T263" s="83"/>
      <c r="U263" s="83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</row>
    <row r="264">
      <c r="A264" s="10"/>
      <c r="B264" s="73"/>
      <c r="C264" s="73"/>
      <c r="D264" s="73"/>
      <c r="E264" s="73"/>
      <c r="F264" s="73"/>
      <c r="G264" s="73"/>
      <c r="H264" s="73"/>
      <c r="I264" s="73"/>
      <c r="J264" s="80"/>
      <c r="K264" s="81"/>
      <c r="L264" s="81"/>
      <c r="M264" s="48"/>
      <c r="N264" s="82"/>
      <c r="O264" s="83"/>
      <c r="P264" s="84"/>
      <c r="Q264" s="83"/>
      <c r="R264" s="83"/>
      <c r="S264" s="83"/>
      <c r="T264" s="83"/>
      <c r="U264" s="83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</row>
    <row r="265">
      <c r="A265" s="10"/>
      <c r="B265" s="73"/>
      <c r="C265" s="73"/>
      <c r="D265" s="73"/>
      <c r="E265" s="73"/>
      <c r="F265" s="73"/>
      <c r="G265" s="73"/>
      <c r="H265" s="73"/>
      <c r="I265" s="73"/>
      <c r="J265" s="80"/>
      <c r="K265" s="81"/>
      <c r="L265" s="81"/>
      <c r="M265" s="48"/>
      <c r="N265" s="82"/>
      <c r="O265" s="83"/>
      <c r="P265" s="84"/>
      <c r="Q265" s="83"/>
      <c r="R265" s="83"/>
      <c r="S265" s="83"/>
      <c r="T265" s="83"/>
      <c r="U265" s="83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</row>
    <row r="266">
      <c r="A266" s="10"/>
      <c r="B266" s="73"/>
      <c r="C266" s="73"/>
      <c r="D266" s="73"/>
      <c r="E266" s="73"/>
      <c r="F266" s="73"/>
      <c r="G266" s="73"/>
      <c r="H266" s="73"/>
      <c r="I266" s="73"/>
      <c r="J266" s="80"/>
      <c r="K266" s="81"/>
      <c r="L266" s="81"/>
      <c r="M266" s="48"/>
      <c r="N266" s="82"/>
      <c r="O266" s="83"/>
      <c r="P266" s="84"/>
      <c r="Q266" s="83"/>
      <c r="R266" s="83"/>
      <c r="S266" s="83"/>
      <c r="T266" s="83"/>
      <c r="U266" s="83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</row>
    <row r="267">
      <c r="A267" s="10"/>
      <c r="B267" s="73"/>
      <c r="C267" s="73"/>
      <c r="D267" s="73"/>
      <c r="E267" s="73"/>
      <c r="F267" s="73"/>
      <c r="G267" s="73"/>
      <c r="H267" s="73"/>
      <c r="I267" s="73"/>
      <c r="J267" s="80"/>
      <c r="K267" s="81"/>
      <c r="L267" s="81"/>
      <c r="M267" s="48"/>
      <c r="N267" s="82"/>
      <c r="O267" s="83"/>
      <c r="P267" s="84"/>
      <c r="Q267" s="83"/>
      <c r="R267" s="83"/>
      <c r="S267" s="83"/>
      <c r="T267" s="83"/>
      <c r="U267" s="83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</row>
    <row r="268">
      <c r="A268" s="10"/>
      <c r="B268" s="73"/>
      <c r="C268" s="73"/>
      <c r="D268" s="73"/>
      <c r="E268" s="73"/>
      <c r="F268" s="73"/>
      <c r="G268" s="73"/>
      <c r="H268" s="73"/>
      <c r="I268" s="73"/>
      <c r="J268" s="80"/>
      <c r="K268" s="81"/>
      <c r="L268" s="81"/>
      <c r="M268" s="48"/>
      <c r="N268" s="82"/>
      <c r="O268" s="83"/>
      <c r="P268" s="84"/>
      <c r="Q268" s="83"/>
      <c r="R268" s="83"/>
      <c r="S268" s="83"/>
      <c r="T268" s="83"/>
      <c r="U268" s="83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</row>
    <row r="269">
      <c r="A269" s="10"/>
      <c r="B269" s="73"/>
      <c r="C269" s="73"/>
      <c r="D269" s="73"/>
      <c r="E269" s="73"/>
      <c r="F269" s="73"/>
      <c r="G269" s="73"/>
      <c r="H269" s="73"/>
      <c r="I269" s="73"/>
      <c r="J269" s="80"/>
      <c r="K269" s="81"/>
      <c r="L269" s="81"/>
      <c r="M269" s="48"/>
      <c r="N269" s="82"/>
      <c r="O269" s="83"/>
      <c r="P269" s="84"/>
      <c r="Q269" s="83"/>
      <c r="R269" s="83"/>
      <c r="S269" s="83"/>
      <c r="T269" s="83"/>
      <c r="U269" s="83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</row>
    <row r="270">
      <c r="A270" s="10"/>
      <c r="B270" s="73"/>
      <c r="C270" s="73"/>
      <c r="D270" s="73"/>
      <c r="E270" s="73"/>
      <c r="F270" s="73"/>
      <c r="G270" s="73"/>
      <c r="H270" s="73"/>
      <c r="I270" s="73"/>
      <c r="J270" s="80"/>
      <c r="K270" s="81"/>
      <c r="L270" s="81"/>
      <c r="M270" s="48"/>
      <c r="N270" s="82"/>
      <c r="O270" s="83"/>
      <c r="P270" s="84"/>
      <c r="Q270" s="83"/>
      <c r="R270" s="83"/>
      <c r="S270" s="83"/>
      <c r="T270" s="83"/>
      <c r="U270" s="83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</row>
    <row r="271">
      <c r="A271" s="10"/>
      <c r="B271" s="73"/>
      <c r="C271" s="73"/>
      <c r="D271" s="73"/>
      <c r="E271" s="73"/>
      <c r="F271" s="73"/>
      <c r="G271" s="73"/>
      <c r="H271" s="73"/>
      <c r="I271" s="73"/>
      <c r="J271" s="80"/>
      <c r="K271" s="81"/>
      <c r="L271" s="81"/>
      <c r="M271" s="48"/>
      <c r="N271" s="82"/>
      <c r="O271" s="83"/>
      <c r="P271" s="84"/>
      <c r="Q271" s="83"/>
      <c r="R271" s="83"/>
      <c r="S271" s="83"/>
      <c r="T271" s="83"/>
      <c r="U271" s="83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</row>
    <row r="272">
      <c r="A272" s="10"/>
      <c r="B272" s="73"/>
      <c r="C272" s="73"/>
      <c r="D272" s="73"/>
      <c r="E272" s="73"/>
      <c r="F272" s="73"/>
      <c r="G272" s="73"/>
      <c r="H272" s="73"/>
      <c r="I272" s="73"/>
      <c r="J272" s="80"/>
      <c r="K272" s="81"/>
      <c r="L272" s="81"/>
      <c r="M272" s="48"/>
      <c r="N272" s="82"/>
      <c r="O272" s="83"/>
      <c r="P272" s="84"/>
      <c r="Q272" s="83"/>
      <c r="R272" s="83"/>
      <c r="S272" s="83"/>
      <c r="T272" s="83"/>
      <c r="U272" s="83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</row>
    <row r="273">
      <c r="A273" s="10"/>
      <c r="B273" s="73"/>
      <c r="C273" s="73"/>
      <c r="D273" s="73"/>
      <c r="E273" s="73"/>
      <c r="F273" s="73"/>
      <c r="G273" s="73"/>
      <c r="H273" s="73"/>
      <c r="I273" s="73"/>
      <c r="J273" s="80"/>
      <c r="K273" s="81"/>
      <c r="L273" s="81"/>
      <c r="M273" s="48"/>
      <c r="N273" s="82"/>
      <c r="O273" s="83"/>
      <c r="P273" s="84"/>
      <c r="Q273" s="83"/>
      <c r="R273" s="83"/>
      <c r="S273" s="83"/>
      <c r="T273" s="83"/>
      <c r="U273" s="83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</row>
    <row r="274">
      <c r="A274" s="10"/>
      <c r="B274" s="73"/>
      <c r="C274" s="73"/>
      <c r="D274" s="73"/>
      <c r="E274" s="73"/>
      <c r="F274" s="73"/>
      <c r="G274" s="73"/>
      <c r="H274" s="73"/>
      <c r="I274" s="73"/>
      <c r="J274" s="80"/>
      <c r="K274" s="81"/>
      <c r="L274" s="81"/>
      <c r="M274" s="48"/>
      <c r="N274" s="82"/>
      <c r="O274" s="83"/>
      <c r="P274" s="84"/>
      <c r="Q274" s="83"/>
      <c r="R274" s="83"/>
      <c r="S274" s="83"/>
      <c r="T274" s="83"/>
      <c r="U274" s="83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</row>
    <row r="275">
      <c r="A275" s="10"/>
      <c r="B275" s="73"/>
      <c r="C275" s="73"/>
      <c r="D275" s="73"/>
      <c r="E275" s="73"/>
      <c r="F275" s="73"/>
      <c r="G275" s="73"/>
      <c r="H275" s="73"/>
      <c r="I275" s="73"/>
      <c r="J275" s="80"/>
      <c r="K275" s="81"/>
      <c r="L275" s="81"/>
      <c r="M275" s="48"/>
      <c r="N275" s="82"/>
      <c r="O275" s="83"/>
      <c r="P275" s="84"/>
      <c r="Q275" s="83"/>
      <c r="R275" s="83"/>
      <c r="S275" s="83"/>
      <c r="T275" s="83"/>
      <c r="U275" s="83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</row>
    <row r="276">
      <c r="A276" s="10"/>
      <c r="B276" s="73"/>
      <c r="C276" s="73"/>
      <c r="D276" s="73"/>
      <c r="E276" s="73"/>
      <c r="F276" s="73"/>
      <c r="G276" s="73"/>
      <c r="H276" s="73"/>
      <c r="I276" s="73"/>
      <c r="J276" s="80"/>
      <c r="K276" s="81"/>
      <c r="L276" s="81"/>
      <c r="M276" s="48"/>
      <c r="N276" s="82"/>
      <c r="O276" s="83"/>
      <c r="P276" s="84"/>
      <c r="Q276" s="83"/>
      <c r="R276" s="83"/>
      <c r="S276" s="83"/>
      <c r="T276" s="83"/>
      <c r="U276" s="83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</row>
    <row r="277">
      <c r="A277" s="10"/>
      <c r="B277" s="73"/>
      <c r="C277" s="73"/>
      <c r="D277" s="73"/>
      <c r="E277" s="73"/>
      <c r="F277" s="73"/>
      <c r="G277" s="73"/>
      <c r="H277" s="73"/>
      <c r="I277" s="73"/>
      <c r="J277" s="80"/>
      <c r="K277" s="81"/>
      <c r="L277" s="81"/>
      <c r="M277" s="48"/>
      <c r="N277" s="82"/>
      <c r="O277" s="83"/>
      <c r="P277" s="84"/>
      <c r="Q277" s="83"/>
      <c r="R277" s="83"/>
      <c r="S277" s="83"/>
      <c r="T277" s="83"/>
      <c r="U277" s="83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</row>
    <row r="278">
      <c r="A278" s="10"/>
      <c r="B278" s="73"/>
      <c r="C278" s="73"/>
      <c r="D278" s="73"/>
      <c r="E278" s="73"/>
      <c r="F278" s="73"/>
      <c r="G278" s="73"/>
      <c r="H278" s="73"/>
      <c r="I278" s="73"/>
      <c r="J278" s="80"/>
      <c r="K278" s="81"/>
      <c r="L278" s="81"/>
      <c r="M278" s="48"/>
      <c r="N278" s="82"/>
      <c r="O278" s="83"/>
      <c r="P278" s="84"/>
      <c r="Q278" s="83"/>
      <c r="R278" s="83"/>
      <c r="S278" s="83"/>
      <c r="T278" s="83"/>
      <c r="U278" s="83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</row>
    <row r="279">
      <c r="A279" s="10"/>
      <c r="B279" s="73"/>
      <c r="C279" s="73"/>
      <c r="D279" s="73"/>
      <c r="E279" s="73"/>
      <c r="F279" s="73"/>
      <c r="G279" s="73"/>
      <c r="H279" s="73"/>
      <c r="I279" s="73"/>
      <c r="J279" s="80"/>
      <c r="K279" s="81"/>
      <c r="L279" s="81"/>
      <c r="M279" s="48"/>
      <c r="N279" s="82"/>
      <c r="O279" s="83"/>
      <c r="P279" s="84"/>
      <c r="Q279" s="83"/>
      <c r="R279" s="83"/>
      <c r="S279" s="83"/>
      <c r="T279" s="83"/>
      <c r="U279" s="83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</row>
    <row r="280">
      <c r="A280" s="10"/>
      <c r="B280" s="73"/>
      <c r="C280" s="73"/>
      <c r="D280" s="73"/>
      <c r="E280" s="73"/>
      <c r="F280" s="73"/>
      <c r="G280" s="73"/>
      <c r="H280" s="73"/>
      <c r="I280" s="73"/>
      <c r="J280" s="80"/>
      <c r="K280" s="81"/>
      <c r="L280" s="81"/>
      <c r="M280" s="48"/>
      <c r="N280" s="82"/>
      <c r="O280" s="83"/>
      <c r="P280" s="84"/>
      <c r="Q280" s="83"/>
      <c r="R280" s="83"/>
      <c r="S280" s="83"/>
      <c r="T280" s="83"/>
      <c r="U280" s="83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</row>
    <row r="281">
      <c r="A281" s="10"/>
      <c r="B281" s="73"/>
      <c r="C281" s="73"/>
      <c r="D281" s="73"/>
      <c r="E281" s="73"/>
      <c r="F281" s="73"/>
      <c r="G281" s="73"/>
      <c r="H281" s="73"/>
      <c r="I281" s="73"/>
      <c r="J281" s="80"/>
      <c r="K281" s="81"/>
      <c r="L281" s="81"/>
      <c r="M281" s="48"/>
      <c r="N281" s="82"/>
      <c r="O281" s="83"/>
      <c r="P281" s="84"/>
      <c r="Q281" s="83"/>
      <c r="R281" s="83"/>
      <c r="S281" s="83"/>
      <c r="T281" s="83"/>
      <c r="U281" s="83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</row>
    <row r="282">
      <c r="A282" s="10"/>
      <c r="B282" s="73"/>
      <c r="C282" s="73"/>
      <c r="D282" s="73"/>
      <c r="E282" s="73"/>
      <c r="F282" s="73"/>
      <c r="G282" s="73"/>
      <c r="H282" s="73"/>
      <c r="I282" s="73"/>
      <c r="J282" s="80"/>
      <c r="K282" s="81"/>
      <c r="L282" s="81"/>
      <c r="M282" s="48"/>
      <c r="N282" s="82"/>
      <c r="O282" s="83"/>
      <c r="P282" s="84"/>
      <c r="Q282" s="83"/>
      <c r="R282" s="83"/>
      <c r="S282" s="83"/>
      <c r="T282" s="83"/>
      <c r="U282" s="83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</row>
    <row r="283">
      <c r="A283" s="10"/>
      <c r="B283" s="73"/>
      <c r="C283" s="73"/>
      <c r="D283" s="73"/>
      <c r="E283" s="73"/>
      <c r="F283" s="73"/>
      <c r="G283" s="73"/>
      <c r="H283" s="73"/>
      <c r="I283" s="73"/>
      <c r="J283" s="80"/>
      <c r="K283" s="81"/>
      <c r="L283" s="81"/>
      <c r="M283" s="48"/>
      <c r="N283" s="82"/>
      <c r="O283" s="83"/>
      <c r="P283" s="84"/>
      <c r="Q283" s="83"/>
      <c r="R283" s="83"/>
      <c r="S283" s="83"/>
      <c r="T283" s="83"/>
      <c r="U283" s="83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</row>
    <row r="284">
      <c r="A284" s="10"/>
      <c r="B284" s="73"/>
      <c r="C284" s="73"/>
      <c r="D284" s="73"/>
      <c r="E284" s="73"/>
      <c r="F284" s="73"/>
      <c r="G284" s="73"/>
      <c r="H284" s="73"/>
      <c r="I284" s="73"/>
      <c r="J284" s="80"/>
      <c r="K284" s="81"/>
      <c r="L284" s="81"/>
      <c r="M284" s="48"/>
      <c r="N284" s="82"/>
      <c r="O284" s="83"/>
      <c r="P284" s="84"/>
      <c r="Q284" s="83"/>
      <c r="R284" s="83"/>
      <c r="S284" s="83"/>
      <c r="T284" s="83"/>
      <c r="U284" s="83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</row>
    <row r="285">
      <c r="A285" s="10"/>
      <c r="B285" s="73"/>
      <c r="C285" s="73"/>
      <c r="D285" s="73"/>
      <c r="E285" s="73"/>
      <c r="F285" s="73"/>
      <c r="G285" s="73"/>
      <c r="H285" s="73"/>
      <c r="I285" s="73"/>
      <c r="J285" s="80"/>
      <c r="K285" s="81"/>
      <c r="L285" s="81"/>
      <c r="M285" s="48"/>
      <c r="N285" s="82"/>
      <c r="O285" s="83"/>
      <c r="P285" s="84"/>
      <c r="Q285" s="83"/>
      <c r="R285" s="83"/>
      <c r="S285" s="83"/>
      <c r="T285" s="83"/>
      <c r="U285" s="83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</row>
    <row r="286">
      <c r="A286" s="10"/>
      <c r="B286" s="73"/>
      <c r="C286" s="73"/>
      <c r="D286" s="73"/>
      <c r="E286" s="73"/>
      <c r="F286" s="73"/>
      <c r="G286" s="73"/>
      <c r="H286" s="73"/>
      <c r="I286" s="73"/>
      <c r="J286" s="80"/>
      <c r="K286" s="81"/>
      <c r="L286" s="81"/>
      <c r="M286" s="48"/>
      <c r="N286" s="82"/>
      <c r="O286" s="83"/>
      <c r="P286" s="84"/>
      <c r="Q286" s="83"/>
      <c r="R286" s="83"/>
      <c r="S286" s="83"/>
      <c r="T286" s="83"/>
      <c r="U286" s="83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</row>
    <row r="287">
      <c r="A287" s="10"/>
      <c r="B287" s="73"/>
      <c r="C287" s="73"/>
      <c r="D287" s="73"/>
      <c r="E287" s="73"/>
      <c r="F287" s="73"/>
      <c r="G287" s="73"/>
      <c r="H287" s="73"/>
      <c r="I287" s="73"/>
      <c r="J287" s="80"/>
      <c r="K287" s="81"/>
      <c r="L287" s="81"/>
      <c r="M287" s="48"/>
      <c r="N287" s="82"/>
      <c r="O287" s="83"/>
      <c r="P287" s="84"/>
      <c r="Q287" s="83"/>
      <c r="R287" s="83"/>
      <c r="S287" s="83"/>
      <c r="T287" s="83"/>
      <c r="U287" s="83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</row>
    <row r="288">
      <c r="A288" s="10"/>
      <c r="B288" s="73"/>
      <c r="C288" s="73"/>
      <c r="D288" s="73"/>
      <c r="E288" s="73"/>
      <c r="F288" s="73"/>
      <c r="G288" s="73"/>
      <c r="H288" s="73"/>
      <c r="I288" s="73"/>
      <c r="J288" s="80"/>
      <c r="K288" s="81"/>
      <c r="L288" s="81"/>
      <c r="M288" s="48"/>
      <c r="N288" s="82"/>
      <c r="O288" s="83"/>
      <c r="P288" s="84"/>
      <c r="Q288" s="83"/>
      <c r="R288" s="83"/>
      <c r="S288" s="83"/>
      <c r="T288" s="83"/>
      <c r="U288" s="83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</row>
    <row r="289">
      <c r="A289" s="10"/>
      <c r="B289" s="73"/>
      <c r="C289" s="73"/>
      <c r="D289" s="73"/>
      <c r="E289" s="73"/>
      <c r="F289" s="73"/>
      <c r="G289" s="73"/>
      <c r="H289" s="73"/>
      <c r="I289" s="73"/>
      <c r="J289" s="80"/>
      <c r="K289" s="81"/>
      <c r="L289" s="81"/>
      <c r="M289" s="48"/>
      <c r="N289" s="82"/>
      <c r="O289" s="83"/>
      <c r="P289" s="84"/>
      <c r="Q289" s="83"/>
      <c r="R289" s="83"/>
      <c r="S289" s="83"/>
      <c r="T289" s="83"/>
      <c r="U289" s="83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</row>
    <row r="290">
      <c r="A290" s="10"/>
      <c r="B290" s="73"/>
      <c r="C290" s="73"/>
      <c r="D290" s="73"/>
      <c r="E290" s="73"/>
      <c r="F290" s="73"/>
      <c r="G290" s="73"/>
      <c r="H290" s="73"/>
      <c r="I290" s="73"/>
      <c r="J290" s="80"/>
      <c r="K290" s="81"/>
      <c r="L290" s="81"/>
      <c r="M290" s="48"/>
      <c r="N290" s="82"/>
      <c r="O290" s="83"/>
      <c r="P290" s="84"/>
      <c r="Q290" s="83"/>
      <c r="R290" s="83"/>
      <c r="S290" s="83"/>
      <c r="T290" s="83"/>
      <c r="U290" s="83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</row>
    <row r="291">
      <c r="A291" s="10"/>
      <c r="B291" s="73"/>
      <c r="C291" s="73"/>
      <c r="D291" s="73"/>
      <c r="E291" s="73"/>
      <c r="F291" s="73"/>
      <c r="G291" s="73"/>
      <c r="H291" s="73"/>
      <c r="I291" s="73"/>
      <c r="J291" s="80"/>
      <c r="K291" s="81"/>
      <c r="L291" s="81"/>
      <c r="M291" s="48"/>
      <c r="N291" s="82"/>
      <c r="O291" s="83"/>
      <c r="P291" s="84"/>
      <c r="Q291" s="83"/>
      <c r="R291" s="83"/>
      <c r="S291" s="83"/>
      <c r="T291" s="83"/>
      <c r="U291" s="83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</row>
    <row r="292">
      <c r="A292" s="10"/>
      <c r="B292" s="73"/>
      <c r="C292" s="73"/>
      <c r="D292" s="73"/>
      <c r="E292" s="73"/>
      <c r="F292" s="73"/>
      <c r="G292" s="73"/>
      <c r="H292" s="73"/>
      <c r="I292" s="73"/>
      <c r="J292" s="80"/>
      <c r="K292" s="81"/>
      <c r="L292" s="81"/>
      <c r="M292" s="48"/>
      <c r="N292" s="82"/>
      <c r="O292" s="83"/>
      <c r="P292" s="84"/>
      <c r="Q292" s="83"/>
      <c r="R292" s="83"/>
      <c r="S292" s="83"/>
      <c r="T292" s="83"/>
      <c r="U292" s="83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</row>
    <row r="293">
      <c r="A293" s="10"/>
      <c r="B293" s="73"/>
      <c r="C293" s="73"/>
      <c r="D293" s="73"/>
      <c r="E293" s="73"/>
      <c r="F293" s="73"/>
      <c r="G293" s="73"/>
      <c r="H293" s="73"/>
      <c r="I293" s="73"/>
      <c r="J293" s="80"/>
      <c r="K293" s="81"/>
      <c r="L293" s="81"/>
      <c r="M293" s="48"/>
      <c r="N293" s="82"/>
      <c r="O293" s="83"/>
      <c r="P293" s="84"/>
      <c r="Q293" s="83"/>
      <c r="R293" s="83"/>
      <c r="S293" s="83"/>
      <c r="T293" s="83"/>
      <c r="U293" s="83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</row>
    <row r="294">
      <c r="A294" s="10"/>
      <c r="B294" s="73"/>
      <c r="C294" s="73"/>
      <c r="D294" s="73"/>
      <c r="E294" s="73"/>
      <c r="F294" s="73"/>
      <c r="G294" s="73"/>
      <c r="H294" s="73"/>
      <c r="I294" s="73"/>
      <c r="J294" s="80"/>
      <c r="K294" s="81"/>
      <c r="L294" s="81"/>
      <c r="M294" s="48"/>
      <c r="N294" s="82"/>
      <c r="O294" s="83"/>
      <c r="P294" s="84"/>
      <c r="Q294" s="83"/>
      <c r="R294" s="83"/>
      <c r="S294" s="83"/>
      <c r="T294" s="83"/>
      <c r="U294" s="83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</row>
    <row r="295">
      <c r="A295" s="10"/>
      <c r="B295" s="73"/>
      <c r="C295" s="73"/>
      <c r="D295" s="73"/>
      <c r="E295" s="73"/>
      <c r="F295" s="73"/>
      <c r="G295" s="73"/>
      <c r="H295" s="73"/>
      <c r="I295" s="73"/>
      <c r="J295" s="80"/>
      <c r="K295" s="81"/>
      <c r="L295" s="81"/>
      <c r="M295" s="48"/>
      <c r="N295" s="82"/>
      <c r="O295" s="83"/>
      <c r="P295" s="84"/>
      <c r="Q295" s="83"/>
      <c r="R295" s="83"/>
      <c r="S295" s="83"/>
      <c r="T295" s="83"/>
      <c r="U295" s="83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</row>
    <row r="296">
      <c r="A296" s="10"/>
      <c r="B296" s="73"/>
      <c r="C296" s="73"/>
      <c r="D296" s="73"/>
      <c r="E296" s="73"/>
      <c r="F296" s="73"/>
      <c r="G296" s="73"/>
      <c r="H296" s="73"/>
      <c r="I296" s="73"/>
      <c r="J296" s="80"/>
      <c r="K296" s="81"/>
      <c r="L296" s="81"/>
      <c r="M296" s="48"/>
      <c r="N296" s="82"/>
      <c r="O296" s="83"/>
      <c r="P296" s="84"/>
      <c r="Q296" s="83"/>
      <c r="R296" s="83"/>
      <c r="S296" s="83"/>
      <c r="T296" s="83"/>
      <c r="U296" s="83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</row>
    <row r="297">
      <c r="A297" s="10"/>
      <c r="B297" s="73"/>
      <c r="C297" s="73"/>
      <c r="D297" s="73"/>
      <c r="E297" s="73"/>
      <c r="F297" s="73"/>
      <c r="G297" s="73"/>
      <c r="H297" s="73"/>
      <c r="I297" s="73"/>
      <c r="J297" s="80"/>
      <c r="K297" s="81"/>
      <c r="L297" s="81"/>
      <c r="M297" s="48"/>
      <c r="N297" s="82"/>
      <c r="O297" s="83"/>
      <c r="P297" s="84"/>
      <c r="Q297" s="83"/>
      <c r="R297" s="83"/>
      <c r="S297" s="83"/>
      <c r="T297" s="83"/>
      <c r="U297" s="83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</row>
    <row r="298">
      <c r="A298" s="10"/>
      <c r="B298" s="73"/>
      <c r="C298" s="73"/>
      <c r="D298" s="73"/>
      <c r="E298" s="73"/>
      <c r="F298" s="73"/>
      <c r="G298" s="73"/>
      <c r="H298" s="73"/>
      <c r="I298" s="73"/>
      <c r="J298" s="80"/>
      <c r="K298" s="81"/>
      <c r="L298" s="81"/>
      <c r="M298" s="48"/>
      <c r="N298" s="82"/>
      <c r="O298" s="83"/>
      <c r="P298" s="84"/>
      <c r="Q298" s="83"/>
      <c r="R298" s="83"/>
      <c r="S298" s="83"/>
      <c r="T298" s="83"/>
      <c r="U298" s="83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</row>
    <row r="299">
      <c r="A299" s="10"/>
      <c r="B299" s="73"/>
      <c r="C299" s="73"/>
      <c r="D299" s="73"/>
      <c r="E299" s="73"/>
      <c r="F299" s="73"/>
      <c r="G299" s="73"/>
      <c r="H299" s="73"/>
      <c r="I299" s="73"/>
      <c r="J299" s="80"/>
      <c r="K299" s="81"/>
      <c r="L299" s="81"/>
      <c r="M299" s="48"/>
      <c r="N299" s="82"/>
      <c r="O299" s="83"/>
      <c r="P299" s="84"/>
      <c r="Q299" s="83"/>
      <c r="R299" s="83"/>
      <c r="S299" s="83"/>
      <c r="T299" s="83"/>
      <c r="U299" s="83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</row>
    <row r="300">
      <c r="A300" s="10"/>
      <c r="B300" s="73"/>
      <c r="C300" s="73"/>
      <c r="D300" s="73"/>
      <c r="E300" s="73"/>
      <c r="F300" s="73"/>
      <c r="G300" s="73"/>
      <c r="H300" s="73"/>
      <c r="I300" s="73"/>
      <c r="J300" s="80"/>
      <c r="K300" s="81"/>
      <c r="L300" s="81"/>
      <c r="M300" s="48"/>
      <c r="N300" s="82"/>
      <c r="O300" s="83"/>
      <c r="P300" s="84"/>
      <c r="Q300" s="83"/>
      <c r="R300" s="83"/>
      <c r="S300" s="83"/>
      <c r="T300" s="83"/>
      <c r="U300" s="83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</row>
    <row r="301">
      <c r="A301" s="10"/>
      <c r="B301" s="73"/>
      <c r="C301" s="73"/>
      <c r="D301" s="73"/>
      <c r="E301" s="73"/>
      <c r="F301" s="73"/>
      <c r="G301" s="73"/>
      <c r="H301" s="73"/>
      <c r="I301" s="73"/>
      <c r="J301" s="80"/>
      <c r="K301" s="81"/>
      <c r="L301" s="81"/>
      <c r="M301" s="48"/>
      <c r="N301" s="82"/>
      <c r="O301" s="83"/>
      <c r="P301" s="84"/>
      <c r="Q301" s="83"/>
      <c r="R301" s="83"/>
      <c r="S301" s="83"/>
      <c r="T301" s="83"/>
      <c r="U301" s="83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</row>
    <row r="302">
      <c r="A302" s="10"/>
      <c r="B302" s="73"/>
      <c r="C302" s="73"/>
      <c r="D302" s="73"/>
      <c r="E302" s="73"/>
      <c r="F302" s="73"/>
      <c r="G302" s="73"/>
      <c r="H302" s="73"/>
      <c r="I302" s="73"/>
      <c r="J302" s="80"/>
      <c r="K302" s="81"/>
      <c r="L302" s="81"/>
      <c r="M302" s="48"/>
      <c r="N302" s="82"/>
      <c r="O302" s="83"/>
      <c r="P302" s="84"/>
      <c r="Q302" s="83"/>
      <c r="R302" s="83"/>
      <c r="S302" s="83"/>
      <c r="T302" s="83"/>
      <c r="U302" s="83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</row>
    <row r="303">
      <c r="A303" s="10"/>
      <c r="B303" s="73"/>
      <c r="C303" s="73"/>
      <c r="D303" s="73"/>
      <c r="E303" s="73"/>
      <c r="F303" s="73"/>
      <c r="G303" s="73"/>
      <c r="H303" s="73"/>
      <c r="I303" s="73"/>
      <c r="J303" s="80"/>
      <c r="K303" s="81"/>
      <c r="L303" s="81"/>
      <c r="M303" s="48"/>
      <c r="N303" s="82"/>
      <c r="O303" s="83"/>
      <c r="P303" s="84"/>
      <c r="Q303" s="83"/>
      <c r="R303" s="83"/>
      <c r="S303" s="83"/>
      <c r="T303" s="83"/>
      <c r="U303" s="83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</row>
    <row r="304">
      <c r="A304" s="10"/>
      <c r="B304" s="73"/>
      <c r="C304" s="73"/>
      <c r="D304" s="73"/>
      <c r="E304" s="73"/>
      <c r="F304" s="73"/>
      <c r="G304" s="73"/>
      <c r="H304" s="73"/>
      <c r="I304" s="73"/>
      <c r="J304" s="80"/>
      <c r="K304" s="81"/>
      <c r="L304" s="81"/>
      <c r="M304" s="48"/>
      <c r="N304" s="82"/>
      <c r="O304" s="83"/>
      <c r="P304" s="84"/>
      <c r="Q304" s="83"/>
      <c r="R304" s="83"/>
      <c r="S304" s="83"/>
      <c r="T304" s="83"/>
      <c r="U304" s="83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</row>
    <row r="305">
      <c r="A305" s="10"/>
      <c r="B305" s="73"/>
      <c r="C305" s="73"/>
      <c r="D305" s="73"/>
      <c r="E305" s="73"/>
      <c r="F305" s="73"/>
      <c r="G305" s="73"/>
      <c r="H305" s="73"/>
      <c r="I305" s="73"/>
      <c r="J305" s="80"/>
      <c r="K305" s="81"/>
      <c r="L305" s="81"/>
      <c r="M305" s="48"/>
      <c r="N305" s="82"/>
      <c r="O305" s="83"/>
      <c r="P305" s="84"/>
      <c r="Q305" s="83"/>
      <c r="R305" s="83"/>
      <c r="S305" s="83"/>
      <c r="T305" s="83"/>
      <c r="U305" s="83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</row>
    <row r="306">
      <c r="A306" s="10"/>
      <c r="B306" s="73"/>
      <c r="C306" s="73"/>
      <c r="D306" s="73"/>
      <c r="E306" s="73"/>
      <c r="F306" s="73"/>
      <c r="G306" s="73"/>
      <c r="H306" s="73"/>
      <c r="I306" s="73"/>
      <c r="J306" s="80"/>
      <c r="K306" s="81"/>
      <c r="L306" s="81"/>
      <c r="M306" s="48"/>
      <c r="N306" s="82"/>
      <c r="O306" s="83"/>
      <c r="P306" s="84"/>
      <c r="Q306" s="83"/>
      <c r="R306" s="83"/>
      <c r="S306" s="83"/>
      <c r="T306" s="83"/>
      <c r="U306" s="83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</row>
    <row r="307">
      <c r="A307" s="10"/>
      <c r="B307" s="73"/>
      <c r="C307" s="73"/>
      <c r="D307" s="73"/>
      <c r="E307" s="73"/>
      <c r="F307" s="73"/>
      <c r="G307" s="73"/>
      <c r="H307" s="73"/>
      <c r="I307" s="73"/>
      <c r="J307" s="80"/>
      <c r="K307" s="81"/>
      <c r="L307" s="81"/>
      <c r="M307" s="48"/>
      <c r="N307" s="82"/>
      <c r="O307" s="83"/>
      <c r="P307" s="84"/>
      <c r="Q307" s="83"/>
      <c r="R307" s="83"/>
      <c r="S307" s="83"/>
      <c r="T307" s="83"/>
      <c r="U307" s="83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</row>
    <row r="308">
      <c r="A308" s="10"/>
      <c r="B308" s="73"/>
      <c r="C308" s="73"/>
      <c r="D308" s="73"/>
      <c r="E308" s="73"/>
      <c r="F308" s="73"/>
      <c r="G308" s="73"/>
      <c r="H308" s="73"/>
      <c r="I308" s="73"/>
      <c r="J308" s="80"/>
      <c r="K308" s="81"/>
      <c r="L308" s="81"/>
      <c r="M308" s="48"/>
      <c r="N308" s="82"/>
      <c r="O308" s="83"/>
      <c r="P308" s="84"/>
      <c r="Q308" s="83"/>
      <c r="R308" s="83"/>
      <c r="S308" s="83"/>
      <c r="T308" s="83"/>
      <c r="U308" s="83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</row>
    <row r="309">
      <c r="A309" s="10"/>
      <c r="B309" s="73"/>
      <c r="C309" s="73"/>
      <c r="D309" s="73"/>
      <c r="E309" s="73"/>
      <c r="F309" s="73"/>
      <c r="G309" s="73"/>
      <c r="H309" s="73"/>
      <c r="I309" s="73"/>
      <c r="J309" s="80"/>
      <c r="K309" s="81"/>
      <c r="L309" s="81"/>
      <c r="M309" s="48"/>
      <c r="N309" s="82"/>
      <c r="O309" s="83"/>
      <c r="P309" s="84"/>
      <c r="Q309" s="83"/>
      <c r="R309" s="83"/>
      <c r="S309" s="83"/>
      <c r="T309" s="83"/>
      <c r="U309" s="83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</row>
    <row r="310">
      <c r="A310" s="10"/>
      <c r="B310" s="73"/>
      <c r="C310" s="73"/>
      <c r="D310" s="73"/>
      <c r="E310" s="73"/>
      <c r="F310" s="73"/>
      <c r="G310" s="73"/>
      <c r="H310" s="73"/>
      <c r="I310" s="73"/>
      <c r="J310" s="80"/>
      <c r="K310" s="81"/>
      <c r="L310" s="81"/>
      <c r="M310" s="48"/>
      <c r="N310" s="82"/>
      <c r="O310" s="83"/>
      <c r="P310" s="84"/>
      <c r="Q310" s="83"/>
      <c r="R310" s="83"/>
      <c r="S310" s="83"/>
      <c r="T310" s="83"/>
      <c r="U310" s="83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</row>
    <row r="311">
      <c r="A311" s="10"/>
      <c r="B311" s="73"/>
      <c r="C311" s="73"/>
      <c r="D311" s="73"/>
      <c r="E311" s="73"/>
      <c r="F311" s="73"/>
      <c r="G311" s="73"/>
      <c r="H311" s="73"/>
      <c r="I311" s="73"/>
      <c r="J311" s="80"/>
      <c r="K311" s="81"/>
      <c r="L311" s="81"/>
      <c r="M311" s="48"/>
      <c r="N311" s="82"/>
      <c r="O311" s="83"/>
      <c r="P311" s="84"/>
      <c r="Q311" s="83"/>
      <c r="R311" s="83"/>
      <c r="S311" s="83"/>
      <c r="T311" s="83"/>
      <c r="U311" s="83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</row>
    <row r="312">
      <c r="A312" s="10"/>
      <c r="B312" s="73"/>
      <c r="C312" s="73"/>
      <c r="D312" s="73"/>
      <c r="E312" s="73"/>
      <c r="F312" s="73"/>
      <c r="G312" s="73"/>
      <c r="H312" s="73"/>
      <c r="I312" s="73"/>
      <c r="J312" s="80"/>
      <c r="K312" s="81"/>
      <c r="L312" s="81"/>
      <c r="M312" s="48"/>
      <c r="N312" s="82"/>
      <c r="O312" s="83"/>
      <c r="P312" s="84"/>
      <c r="Q312" s="83"/>
      <c r="R312" s="83"/>
      <c r="S312" s="83"/>
      <c r="T312" s="83"/>
      <c r="U312" s="83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</row>
    <row r="313">
      <c r="A313" s="10"/>
      <c r="B313" s="73"/>
      <c r="C313" s="73"/>
      <c r="D313" s="73"/>
      <c r="E313" s="73"/>
      <c r="F313" s="73"/>
      <c r="G313" s="73"/>
      <c r="H313" s="73"/>
      <c r="I313" s="73"/>
      <c r="J313" s="80"/>
      <c r="K313" s="81"/>
      <c r="L313" s="81"/>
      <c r="M313" s="48"/>
      <c r="N313" s="82"/>
      <c r="O313" s="83"/>
      <c r="P313" s="84"/>
      <c r="Q313" s="83"/>
      <c r="R313" s="83"/>
      <c r="S313" s="83"/>
      <c r="T313" s="83"/>
      <c r="U313" s="83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</row>
    <row r="314">
      <c r="A314" s="10"/>
      <c r="B314" s="73"/>
      <c r="C314" s="73"/>
      <c r="D314" s="73"/>
      <c r="E314" s="73"/>
      <c r="F314" s="73"/>
      <c r="G314" s="73"/>
      <c r="H314" s="73"/>
      <c r="I314" s="73"/>
      <c r="J314" s="80"/>
      <c r="K314" s="81"/>
      <c r="L314" s="81"/>
      <c r="M314" s="48"/>
      <c r="N314" s="82"/>
      <c r="O314" s="83"/>
      <c r="P314" s="84"/>
      <c r="Q314" s="83"/>
      <c r="R314" s="83"/>
      <c r="S314" s="83"/>
      <c r="T314" s="83"/>
      <c r="U314" s="83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</row>
    <row r="315">
      <c r="A315" s="10"/>
      <c r="B315" s="73"/>
      <c r="C315" s="73"/>
      <c r="D315" s="73"/>
      <c r="E315" s="73"/>
      <c r="F315" s="73"/>
      <c r="G315" s="73"/>
      <c r="H315" s="73"/>
      <c r="I315" s="73"/>
      <c r="J315" s="80"/>
      <c r="K315" s="81"/>
      <c r="L315" s="81"/>
      <c r="M315" s="48"/>
      <c r="N315" s="82"/>
      <c r="O315" s="83"/>
      <c r="P315" s="84"/>
      <c r="Q315" s="83"/>
      <c r="R315" s="83"/>
      <c r="S315" s="83"/>
      <c r="T315" s="83"/>
      <c r="U315" s="83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</row>
    <row r="316">
      <c r="A316" s="10"/>
      <c r="B316" s="73"/>
      <c r="C316" s="73"/>
      <c r="D316" s="73"/>
      <c r="E316" s="73"/>
      <c r="F316" s="73"/>
      <c r="G316" s="73"/>
      <c r="H316" s="73"/>
      <c r="I316" s="73"/>
      <c r="J316" s="80"/>
      <c r="K316" s="81"/>
      <c r="L316" s="81"/>
      <c r="M316" s="48"/>
      <c r="N316" s="82"/>
      <c r="O316" s="83"/>
      <c r="P316" s="84"/>
      <c r="Q316" s="83"/>
      <c r="R316" s="83"/>
      <c r="S316" s="83"/>
      <c r="T316" s="83"/>
      <c r="U316" s="83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</row>
    <row r="317">
      <c r="A317" s="10"/>
      <c r="B317" s="73"/>
      <c r="C317" s="73"/>
      <c r="D317" s="73"/>
      <c r="E317" s="73"/>
      <c r="F317" s="73"/>
      <c r="G317" s="73"/>
      <c r="H317" s="73"/>
      <c r="I317" s="73"/>
      <c r="J317" s="80"/>
      <c r="K317" s="81"/>
      <c r="L317" s="81"/>
      <c r="M317" s="48"/>
      <c r="N317" s="82"/>
      <c r="O317" s="83"/>
      <c r="P317" s="84"/>
      <c r="Q317" s="83"/>
      <c r="R317" s="83"/>
      <c r="S317" s="83"/>
      <c r="T317" s="83"/>
      <c r="U317" s="83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</row>
    <row r="318">
      <c r="A318" s="10"/>
      <c r="B318" s="73"/>
      <c r="C318" s="73"/>
      <c r="D318" s="73"/>
      <c r="E318" s="73"/>
      <c r="F318" s="73"/>
      <c r="G318" s="73"/>
      <c r="H318" s="73"/>
      <c r="I318" s="73"/>
      <c r="J318" s="80"/>
      <c r="K318" s="81"/>
      <c r="L318" s="81"/>
      <c r="M318" s="48"/>
      <c r="N318" s="82"/>
      <c r="O318" s="83"/>
      <c r="P318" s="84"/>
      <c r="Q318" s="83"/>
      <c r="R318" s="83"/>
      <c r="S318" s="83"/>
      <c r="T318" s="83"/>
      <c r="U318" s="83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</row>
    <row r="319">
      <c r="A319" s="10"/>
      <c r="B319" s="73"/>
      <c r="C319" s="73"/>
      <c r="D319" s="73"/>
      <c r="E319" s="73"/>
      <c r="F319" s="73"/>
      <c r="G319" s="73"/>
      <c r="H319" s="73"/>
      <c r="I319" s="73"/>
      <c r="J319" s="80"/>
      <c r="K319" s="81"/>
      <c r="L319" s="81"/>
      <c r="M319" s="48"/>
      <c r="N319" s="82"/>
      <c r="O319" s="83"/>
      <c r="P319" s="84"/>
      <c r="Q319" s="83"/>
      <c r="R319" s="83"/>
      <c r="S319" s="83"/>
      <c r="T319" s="83"/>
      <c r="U319" s="83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</row>
    <row r="320">
      <c r="A320" s="10"/>
      <c r="B320" s="73"/>
      <c r="C320" s="73"/>
      <c r="D320" s="73"/>
      <c r="E320" s="73"/>
      <c r="F320" s="73"/>
      <c r="G320" s="73"/>
      <c r="H320" s="73"/>
      <c r="I320" s="73"/>
      <c r="J320" s="80"/>
      <c r="K320" s="81"/>
      <c r="L320" s="81"/>
      <c r="M320" s="48"/>
      <c r="N320" s="82"/>
      <c r="O320" s="83"/>
      <c r="P320" s="84"/>
      <c r="Q320" s="83"/>
      <c r="R320" s="83"/>
      <c r="S320" s="83"/>
      <c r="T320" s="83"/>
      <c r="U320" s="83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</row>
    <row r="321">
      <c r="A321" s="10"/>
      <c r="B321" s="73"/>
      <c r="C321" s="73"/>
      <c r="D321" s="73"/>
      <c r="E321" s="73"/>
      <c r="F321" s="73"/>
      <c r="G321" s="73"/>
      <c r="H321" s="73"/>
      <c r="I321" s="73"/>
      <c r="J321" s="80"/>
      <c r="K321" s="81"/>
      <c r="L321" s="81"/>
      <c r="M321" s="48"/>
      <c r="N321" s="82"/>
      <c r="O321" s="83"/>
      <c r="P321" s="84"/>
      <c r="Q321" s="83"/>
      <c r="R321" s="83"/>
      <c r="S321" s="83"/>
      <c r="T321" s="83"/>
      <c r="U321" s="83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</row>
    <row r="322">
      <c r="A322" s="10"/>
      <c r="B322" s="73"/>
      <c r="C322" s="73"/>
      <c r="D322" s="73"/>
      <c r="E322" s="73"/>
      <c r="F322" s="73"/>
      <c r="G322" s="73"/>
      <c r="H322" s="73"/>
      <c r="I322" s="73"/>
      <c r="J322" s="80"/>
      <c r="K322" s="81"/>
      <c r="L322" s="81"/>
      <c r="M322" s="48"/>
      <c r="N322" s="82"/>
      <c r="O322" s="83"/>
      <c r="P322" s="84"/>
      <c r="Q322" s="83"/>
      <c r="R322" s="83"/>
      <c r="S322" s="83"/>
      <c r="T322" s="83"/>
      <c r="U322" s="83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</row>
    <row r="323">
      <c r="A323" s="10"/>
      <c r="B323" s="73"/>
      <c r="C323" s="73"/>
      <c r="D323" s="73"/>
      <c r="E323" s="73"/>
      <c r="F323" s="73"/>
      <c r="G323" s="73"/>
      <c r="H323" s="73"/>
      <c r="I323" s="73"/>
      <c r="J323" s="80"/>
      <c r="K323" s="81"/>
      <c r="L323" s="81"/>
      <c r="M323" s="48"/>
      <c r="N323" s="82"/>
      <c r="O323" s="83"/>
      <c r="P323" s="84"/>
      <c r="Q323" s="83"/>
      <c r="R323" s="83"/>
      <c r="S323" s="83"/>
      <c r="T323" s="83"/>
      <c r="U323" s="83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</row>
    <row r="324">
      <c r="A324" s="10"/>
      <c r="B324" s="73"/>
      <c r="C324" s="73"/>
      <c r="D324" s="73"/>
      <c r="E324" s="73"/>
      <c r="F324" s="73"/>
      <c r="G324" s="73"/>
      <c r="H324" s="73"/>
      <c r="I324" s="73"/>
      <c r="J324" s="80"/>
      <c r="K324" s="81"/>
      <c r="L324" s="81"/>
      <c r="M324" s="48"/>
      <c r="N324" s="82"/>
      <c r="O324" s="83"/>
      <c r="P324" s="84"/>
      <c r="Q324" s="83"/>
      <c r="R324" s="83"/>
      <c r="S324" s="83"/>
      <c r="T324" s="83"/>
      <c r="U324" s="83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</row>
    <row r="325">
      <c r="A325" s="10"/>
      <c r="B325" s="73"/>
      <c r="C325" s="73"/>
      <c r="D325" s="73"/>
      <c r="E325" s="73"/>
      <c r="F325" s="73"/>
      <c r="G325" s="73"/>
      <c r="H325" s="73"/>
      <c r="I325" s="73"/>
      <c r="J325" s="80"/>
      <c r="K325" s="81"/>
      <c r="L325" s="81"/>
      <c r="M325" s="48"/>
      <c r="N325" s="82"/>
      <c r="O325" s="83"/>
      <c r="P325" s="84"/>
      <c r="Q325" s="83"/>
      <c r="R325" s="83"/>
      <c r="S325" s="83"/>
      <c r="T325" s="83"/>
      <c r="U325" s="83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</row>
    <row r="326">
      <c r="A326" s="10"/>
      <c r="B326" s="73"/>
      <c r="C326" s="73"/>
      <c r="D326" s="73"/>
      <c r="E326" s="73"/>
      <c r="F326" s="73"/>
      <c r="G326" s="73"/>
      <c r="H326" s="73"/>
      <c r="I326" s="73"/>
      <c r="J326" s="80"/>
      <c r="K326" s="81"/>
      <c r="L326" s="81"/>
      <c r="M326" s="48"/>
      <c r="N326" s="82"/>
      <c r="O326" s="83"/>
      <c r="P326" s="84"/>
      <c r="Q326" s="83"/>
      <c r="R326" s="83"/>
      <c r="S326" s="83"/>
      <c r="T326" s="83"/>
      <c r="U326" s="83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</row>
    <row r="327">
      <c r="A327" s="10"/>
      <c r="B327" s="73"/>
      <c r="C327" s="73"/>
      <c r="D327" s="73"/>
      <c r="E327" s="73"/>
      <c r="F327" s="73"/>
      <c r="G327" s="73"/>
      <c r="H327" s="73"/>
      <c r="I327" s="73"/>
      <c r="J327" s="80"/>
      <c r="K327" s="81"/>
      <c r="L327" s="81"/>
      <c r="M327" s="48"/>
      <c r="N327" s="82"/>
      <c r="O327" s="83"/>
      <c r="P327" s="84"/>
      <c r="Q327" s="83"/>
      <c r="R327" s="83"/>
      <c r="S327" s="83"/>
      <c r="T327" s="83"/>
      <c r="U327" s="83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</row>
    <row r="328">
      <c r="A328" s="10"/>
      <c r="B328" s="73"/>
      <c r="C328" s="73"/>
      <c r="D328" s="73"/>
      <c r="E328" s="73"/>
      <c r="F328" s="73"/>
      <c r="G328" s="73"/>
      <c r="H328" s="73"/>
      <c r="I328" s="73"/>
      <c r="J328" s="80"/>
      <c r="K328" s="81"/>
      <c r="L328" s="81"/>
      <c r="M328" s="48"/>
      <c r="N328" s="82"/>
      <c r="O328" s="83"/>
      <c r="P328" s="84"/>
      <c r="Q328" s="83"/>
      <c r="R328" s="83"/>
      <c r="S328" s="83"/>
      <c r="T328" s="83"/>
      <c r="U328" s="83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</row>
    <row r="329">
      <c r="A329" s="10"/>
      <c r="B329" s="73"/>
      <c r="C329" s="73"/>
      <c r="D329" s="73"/>
      <c r="E329" s="73"/>
      <c r="F329" s="73"/>
      <c r="G329" s="73"/>
      <c r="H329" s="73"/>
      <c r="I329" s="73"/>
      <c r="J329" s="80"/>
      <c r="K329" s="81"/>
      <c r="L329" s="81"/>
      <c r="M329" s="48"/>
      <c r="N329" s="82"/>
      <c r="O329" s="83"/>
      <c r="P329" s="84"/>
      <c r="Q329" s="83"/>
      <c r="R329" s="83"/>
      <c r="S329" s="83"/>
      <c r="T329" s="83"/>
      <c r="U329" s="83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</row>
    <row r="330">
      <c r="A330" s="10"/>
      <c r="B330" s="73"/>
      <c r="C330" s="73"/>
      <c r="D330" s="73"/>
      <c r="E330" s="73"/>
      <c r="F330" s="73"/>
      <c r="G330" s="73"/>
      <c r="H330" s="73"/>
      <c r="I330" s="73"/>
      <c r="J330" s="80"/>
      <c r="K330" s="81"/>
      <c r="L330" s="81"/>
      <c r="M330" s="48"/>
      <c r="N330" s="82"/>
      <c r="O330" s="83"/>
      <c r="P330" s="84"/>
      <c r="Q330" s="83"/>
      <c r="R330" s="83"/>
      <c r="S330" s="83"/>
      <c r="T330" s="83"/>
      <c r="U330" s="83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</row>
    <row r="331">
      <c r="A331" s="10"/>
      <c r="B331" s="73"/>
      <c r="C331" s="73"/>
      <c r="D331" s="73"/>
      <c r="E331" s="73"/>
      <c r="F331" s="73"/>
      <c r="G331" s="73"/>
      <c r="H331" s="73"/>
      <c r="I331" s="73"/>
      <c r="J331" s="80"/>
      <c r="K331" s="81"/>
      <c r="L331" s="81"/>
      <c r="M331" s="48"/>
      <c r="N331" s="82"/>
      <c r="O331" s="83"/>
      <c r="P331" s="84"/>
      <c r="Q331" s="83"/>
      <c r="R331" s="83"/>
      <c r="S331" s="83"/>
      <c r="T331" s="83"/>
      <c r="U331" s="83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</row>
    <row r="332">
      <c r="A332" s="10"/>
      <c r="B332" s="73"/>
      <c r="C332" s="73"/>
      <c r="D332" s="73"/>
      <c r="E332" s="73"/>
      <c r="F332" s="73"/>
      <c r="G332" s="73"/>
      <c r="H332" s="73"/>
      <c r="I332" s="73"/>
      <c r="J332" s="80"/>
      <c r="K332" s="81"/>
      <c r="L332" s="81"/>
      <c r="M332" s="48"/>
      <c r="N332" s="82"/>
      <c r="O332" s="83"/>
      <c r="P332" s="84"/>
      <c r="Q332" s="83"/>
      <c r="R332" s="83"/>
      <c r="S332" s="83"/>
      <c r="T332" s="83"/>
      <c r="U332" s="83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</row>
    <row r="333">
      <c r="A333" s="10"/>
      <c r="B333" s="73"/>
      <c r="C333" s="73"/>
      <c r="D333" s="73"/>
      <c r="E333" s="73"/>
      <c r="F333" s="73"/>
      <c r="G333" s="73"/>
      <c r="H333" s="73"/>
      <c r="I333" s="73"/>
      <c r="J333" s="80"/>
      <c r="K333" s="81"/>
      <c r="L333" s="81"/>
      <c r="M333" s="48"/>
      <c r="N333" s="82"/>
      <c r="O333" s="83"/>
      <c r="P333" s="84"/>
      <c r="Q333" s="83"/>
      <c r="R333" s="83"/>
      <c r="S333" s="83"/>
      <c r="T333" s="83"/>
      <c r="U333" s="83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</row>
    <row r="334">
      <c r="A334" s="10"/>
      <c r="B334" s="73"/>
      <c r="C334" s="73"/>
      <c r="D334" s="73"/>
      <c r="E334" s="73"/>
      <c r="F334" s="73"/>
      <c r="G334" s="73"/>
      <c r="H334" s="73"/>
      <c r="I334" s="73"/>
      <c r="J334" s="80"/>
      <c r="K334" s="81"/>
      <c r="L334" s="81"/>
      <c r="M334" s="48"/>
      <c r="N334" s="82"/>
      <c r="O334" s="83"/>
      <c r="P334" s="84"/>
      <c r="Q334" s="83"/>
      <c r="R334" s="83"/>
      <c r="S334" s="83"/>
      <c r="T334" s="83"/>
      <c r="U334" s="83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</row>
    <row r="335">
      <c r="A335" s="10"/>
      <c r="B335" s="73"/>
      <c r="C335" s="73"/>
      <c r="D335" s="73"/>
      <c r="E335" s="73"/>
      <c r="F335" s="73"/>
      <c r="G335" s="73"/>
      <c r="H335" s="73"/>
      <c r="I335" s="73"/>
      <c r="J335" s="80"/>
      <c r="K335" s="81"/>
      <c r="L335" s="81"/>
      <c r="M335" s="48"/>
      <c r="N335" s="82"/>
      <c r="O335" s="83"/>
      <c r="P335" s="84"/>
      <c r="Q335" s="83"/>
      <c r="R335" s="83"/>
      <c r="S335" s="83"/>
      <c r="T335" s="83"/>
      <c r="U335" s="83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</row>
    <row r="336">
      <c r="A336" s="10"/>
      <c r="B336" s="73"/>
      <c r="C336" s="73"/>
      <c r="D336" s="73"/>
      <c r="E336" s="73"/>
      <c r="F336" s="73"/>
      <c r="G336" s="73"/>
      <c r="H336" s="73"/>
      <c r="I336" s="73"/>
      <c r="J336" s="80"/>
      <c r="K336" s="81"/>
      <c r="L336" s="81"/>
      <c r="M336" s="48"/>
      <c r="N336" s="82"/>
      <c r="O336" s="83"/>
      <c r="P336" s="84"/>
      <c r="Q336" s="83"/>
      <c r="R336" s="83"/>
      <c r="S336" s="83"/>
      <c r="T336" s="83"/>
      <c r="U336" s="83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</row>
    <row r="337">
      <c r="A337" s="10"/>
      <c r="B337" s="73"/>
      <c r="C337" s="73"/>
      <c r="D337" s="73"/>
      <c r="E337" s="73"/>
      <c r="F337" s="73"/>
      <c r="G337" s="73"/>
      <c r="H337" s="73"/>
      <c r="I337" s="73"/>
      <c r="J337" s="80"/>
      <c r="K337" s="81"/>
      <c r="L337" s="81"/>
      <c r="M337" s="48"/>
      <c r="N337" s="82"/>
      <c r="O337" s="83"/>
      <c r="P337" s="84"/>
      <c r="Q337" s="83"/>
      <c r="R337" s="83"/>
      <c r="S337" s="83"/>
      <c r="T337" s="83"/>
      <c r="U337" s="83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</row>
    <row r="338">
      <c r="A338" s="10"/>
      <c r="B338" s="73"/>
      <c r="C338" s="73"/>
      <c r="D338" s="73"/>
      <c r="E338" s="73"/>
      <c r="F338" s="73"/>
      <c r="G338" s="73"/>
      <c r="H338" s="73"/>
      <c r="I338" s="73"/>
      <c r="J338" s="80"/>
      <c r="K338" s="81"/>
      <c r="L338" s="81"/>
      <c r="M338" s="48"/>
      <c r="N338" s="82"/>
      <c r="O338" s="83"/>
      <c r="P338" s="84"/>
      <c r="Q338" s="83"/>
      <c r="R338" s="83"/>
      <c r="S338" s="83"/>
      <c r="T338" s="83"/>
      <c r="U338" s="83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</row>
    <row r="339">
      <c r="A339" s="10"/>
      <c r="B339" s="73"/>
      <c r="C339" s="73"/>
      <c r="D339" s="73"/>
      <c r="E339" s="73"/>
      <c r="F339" s="73"/>
      <c r="G339" s="73"/>
      <c r="H339" s="73"/>
      <c r="I339" s="73"/>
      <c r="J339" s="80"/>
      <c r="K339" s="81"/>
      <c r="L339" s="81"/>
      <c r="M339" s="48"/>
      <c r="N339" s="82"/>
      <c r="O339" s="83"/>
      <c r="P339" s="84"/>
      <c r="Q339" s="83"/>
      <c r="R339" s="83"/>
      <c r="S339" s="83"/>
      <c r="T339" s="83"/>
      <c r="U339" s="83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</row>
    <row r="340">
      <c r="A340" s="10"/>
      <c r="B340" s="73"/>
      <c r="C340" s="73"/>
      <c r="D340" s="73"/>
      <c r="E340" s="73"/>
      <c r="F340" s="73"/>
      <c r="G340" s="73"/>
      <c r="H340" s="73"/>
      <c r="I340" s="73"/>
      <c r="J340" s="80"/>
      <c r="K340" s="81"/>
      <c r="L340" s="81"/>
      <c r="M340" s="48"/>
      <c r="N340" s="82"/>
      <c r="O340" s="83"/>
      <c r="P340" s="84"/>
      <c r="Q340" s="83"/>
      <c r="R340" s="83"/>
      <c r="S340" s="83"/>
      <c r="T340" s="83"/>
      <c r="U340" s="83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</row>
    <row r="341">
      <c r="A341" s="10"/>
      <c r="B341" s="73"/>
      <c r="C341" s="73"/>
      <c r="D341" s="73"/>
      <c r="E341" s="73"/>
      <c r="F341" s="73"/>
      <c r="G341" s="73"/>
      <c r="H341" s="73"/>
      <c r="I341" s="73"/>
      <c r="J341" s="80"/>
      <c r="K341" s="81"/>
      <c r="L341" s="81"/>
      <c r="M341" s="48"/>
      <c r="N341" s="82"/>
      <c r="O341" s="83"/>
      <c r="P341" s="84"/>
      <c r="Q341" s="83"/>
      <c r="R341" s="83"/>
      <c r="S341" s="83"/>
      <c r="T341" s="83"/>
      <c r="U341" s="83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</row>
    <row r="342">
      <c r="A342" s="10"/>
      <c r="B342" s="73"/>
      <c r="C342" s="73"/>
      <c r="D342" s="73"/>
      <c r="E342" s="73"/>
      <c r="F342" s="73"/>
      <c r="G342" s="73"/>
      <c r="H342" s="73"/>
      <c r="I342" s="73"/>
      <c r="J342" s="80"/>
      <c r="K342" s="81"/>
      <c r="L342" s="81"/>
      <c r="M342" s="48"/>
      <c r="N342" s="82"/>
      <c r="O342" s="83"/>
      <c r="P342" s="84"/>
      <c r="Q342" s="83"/>
      <c r="R342" s="83"/>
      <c r="S342" s="83"/>
      <c r="T342" s="83"/>
      <c r="U342" s="83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</row>
    <row r="343">
      <c r="A343" s="10"/>
      <c r="B343" s="73"/>
      <c r="C343" s="73"/>
      <c r="D343" s="73"/>
      <c r="E343" s="73"/>
      <c r="F343" s="73"/>
      <c r="G343" s="73"/>
      <c r="H343" s="73"/>
      <c r="I343" s="73"/>
      <c r="J343" s="80"/>
      <c r="K343" s="81"/>
      <c r="L343" s="81"/>
      <c r="M343" s="48"/>
      <c r="N343" s="82"/>
      <c r="O343" s="83"/>
      <c r="P343" s="84"/>
      <c r="Q343" s="83"/>
      <c r="R343" s="83"/>
      <c r="S343" s="83"/>
      <c r="T343" s="83"/>
      <c r="U343" s="83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</row>
    <row r="344">
      <c r="A344" s="10"/>
      <c r="B344" s="73"/>
      <c r="C344" s="73"/>
      <c r="D344" s="73"/>
      <c r="E344" s="73"/>
      <c r="F344" s="73"/>
      <c r="G344" s="73"/>
      <c r="H344" s="73"/>
      <c r="I344" s="73"/>
      <c r="J344" s="80"/>
      <c r="K344" s="81"/>
      <c r="L344" s="81"/>
      <c r="M344" s="48"/>
      <c r="N344" s="82"/>
      <c r="O344" s="83"/>
      <c r="P344" s="84"/>
      <c r="Q344" s="83"/>
      <c r="R344" s="83"/>
      <c r="S344" s="83"/>
      <c r="T344" s="83"/>
      <c r="U344" s="83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</row>
    <row r="345">
      <c r="A345" s="10"/>
      <c r="B345" s="73"/>
      <c r="C345" s="73"/>
      <c r="D345" s="73"/>
      <c r="E345" s="73"/>
      <c r="F345" s="73"/>
      <c r="G345" s="73"/>
      <c r="H345" s="73"/>
      <c r="I345" s="73"/>
      <c r="J345" s="80"/>
      <c r="K345" s="81"/>
      <c r="L345" s="81"/>
      <c r="M345" s="48"/>
      <c r="N345" s="82"/>
      <c r="O345" s="83"/>
      <c r="P345" s="84"/>
      <c r="Q345" s="83"/>
      <c r="R345" s="83"/>
      <c r="S345" s="83"/>
      <c r="T345" s="83"/>
      <c r="U345" s="83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</row>
    <row r="346">
      <c r="A346" s="10"/>
      <c r="B346" s="73"/>
      <c r="C346" s="73"/>
      <c r="D346" s="73"/>
      <c r="E346" s="73"/>
      <c r="F346" s="73"/>
      <c r="G346" s="73"/>
      <c r="H346" s="73"/>
      <c r="I346" s="73"/>
      <c r="J346" s="80"/>
      <c r="K346" s="81"/>
      <c r="L346" s="81"/>
      <c r="M346" s="48"/>
      <c r="N346" s="82"/>
      <c r="O346" s="83"/>
      <c r="P346" s="84"/>
      <c r="Q346" s="83"/>
      <c r="R346" s="83"/>
      <c r="S346" s="83"/>
      <c r="T346" s="83"/>
      <c r="U346" s="83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</row>
    <row r="347">
      <c r="A347" s="10"/>
      <c r="B347" s="73"/>
      <c r="C347" s="73"/>
      <c r="D347" s="73"/>
      <c r="E347" s="73"/>
      <c r="F347" s="73"/>
      <c r="G347" s="73"/>
      <c r="H347" s="73"/>
      <c r="I347" s="73"/>
      <c r="J347" s="80"/>
      <c r="K347" s="81"/>
      <c r="L347" s="81"/>
      <c r="M347" s="48"/>
      <c r="N347" s="82"/>
      <c r="O347" s="83"/>
      <c r="P347" s="84"/>
      <c r="Q347" s="83"/>
      <c r="R347" s="83"/>
      <c r="S347" s="83"/>
      <c r="T347" s="83"/>
      <c r="U347" s="83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</row>
    <row r="348">
      <c r="A348" s="10"/>
      <c r="B348" s="73"/>
      <c r="C348" s="73"/>
      <c r="D348" s="73"/>
      <c r="E348" s="73"/>
      <c r="F348" s="73"/>
      <c r="G348" s="73"/>
      <c r="H348" s="73"/>
      <c r="I348" s="73"/>
      <c r="J348" s="80"/>
      <c r="K348" s="81"/>
      <c r="L348" s="81"/>
      <c r="M348" s="48"/>
      <c r="N348" s="82"/>
      <c r="O348" s="83"/>
      <c r="P348" s="84"/>
      <c r="Q348" s="83"/>
      <c r="R348" s="83"/>
      <c r="S348" s="83"/>
      <c r="T348" s="83"/>
      <c r="U348" s="83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</row>
    <row r="349">
      <c r="A349" s="10"/>
      <c r="B349" s="73"/>
      <c r="C349" s="73"/>
      <c r="D349" s="73"/>
      <c r="E349" s="73"/>
      <c r="F349" s="73"/>
      <c r="G349" s="73"/>
      <c r="H349" s="73"/>
      <c r="I349" s="73"/>
      <c r="J349" s="80"/>
      <c r="K349" s="81"/>
      <c r="L349" s="81"/>
      <c r="M349" s="48"/>
      <c r="N349" s="82"/>
      <c r="O349" s="83"/>
      <c r="P349" s="84"/>
      <c r="Q349" s="83"/>
      <c r="R349" s="83"/>
      <c r="S349" s="83"/>
      <c r="T349" s="83"/>
      <c r="U349" s="83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</row>
    <row r="350">
      <c r="A350" s="10"/>
      <c r="B350" s="73"/>
      <c r="C350" s="73"/>
      <c r="D350" s="73"/>
      <c r="E350" s="73"/>
      <c r="F350" s="73"/>
      <c r="G350" s="73"/>
      <c r="H350" s="73"/>
      <c r="I350" s="73"/>
      <c r="J350" s="80"/>
      <c r="K350" s="81"/>
      <c r="L350" s="81"/>
      <c r="M350" s="48"/>
      <c r="N350" s="82"/>
      <c r="O350" s="83"/>
      <c r="P350" s="84"/>
      <c r="Q350" s="83"/>
      <c r="R350" s="83"/>
      <c r="S350" s="83"/>
      <c r="T350" s="83"/>
      <c r="U350" s="83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</row>
    <row r="351">
      <c r="A351" s="10"/>
      <c r="B351" s="73"/>
      <c r="C351" s="73"/>
      <c r="D351" s="73"/>
      <c r="E351" s="73"/>
      <c r="F351" s="73"/>
      <c r="G351" s="73"/>
      <c r="H351" s="73"/>
      <c r="I351" s="73"/>
      <c r="J351" s="80"/>
      <c r="K351" s="81"/>
      <c r="L351" s="81"/>
      <c r="M351" s="48"/>
      <c r="N351" s="82"/>
      <c r="O351" s="83"/>
      <c r="P351" s="84"/>
      <c r="Q351" s="83"/>
      <c r="R351" s="83"/>
      <c r="S351" s="83"/>
      <c r="T351" s="83"/>
      <c r="U351" s="83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</row>
    <row r="352">
      <c r="A352" s="10"/>
      <c r="B352" s="73"/>
      <c r="C352" s="73"/>
      <c r="D352" s="73"/>
      <c r="E352" s="73"/>
      <c r="F352" s="73"/>
      <c r="G352" s="73"/>
      <c r="H352" s="73"/>
      <c r="I352" s="73"/>
      <c r="J352" s="80"/>
      <c r="K352" s="81"/>
      <c r="L352" s="81"/>
      <c r="M352" s="48"/>
      <c r="N352" s="82"/>
      <c r="O352" s="83"/>
      <c r="P352" s="84"/>
      <c r="Q352" s="83"/>
      <c r="R352" s="83"/>
      <c r="S352" s="83"/>
      <c r="T352" s="83"/>
      <c r="U352" s="83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</row>
    <row r="353">
      <c r="A353" s="10"/>
      <c r="B353" s="73"/>
      <c r="C353" s="73"/>
      <c r="D353" s="73"/>
      <c r="E353" s="73"/>
      <c r="F353" s="73"/>
      <c r="G353" s="73"/>
      <c r="H353" s="73"/>
      <c r="I353" s="73"/>
      <c r="J353" s="80"/>
      <c r="K353" s="81"/>
      <c r="L353" s="81"/>
      <c r="M353" s="48"/>
      <c r="N353" s="82"/>
      <c r="O353" s="83"/>
      <c r="P353" s="84"/>
      <c r="Q353" s="83"/>
      <c r="R353" s="83"/>
      <c r="S353" s="83"/>
      <c r="T353" s="83"/>
      <c r="U353" s="83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</row>
    <row r="354">
      <c r="A354" s="10"/>
      <c r="B354" s="73"/>
      <c r="C354" s="73"/>
      <c r="D354" s="73"/>
      <c r="E354" s="73"/>
      <c r="F354" s="73"/>
      <c r="G354" s="73"/>
      <c r="H354" s="73"/>
      <c r="I354" s="73"/>
      <c r="J354" s="80"/>
      <c r="K354" s="81"/>
      <c r="L354" s="81"/>
      <c r="M354" s="48"/>
      <c r="N354" s="82"/>
      <c r="O354" s="83"/>
      <c r="P354" s="84"/>
      <c r="Q354" s="83"/>
      <c r="R354" s="83"/>
      <c r="S354" s="83"/>
      <c r="T354" s="83"/>
      <c r="U354" s="83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</row>
    <row r="355">
      <c r="A355" s="10"/>
      <c r="B355" s="73"/>
      <c r="C355" s="73"/>
      <c r="D355" s="73"/>
      <c r="E355" s="73"/>
      <c r="F355" s="73"/>
      <c r="G355" s="73"/>
      <c r="H355" s="73"/>
      <c r="I355" s="73"/>
      <c r="J355" s="80"/>
      <c r="K355" s="81"/>
      <c r="L355" s="81"/>
      <c r="M355" s="48"/>
      <c r="N355" s="82"/>
      <c r="O355" s="83"/>
      <c r="P355" s="84"/>
      <c r="Q355" s="83"/>
      <c r="R355" s="83"/>
      <c r="S355" s="83"/>
      <c r="T355" s="83"/>
      <c r="U355" s="83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</row>
    <row r="356">
      <c r="A356" s="10"/>
      <c r="B356" s="73"/>
      <c r="C356" s="73"/>
      <c r="D356" s="73"/>
      <c r="E356" s="73"/>
      <c r="F356" s="73"/>
      <c r="G356" s="73"/>
      <c r="H356" s="73"/>
      <c r="I356" s="73"/>
      <c r="J356" s="80"/>
      <c r="K356" s="81"/>
      <c r="L356" s="81"/>
      <c r="M356" s="48"/>
      <c r="N356" s="82"/>
      <c r="O356" s="83"/>
      <c r="P356" s="84"/>
      <c r="Q356" s="83"/>
      <c r="R356" s="83"/>
      <c r="S356" s="83"/>
      <c r="T356" s="83"/>
      <c r="U356" s="83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</row>
    <row r="357">
      <c r="A357" s="10"/>
      <c r="B357" s="73"/>
      <c r="C357" s="73"/>
      <c r="D357" s="73"/>
      <c r="E357" s="73"/>
      <c r="F357" s="73"/>
      <c r="G357" s="73"/>
      <c r="H357" s="73"/>
      <c r="I357" s="73"/>
      <c r="J357" s="80"/>
      <c r="K357" s="81"/>
      <c r="L357" s="81"/>
      <c r="M357" s="48"/>
      <c r="N357" s="82"/>
      <c r="O357" s="83"/>
      <c r="P357" s="84"/>
      <c r="Q357" s="83"/>
      <c r="R357" s="83"/>
      <c r="S357" s="83"/>
      <c r="T357" s="83"/>
      <c r="U357" s="83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</row>
    <row r="358">
      <c r="A358" s="10"/>
      <c r="B358" s="73"/>
      <c r="C358" s="73"/>
      <c r="D358" s="73"/>
      <c r="E358" s="73"/>
      <c r="F358" s="73"/>
      <c r="G358" s="73"/>
      <c r="H358" s="73"/>
      <c r="I358" s="73"/>
      <c r="J358" s="80"/>
      <c r="K358" s="81"/>
      <c r="L358" s="81"/>
      <c r="M358" s="48"/>
      <c r="N358" s="82"/>
      <c r="O358" s="83"/>
      <c r="P358" s="84"/>
      <c r="Q358" s="83"/>
      <c r="R358" s="83"/>
      <c r="S358" s="83"/>
      <c r="T358" s="83"/>
      <c r="U358" s="83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</row>
    <row r="359">
      <c r="A359" s="10"/>
      <c r="B359" s="73"/>
      <c r="C359" s="73"/>
      <c r="D359" s="73"/>
      <c r="E359" s="73"/>
      <c r="F359" s="73"/>
      <c r="G359" s="73"/>
      <c r="H359" s="73"/>
      <c r="I359" s="73"/>
      <c r="J359" s="80"/>
      <c r="K359" s="81"/>
      <c r="L359" s="81"/>
      <c r="M359" s="48"/>
      <c r="N359" s="82"/>
      <c r="O359" s="83"/>
      <c r="P359" s="84"/>
      <c r="Q359" s="83"/>
      <c r="R359" s="83"/>
      <c r="S359" s="83"/>
      <c r="T359" s="83"/>
      <c r="U359" s="83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</row>
    <row r="360">
      <c r="A360" s="10"/>
      <c r="B360" s="73"/>
      <c r="C360" s="73"/>
      <c r="D360" s="73"/>
      <c r="E360" s="73"/>
      <c r="F360" s="73"/>
      <c r="G360" s="73"/>
      <c r="H360" s="73"/>
      <c r="I360" s="73"/>
      <c r="J360" s="80"/>
      <c r="K360" s="81"/>
      <c r="L360" s="81"/>
      <c r="M360" s="48"/>
      <c r="N360" s="82"/>
      <c r="O360" s="83"/>
      <c r="P360" s="84"/>
      <c r="Q360" s="83"/>
      <c r="R360" s="83"/>
      <c r="S360" s="83"/>
      <c r="T360" s="83"/>
      <c r="U360" s="83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</row>
    <row r="361">
      <c r="A361" s="10"/>
      <c r="B361" s="73"/>
      <c r="C361" s="73"/>
      <c r="D361" s="73"/>
      <c r="E361" s="73"/>
      <c r="F361" s="73"/>
      <c r="G361" s="73"/>
      <c r="H361" s="73"/>
      <c r="I361" s="73"/>
      <c r="J361" s="80"/>
      <c r="K361" s="81"/>
      <c r="L361" s="81"/>
      <c r="M361" s="48"/>
      <c r="N361" s="82"/>
      <c r="O361" s="83"/>
      <c r="P361" s="84"/>
      <c r="Q361" s="83"/>
      <c r="R361" s="83"/>
      <c r="S361" s="83"/>
      <c r="T361" s="83"/>
      <c r="U361" s="83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</row>
    <row r="362">
      <c r="A362" s="10"/>
      <c r="B362" s="73"/>
      <c r="C362" s="73"/>
      <c r="D362" s="73"/>
      <c r="E362" s="73"/>
      <c r="F362" s="73"/>
      <c r="G362" s="73"/>
      <c r="H362" s="73"/>
      <c r="I362" s="73"/>
      <c r="J362" s="80"/>
      <c r="K362" s="81"/>
      <c r="L362" s="81"/>
      <c r="M362" s="48"/>
      <c r="N362" s="82"/>
      <c r="O362" s="83"/>
      <c r="P362" s="84"/>
      <c r="Q362" s="83"/>
      <c r="R362" s="83"/>
      <c r="S362" s="83"/>
      <c r="T362" s="83"/>
      <c r="U362" s="83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</row>
    <row r="363">
      <c r="A363" s="10"/>
      <c r="B363" s="73"/>
      <c r="C363" s="73"/>
      <c r="D363" s="73"/>
      <c r="E363" s="73"/>
      <c r="F363" s="73"/>
      <c r="G363" s="73"/>
      <c r="H363" s="73"/>
      <c r="I363" s="73"/>
      <c r="J363" s="80"/>
      <c r="K363" s="81"/>
      <c r="L363" s="81"/>
      <c r="M363" s="48"/>
      <c r="N363" s="82"/>
      <c r="O363" s="83"/>
      <c r="P363" s="84"/>
      <c r="Q363" s="83"/>
      <c r="R363" s="83"/>
      <c r="S363" s="83"/>
      <c r="T363" s="83"/>
      <c r="U363" s="83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</row>
    <row r="364">
      <c r="A364" s="10"/>
      <c r="B364" s="73"/>
      <c r="C364" s="73"/>
      <c r="D364" s="73"/>
      <c r="E364" s="73"/>
      <c r="F364" s="73"/>
      <c r="G364" s="73"/>
      <c r="H364" s="73"/>
      <c r="I364" s="73"/>
      <c r="J364" s="80"/>
      <c r="K364" s="81"/>
      <c r="L364" s="81"/>
      <c r="M364" s="48"/>
      <c r="N364" s="82"/>
      <c r="O364" s="83"/>
      <c r="P364" s="84"/>
      <c r="Q364" s="83"/>
      <c r="R364" s="83"/>
      <c r="S364" s="83"/>
      <c r="T364" s="83"/>
      <c r="U364" s="83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</row>
    <row r="365">
      <c r="A365" s="10"/>
      <c r="B365" s="73"/>
      <c r="C365" s="73"/>
      <c r="D365" s="73"/>
      <c r="E365" s="73"/>
      <c r="F365" s="73"/>
      <c r="G365" s="73"/>
      <c r="H365" s="73"/>
      <c r="I365" s="73"/>
      <c r="J365" s="80"/>
      <c r="K365" s="81"/>
      <c r="L365" s="81"/>
      <c r="M365" s="48"/>
      <c r="N365" s="82"/>
      <c r="O365" s="83"/>
      <c r="P365" s="84"/>
      <c r="Q365" s="83"/>
      <c r="R365" s="83"/>
      <c r="S365" s="83"/>
      <c r="T365" s="83"/>
      <c r="U365" s="83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</row>
    <row r="366">
      <c r="A366" s="10"/>
      <c r="B366" s="73"/>
      <c r="C366" s="73"/>
      <c r="D366" s="73"/>
      <c r="E366" s="73"/>
      <c r="F366" s="73"/>
      <c r="G366" s="73"/>
      <c r="H366" s="73"/>
      <c r="I366" s="73"/>
      <c r="J366" s="80"/>
      <c r="K366" s="81"/>
      <c r="L366" s="81"/>
      <c r="M366" s="48"/>
      <c r="N366" s="82"/>
      <c r="O366" s="83"/>
      <c r="P366" s="84"/>
      <c r="Q366" s="83"/>
      <c r="R366" s="83"/>
      <c r="S366" s="83"/>
      <c r="T366" s="83"/>
      <c r="U366" s="83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</row>
    <row r="367">
      <c r="A367" s="10"/>
      <c r="B367" s="73"/>
      <c r="C367" s="73"/>
      <c r="D367" s="73"/>
      <c r="E367" s="73"/>
      <c r="F367" s="73"/>
      <c r="G367" s="73"/>
      <c r="H367" s="73"/>
      <c r="I367" s="73"/>
      <c r="J367" s="80"/>
      <c r="K367" s="81"/>
      <c r="L367" s="81"/>
      <c r="M367" s="48"/>
      <c r="N367" s="82"/>
      <c r="O367" s="83"/>
      <c r="P367" s="84"/>
      <c r="Q367" s="83"/>
      <c r="R367" s="83"/>
      <c r="S367" s="83"/>
      <c r="T367" s="83"/>
      <c r="U367" s="83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</row>
    <row r="368">
      <c r="A368" s="10"/>
      <c r="B368" s="73"/>
      <c r="C368" s="73"/>
      <c r="D368" s="73"/>
      <c r="E368" s="73"/>
      <c r="F368" s="73"/>
      <c r="G368" s="73"/>
      <c r="H368" s="73"/>
      <c r="I368" s="73"/>
      <c r="J368" s="80"/>
      <c r="K368" s="81"/>
      <c r="L368" s="81"/>
      <c r="M368" s="48"/>
      <c r="N368" s="82"/>
      <c r="O368" s="83"/>
      <c r="P368" s="84"/>
      <c r="Q368" s="83"/>
      <c r="R368" s="83"/>
      <c r="S368" s="83"/>
      <c r="T368" s="83"/>
      <c r="U368" s="83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</row>
    <row r="369">
      <c r="A369" s="10"/>
      <c r="B369" s="73"/>
      <c r="C369" s="73"/>
      <c r="D369" s="73"/>
      <c r="E369" s="73"/>
      <c r="F369" s="73"/>
      <c r="G369" s="73"/>
      <c r="H369" s="73"/>
      <c r="I369" s="73"/>
      <c r="J369" s="80"/>
      <c r="K369" s="81"/>
      <c r="L369" s="81"/>
      <c r="M369" s="48"/>
      <c r="N369" s="82"/>
      <c r="O369" s="83"/>
      <c r="P369" s="84"/>
      <c r="Q369" s="83"/>
      <c r="R369" s="83"/>
      <c r="S369" s="83"/>
      <c r="T369" s="83"/>
      <c r="U369" s="83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</row>
    <row r="370">
      <c r="A370" s="10"/>
      <c r="B370" s="73"/>
      <c r="C370" s="73"/>
      <c r="D370" s="73"/>
      <c r="E370" s="73"/>
      <c r="F370" s="73"/>
      <c r="G370" s="73"/>
      <c r="H370" s="73"/>
      <c r="I370" s="73"/>
      <c r="J370" s="80"/>
      <c r="K370" s="81"/>
      <c r="L370" s="81"/>
      <c r="M370" s="48"/>
      <c r="N370" s="82"/>
      <c r="O370" s="83"/>
      <c r="P370" s="84"/>
      <c r="Q370" s="83"/>
      <c r="R370" s="83"/>
      <c r="S370" s="83"/>
      <c r="T370" s="83"/>
      <c r="U370" s="83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</row>
    <row r="371">
      <c r="A371" s="10"/>
      <c r="B371" s="73"/>
      <c r="C371" s="73"/>
      <c r="D371" s="73"/>
      <c r="E371" s="73"/>
      <c r="F371" s="73"/>
      <c r="G371" s="73"/>
      <c r="H371" s="73"/>
      <c r="I371" s="73"/>
      <c r="J371" s="80"/>
      <c r="K371" s="81"/>
      <c r="L371" s="81"/>
      <c r="M371" s="48"/>
      <c r="N371" s="82"/>
      <c r="O371" s="83"/>
      <c r="P371" s="84"/>
      <c r="Q371" s="83"/>
      <c r="R371" s="83"/>
      <c r="S371" s="83"/>
      <c r="T371" s="83"/>
      <c r="U371" s="83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</row>
    <row r="372">
      <c r="A372" s="10"/>
      <c r="B372" s="73"/>
      <c r="C372" s="73"/>
      <c r="D372" s="73"/>
      <c r="E372" s="73"/>
      <c r="F372" s="73"/>
      <c r="G372" s="73"/>
      <c r="H372" s="73"/>
      <c r="I372" s="73"/>
      <c r="J372" s="80"/>
      <c r="K372" s="81"/>
      <c r="L372" s="81"/>
      <c r="M372" s="48"/>
      <c r="N372" s="82"/>
      <c r="O372" s="83"/>
      <c r="P372" s="84"/>
      <c r="Q372" s="83"/>
      <c r="R372" s="83"/>
      <c r="S372" s="83"/>
      <c r="T372" s="83"/>
      <c r="U372" s="83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</row>
    <row r="373">
      <c r="A373" s="10"/>
      <c r="B373" s="73"/>
      <c r="C373" s="73"/>
      <c r="D373" s="73"/>
      <c r="E373" s="73"/>
      <c r="F373" s="73"/>
      <c r="G373" s="73"/>
      <c r="H373" s="73"/>
      <c r="I373" s="73"/>
      <c r="J373" s="80"/>
      <c r="K373" s="81"/>
      <c r="L373" s="81"/>
      <c r="M373" s="48"/>
      <c r="N373" s="82"/>
      <c r="O373" s="83"/>
      <c r="P373" s="84"/>
      <c r="Q373" s="83"/>
      <c r="R373" s="83"/>
      <c r="S373" s="83"/>
      <c r="T373" s="83"/>
      <c r="U373" s="83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</row>
    <row r="374">
      <c r="A374" s="10"/>
      <c r="B374" s="73"/>
      <c r="C374" s="73"/>
      <c r="D374" s="73"/>
      <c r="E374" s="73"/>
      <c r="F374" s="73"/>
      <c r="G374" s="73"/>
      <c r="H374" s="73"/>
      <c r="I374" s="73"/>
      <c r="J374" s="80"/>
      <c r="K374" s="81"/>
      <c r="L374" s="81"/>
      <c r="M374" s="48"/>
      <c r="N374" s="82"/>
      <c r="O374" s="83"/>
      <c r="P374" s="84"/>
      <c r="Q374" s="83"/>
      <c r="R374" s="83"/>
      <c r="S374" s="83"/>
      <c r="T374" s="83"/>
      <c r="U374" s="83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</row>
    <row r="375">
      <c r="A375" s="10"/>
      <c r="B375" s="73"/>
      <c r="C375" s="73"/>
      <c r="D375" s="73"/>
      <c r="E375" s="73"/>
      <c r="F375" s="73"/>
      <c r="G375" s="73"/>
      <c r="H375" s="73"/>
      <c r="I375" s="73"/>
      <c r="J375" s="80"/>
      <c r="K375" s="81"/>
      <c r="L375" s="81"/>
      <c r="M375" s="48"/>
      <c r="N375" s="82"/>
      <c r="O375" s="83"/>
      <c r="P375" s="84"/>
      <c r="Q375" s="83"/>
      <c r="R375" s="83"/>
      <c r="S375" s="83"/>
      <c r="T375" s="83"/>
      <c r="U375" s="83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</row>
    <row r="376">
      <c r="A376" s="10"/>
      <c r="B376" s="73"/>
      <c r="C376" s="73"/>
      <c r="D376" s="73"/>
      <c r="E376" s="73"/>
      <c r="F376" s="73"/>
      <c r="G376" s="73"/>
      <c r="H376" s="73"/>
      <c r="I376" s="73"/>
      <c r="J376" s="80"/>
      <c r="K376" s="81"/>
      <c r="L376" s="81"/>
      <c r="M376" s="48"/>
      <c r="N376" s="82"/>
      <c r="O376" s="83"/>
      <c r="P376" s="84"/>
      <c r="Q376" s="83"/>
      <c r="R376" s="83"/>
      <c r="S376" s="83"/>
      <c r="T376" s="83"/>
      <c r="U376" s="83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</row>
    <row r="377">
      <c r="A377" s="10"/>
      <c r="B377" s="73"/>
      <c r="C377" s="73"/>
      <c r="D377" s="73"/>
      <c r="E377" s="73"/>
      <c r="F377" s="73"/>
      <c r="G377" s="73"/>
      <c r="H377" s="73"/>
      <c r="I377" s="73"/>
      <c r="J377" s="80"/>
      <c r="K377" s="81"/>
      <c r="L377" s="81"/>
      <c r="M377" s="48"/>
      <c r="N377" s="82"/>
      <c r="O377" s="83"/>
      <c r="P377" s="84"/>
      <c r="Q377" s="83"/>
      <c r="R377" s="83"/>
      <c r="S377" s="83"/>
      <c r="T377" s="83"/>
      <c r="U377" s="83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</row>
    <row r="378">
      <c r="A378" s="10"/>
      <c r="B378" s="73"/>
      <c r="C378" s="73"/>
      <c r="D378" s="73"/>
      <c r="E378" s="73"/>
      <c r="F378" s="73"/>
      <c r="G378" s="73"/>
      <c r="H378" s="73"/>
      <c r="I378" s="73"/>
      <c r="J378" s="80"/>
      <c r="K378" s="81"/>
      <c r="L378" s="81"/>
      <c r="M378" s="48"/>
      <c r="N378" s="82"/>
      <c r="O378" s="83"/>
      <c r="P378" s="84"/>
      <c r="Q378" s="83"/>
      <c r="R378" s="83"/>
      <c r="S378" s="83"/>
      <c r="T378" s="83"/>
      <c r="U378" s="83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</row>
    <row r="379">
      <c r="A379" s="10"/>
      <c r="B379" s="73"/>
      <c r="C379" s="73"/>
      <c r="D379" s="73"/>
      <c r="E379" s="73"/>
      <c r="F379" s="73"/>
      <c r="G379" s="73"/>
      <c r="H379" s="73"/>
      <c r="I379" s="73"/>
      <c r="J379" s="80"/>
      <c r="K379" s="81"/>
      <c r="L379" s="81"/>
      <c r="M379" s="48"/>
      <c r="N379" s="82"/>
      <c r="O379" s="83"/>
      <c r="P379" s="84"/>
      <c r="Q379" s="83"/>
      <c r="R379" s="83"/>
      <c r="S379" s="83"/>
      <c r="T379" s="83"/>
      <c r="U379" s="83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</row>
    <row r="380">
      <c r="A380" s="10"/>
      <c r="B380" s="73"/>
      <c r="C380" s="73"/>
      <c r="D380" s="73"/>
      <c r="E380" s="73"/>
      <c r="F380" s="73"/>
      <c r="G380" s="73"/>
      <c r="H380" s="73"/>
      <c r="I380" s="73"/>
      <c r="J380" s="80"/>
      <c r="K380" s="81"/>
      <c r="L380" s="81"/>
      <c r="M380" s="48"/>
      <c r="N380" s="82"/>
      <c r="O380" s="83"/>
      <c r="P380" s="84"/>
      <c r="Q380" s="83"/>
      <c r="R380" s="83"/>
      <c r="S380" s="83"/>
      <c r="T380" s="83"/>
      <c r="U380" s="83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</row>
    <row r="381">
      <c r="A381" s="10"/>
      <c r="B381" s="73"/>
      <c r="C381" s="73"/>
      <c r="D381" s="73"/>
      <c r="E381" s="73"/>
      <c r="F381" s="73"/>
      <c r="G381" s="73"/>
      <c r="H381" s="73"/>
      <c r="I381" s="73"/>
      <c r="J381" s="80"/>
      <c r="K381" s="81"/>
      <c r="L381" s="81"/>
      <c r="M381" s="48"/>
      <c r="N381" s="82"/>
      <c r="O381" s="83"/>
      <c r="P381" s="84"/>
      <c r="Q381" s="83"/>
      <c r="R381" s="83"/>
      <c r="S381" s="83"/>
      <c r="T381" s="83"/>
      <c r="U381" s="83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</row>
    <row r="382">
      <c r="A382" s="10"/>
      <c r="B382" s="73"/>
      <c r="C382" s="73"/>
      <c r="D382" s="73"/>
      <c r="E382" s="73"/>
      <c r="F382" s="73"/>
      <c r="G382" s="73"/>
      <c r="H382" s="73"/>
      <c r="I382" s="73"/>
      <c r="J382" s="80"/>
      <c r="K382" s="81"/>
      <c r="L382" s="81"/>
      <c r="M382" s="48"/>
      <c r="N382" s="82"/>
      <c r="O382" s="83"/>
      <c r="P382" s="84"/>
      <c r="Q382" s="83"/>
      <c r="R382" s="83"/>
      <c r="S382" s="83"/>
      <c r="T382" s="83"/>
      <c r="U382" s="83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</row>
    <row r="383">
      <c r="A383" s="10"/>
      <c r="B383" s="73"/>
      <c r="C383" s="73"/>
      <c r="D383" s="73"/>
      <c r="E383" s="73"/>
      <c r="F383" s="73"/>
      <c r="G383" s="73"/>
      <c r="H383" s="73"/>
      <c r="I383" s="73"/>
      <c r="J383" s="80"/>
      <c r="K383" s="81"/>
      <c r="L383" s="81"/>
      <c r="M383" s="48"/>
      <c r="N383" s="82"/>
      <c r="O383" s="83"/>
      <c r="P383" s="84"/>
      <c r="Q383" s="83"/>
      <c r="R383" s="83"/>
      <c r="S383" s="83"/>
      <c r="T383" s="83"/>
      <c r="U383" s="83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</row>
    <row r="384">
      <c r="A384" s="10"/>
      <c r="B384" s="73"/>
      <c r="C384" s="73"/>
      <c r="D384" s="73"/>
      <c r="E384" s="73"/>
      <c r="F384" s="73"/>
      <c r="G384" s="73"/>
      <c r="H384" s="73"/>
      <c r="I384" s="73"/>
      <c r="J384" s="80"/>
      <c r="K384" s="81"/>
      <c r="L384" s="81"/>
      <c r="M384" s="48"/>
      <c r="N384" s="82"/>
      <c r="O384" s="83"/>
      <c r="P384" s="84"/>
      <c r="Q384" s="83"/>
      <c r="R384" s="83"/>
      <c r="S384" s="83"/>
      <c r="T384" s="83"/>
      <c r="U384" s="83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</row>
    <row r="385">
      <c r="A385" s="10"/>
      <c r="B385" s="73"/>
      <c r="C385" s="73"/>
      <c r="D385" s="73"/>
      <c r="E385" s="73"/>
      <c r="F385" s="73"/>
      <c r="G385" s="73"/>
      <c r="H385" s="73"/>
      <c r="I385" s="73"/>
      <c r="J385" s="80"/>
      <c r="K385" s="81"/>
      <c r="L385" s="81"/>
      <c r="M385" s="48"/>
      <c r="N385" s="82"/>
      <c r="O385" s="83"/>
      <c r="P385" s="84"/>
      <c r="Q385" s="83"/>
      <c r="R385" s="83"/>
      <c r="S385" s="83"/>
      <c r="T385" s="83"/>
      <c r="U385" s="83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</row>
    <row r="386">
      <c r="A386" s="10"/>
      <c r="B386" s="73"/>
      <c r="C386" s="73"/>
      <c r="D386" s="73"/>
      <c r="E386" s="73"/>
      <c r="F386" s="73"/>
      <c r="G386" s="73"/>
      <c r="H386" s="73"/>
      <c r="I386" s="73"/>
      <c r="J386" s="80"/>
      <c r="K386" s="81"/>
      <c r="L386" s="81"/>
      <c r="M386" s="48"/>
      <c r="N386" s="82"/>
      <c r="O386" s="83"/>
      <c r="P386" s="84"/>
      <c r="Q386" s="83"/>
      <c r="R386" s="83"/>
      <c r="S386" s="83"/>
      <c r="T386" s="83"/>
      <c r="U386" s="83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</row>
    <row r="387">
      <c r="A387" s="10"/>
      <c r="B387" s="73"/>
      <c r="C387" s="73"/>
      <c r="D387" s="73"/>
      <c r="E387" s="73"/>
      <c r="F387" s="73"/>
      <c r="G387" s="73"/>
      <c r="H387" s="73"/>
      <c r="I387" s="73"/>
      <c r="J387" s="80"/>
      <c r="K387" s="81"/>
      <c r="L387" s="81"/>
      <c r="M387" s="48"/>
      <c r="N387" s="82"/>
      <c r="O387" s="83"/>
      <c r="P387" s="84"/>
      <c r="Q387" s="83"/>
      <c r="R387" s="83"/>
      <c r="S387" s="83"/>
      <c r="T387" s="83"/>
      <c r="U387" s="83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</row>
    <row r="388">
      <c r="A388" s="10"/>
      <c r="B388" s="73"/>
      <c r="C388" s="73"/>
      <c r="D388" s="73"/>
      <c r="E388" s="73"/>
      <c r="F388" s="73"/>
      <c r="G388" s="73"/>
      <c r="H388" s="73"/>
      <c r="I388" s="73"/>
      <c r="J388" s="80"/>
      <c r="K388" s="81"/>
      <c r="L388" s="81"/>
      <c r="M388" s="48"/>
      <c r="N388" s="82"/>
      <c r="O388" s="83"/>
      <c r="P388" s="84"/>
      <c r="Q388" s="83"/>
      <c r="R388" s="83"/>
      <c r="S388" s="83"/>
      <c r="T388" s="83"/>
      <c r="U388" s="83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</row>
    <row r="389">
      <c r="A389" s="10"/>
      <c r="B389" s="73"/>
      <c r="C389" s="73"/>
      <c r="D389" s="73"/>
      <c r="E389" s="73"/>
      <c r="F389" s="73"/>
      <c r="G389" s="73"/>
      <c r="H389" s="73"/>
      <c r="I389" s="73"/>
      <c r="J389" s="80"/>
      <c r="K389" s="81"/>
      <c r="L389" s="81"/>
      <c r="M389" s="48"/>
      <c r="N389" s="82"/>
      <c r="O389" s="83"/>
      <c r="P389" s="84"/>
      <c r="Q389" s="83"/>
      <c r="R389" s="83"/>
      <c r="S389" s="83"/>
      <c r="T389" s="83"/>
      <c r="U389" s="83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</row>
    <row r="390">
      <c r="A390" s="10"/>
      <c r="B390" s="73"/>
      <c r="C390" s="73"/>
      <c r="D390" s="73"/>
      <c r="E390" s="73"/>
      <c r="F390" s="73"/>
      <c r="G390" s="73"/>
      <c r="H390" s="73"/>
      <c r="I390" s="73"/>
      <c r="J390" s="80"/>
      <c r="K390" s="81"/>
      <c r="L390" s="81"/>
      <c r="M390" s="48"/>
      <c r="N390" s="82"/>
      <c r="O390" s="83"/>
      <c r="P390" s="84"/>
      <c r="Q390" s="83"/>
      <c r="R390" s="83"/>
      <c r="S390" s="83"/>
      <c r="T390" s="83"/>
      <c r="U390" s="83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</row>
    <row r="391">
      <c r="A391" s="10"/>
      <c r="B391" s="73"/>
      <c r="C391" s="73"/>
      <c r="D391" s="73"/>
      <c r="E391" s="73"/>
      <c r="F391" s="73"/>
      <c r="G391" s="73"/>
      <c r="H391" s="73"/>
      <c r="I391" s="73"/>
      <c r="J391" s="80"/>
      <c r="K391" s="81"/>
      <c r="L391" s="81"/>
      <c r="M391" s="48"/>
      <c r="N391" s="82"/>
      <c r="O391" s="83"/>
      <c r="P391" s="84"/>
      <c r="Q391" s="83"/>
      <c r="R391" s="83"/>
      <c r="S391" s="83"/>
      <c r="T391" s="83"/>
      <c r="U391" s="83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</row>
    <row r="392">
      <c r="A392" s="10"/>
      <c r="B392" s="73"/>
      <c r="C392" s="73"/>
      <c r="D392" s="73"/>
      <c r="E392" s="73"/>
      <c r="F392" s="73"/>
      <c r="G392" s="73"/>
      <c r="H392" s="73"/>
      <c r="I392" s="73"/>
      <c r="J392" s="80"/>
      <c r="K392" s="81"/>
      <c r="L392" s="81"/>
      <c r="M392" s="48"/>
      <c r="N392" s="82"/>
      <c r="O392" s="83"/>
      <c r="P392" s="84"/>
      <c r="Q392" s="83"/>
      <c r="R392" s="83"/>
      <c r="S392" s="83"/>
      <c r="T392" s="83"/>
      <c r="U392" s="83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</row>
    <row r="393">
      <c r="A393" s="10"/>
      <c r="B393" s="73"/>
      <c r="C393" s="73"/>
      <c r="D393" s="73"/>
      <c r="E393" s="73"/>
      <c r="F393" s="73"/>
      <c r="G393" s="73"/>
      <c r="H393" s="73"/>
      <c r="I393" s="73"/>
      <c r="J393" s="80"/>
      <c r="K393" s="81"/>
      <c r="L393" s="81"/>
      <c r="M393" s="48"/>
      <c r="N393" s="82"/>
      <c r="O393" s="83"/>
      <c r="P393" s="84"/>
      <c r="Q393" s="83"/>
      <c r="R393" s="83"/>
      <c r="S393" s="83"/>
      <c r="T393" s="83"/>
      <c r="U393" s="83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</row>
    <row r="394">
      <c r="A394" s="10"/>
      <c r="B394" s="73"/>
      <c r="C394" s="73"/>
      <c r="D394" s="73"/>
      <c r="E394" s="73"/>
      <c r="F394" s="73"/>
      <c r="G394" s="73"/>
      <c r="H394" s="73"/>
      <c r="I394" s="73"/>
      <c r="J394" s="80"/>
      <c r="K394" s="81"/>
      <c r="L394" s="81"/>
      <c r="M394" s="48"/>
      <c r="N394" s="82"/>
      <c r="O394" s="83"/>
      <c r="P394" s="84"/>
      <c r="Q394" s="83"/>
      <c r="R394" s="83"/>
      <c r="S394" s="83"/>
      <c r="T394" s="83"/>
      <c r="U394" s="83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</row>
    <row r="395">
      <c r="A395" s="10"/>
      <c r="B395" s="73"/>
      <c r="C395" s="73"/>
      <c r="D395" s="73"/>
      <c r="E395" s="73"/>
      <c r="F395" s="73"/>
      <c r="G395" s="73"/>
      <c r="H395" s="73"/>
      <c r="I395" s="73"/>
      <c r="J395" s="80"/>
      <c r="K395" s="81"/>
      <c r="L395" s="81"/>
      <c r="M395" s="48"/>
      <c r="N395" s="82"/>
      <c r="O395" s="83"/>
      <c r="P395" s="84"/>
      <c r="Q395" s="83"/>
      <c r="R395" s="83"/>
      <c r="S395" s="83"/>
      <c r="T395" s="83"/>
      <c r="U395" s="83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</row>
    <row r="396">
      <c r="A396" s="10"/>
      <c r="B396" s="73"/>
      <c r="C396" s="73"/>
      <c r="D396" s="73"/>
      <c r="E396" s="73"/>
      <c r="F396" s="73"/>
      <c r="G396" s="73"/>
      <c r="H396" s="73"/>
      <c r="I396" s="73"/>
      <c r="J396" s="80"/>
      <c r="K396" s="81"/>
      <c r="L396" s="81"/>
      <c r="M396" s="48"/>
      <c r="N396" s="82"/>
      <c r="O396" s="83"/>
      <c r="P396" s="84"/>
      <c r="Q396" s="83"/>
      <c r="R396" s="83"/>
      <c r="S396" s="83"/>
      <c r="T396" s="83"/>
      <c r="U396" s="83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</row>
    <row r="397">
      <c r="A397" s="10"/>
      <c r="B397" s="73"/>
      <c r="C397" s="73"/>
      <c r="D397" s="73"/>
      <c r="E397" s="73"/>
      <c r="F397" s="73"/>
      <c r="G397" s="73"/>
      <c r="H397" s="73"/>
      <c r="I397" s="73"/>
      <c r="J397" s="80"/>
      <c r="K397" s="81"/>
      <c r="L397" s="81"/>
      <c r="M397" s="48"/>
      <c r="N397" s="82"/>
      <c r="O397" s="83"/>
      <c r="P397" s="84"/>
      <c r="Q397" s="83"/>
      <c r="R397" s="83"/>
      <c r="S397" s="83"/>
      <c r="T397" s="83"/>
      <c r="U397" s="83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</row>
    <row r="398">
      <c r="A398" s="10"/>
      <c r="B398" s="73"/>
      <c r="C398" s="73"/>
      <c r="D398" s="73"/>
      <c r="E398" s="73"/>
      <c r="F398" s="73"/>
      <c r="G398" s="73"/>
      <c r="H398" s="73"/>
      <c r="I398" s="73"/>
      <c r="J398" s="80"/>
      <c r="K398" s="81"/>
      <c r="L398" s="81"/>
      <c r="M398" s="48"/>
      <c r="N398" s="82"/>
      <c r="O398" s="83"/>
      <c r="P398" s="84"/>
      <c r="Q398" s="83"/>
      <c r="R398" s="83"/>
      <c r="S398" s="83"/>
      <c r="T398" s="83"/>
      <c r="U398" s="83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</row>
    <row r="399">
      <c r="A399" s="10"/>
      <c r="B399" s="73"/>
      <c r="C399" s="73"/>
      <c r="D399" s="73"/>
      <c r="E399" s="73"/>
      <c r="F399" s="73"/>
      <c r="G399" s="73"/>
      <c r="H399" s="73"/>
      <c r="I399" s="73"/>
      <c r="J399" s="80"/>
      <c r="K399" s="81"/>
      <c r="L399" s="81"/>
      <c r="M399" s="48"/>
      <c r="N399" s="82"/>
      <c r="O399" s="83"/>
      <c r="P399" s="84"/>
      <c r="Q399" s="83"/>
      <c r="R399" s="83"/>
      <c r="S399" s="83"/>
      <c r="T399" s="83"/>
      <c r="U399" s="83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</row>
    <row r="400">
      <c r="A400" s="10"/>
      <c r="B400" s="73"/>
      <c r="C400" s="73"/>
      <c r="D400" s="73"/>
      <c r="E400" s="73"/>
      <c r="F400" s="73"/>
      <c r="G400" s="73"/>
      <c r="H400" s="73"/>
      <c r="I400" s="73"/>
      <c r="J400" s="80"/>
      <c r="K400" s="81"/>
      <c r="L400" s="81"/>
      <c r="M400" s="48"/>
      <c r="N400" s="82"/>
      <c r="O400" s="83"/>
      <c r="P400" s="84"/>
      <c r="Q400" s="83"/>
      <c r="R400" s="83"/>
      <c r="S400" s="83"/>
      <c r="T400" s="83"/>
      <c r="U400" s="83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</row>
    <row r="401">
      <c r="A401" s="10"/>
      <c r="B401" s="73"/>
      <c r="C401" s="73"/>
      <c r="D401" s="73"/>
      <c r="E401" s="73"/>
      <c r="F401" s="73"/>
      <c r="G401" s="73"/>
      <c r="H401" s="73"/>
      <c r="I401" s="73"/>
      <c r="J401" s="80"/>
      <c r="K401" s="81"/>
      <c r="L401" s="81"/>
      <c r="M401" s="48"/>
      <c r="N401" s="82"/>
      <c r="O401" s="83"/>
      <c r="P401" s="84"/>
      <c r="Q401" s="83"/>
      <c r="R401" s="83"/>
      <c r="S401" s="83"/>
      <c r="T401" s="83"/>
      <c r="U401" s="83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</row>
    <row r="402">
      <c r="A402" s="10"/>
      <c r="B402" s="73"/>
      <c r="C402" s="73"/>
      <c r="D402" s="73"/>
      <c r="E402" s="73"/>
      <c r="F402" s="73"/>
      <c r="G402" s="73"/>
      <c r="H402" s="73"/>
      <c r="I402" s="73"/>
      <c r="J402" s="80"/>
      <c r="K402" s="81"/>
      <c r="L402" s="81"/>
      <c r="M402" s="48"/>
      <c r="N402" s="82"/>
      <c r="O402" s="83"/>
      <c r="P402" s="84"/>
      <c r="Q402" s="83"/>
      <c r="R402" s="83"/>
      <c r="S402" s="83"/>
      <c r="T402" s="83"/>
      <c r="U402" s="83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</row>
    <row r="403">
      <c r="A403" s="10"/>
      <c r="B403" s="73"/>
      <c r="C403" s="73"/>
      <c r="D403" s="73"/>
      <c r="E403" s="73"/>
      <c r="F403" s="73"/>
      <c r="G403" s="73"/>
      <c r="H403" s="73"/>
      <c r="I403" s="73"/>
      <c r="J403" s="80"/>
      <c r="K403" s="81"/>
      <c r="L403" s="81"/>
      <c r="M403" s="48"/>
      <c r="N403" s="82"/>
      <c r="O403" s="83"/>
      <c r="P403" s="84"/>
      <c r="Q403" s="83"/>
      <c r="R403" s="83"/>
      <c r="S403" s="83"/>
      <c r="T403" s="83"/>
      <c r="U403" s="83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</row>
    <row r="404">
      <c r="A404" s="10"/>
      <c r="B404" s="73"/>
      <c r="C404" s="73"/>
      <c r="D404" s="73"/>
      <c r="E404" s="73"/>
      <c r="F404" s="73"/>
      <c r="G404" s="73"/>
      <c r="H404" s="73"/>
      <c r="I404" s="73"/>
      <c r="J404" s="80"/>
      <c r="K404" s="81"/>
      <c r="L404" s="81"/>
      <c r="M404" s="48"/>
      <c r="N404" s="82"/>
      <c r="O404" s="83"/>
      <c r="P404" s="84"/>
      <c r="Q404" s="83"/>
      <c r="R404" s="83"/>
      <c r="S404" s="83"/>
      <c r="T404" s="83"/>
      <c r="U404" s="83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</row>
    <row r="405">
      <c r="A405" s="10"/>
      <c r="B405" s="73"/>
      <c r="C405" s="73"/>
      <c r="D405" s="73"/>
      <c r="E405" s="73"/>
      <c r="F405" s="73"/>
      <c r="G405" s="73"/>
      <c r="H405" s="73"/>
      <c r="I405" s="73"/>
      <c r="J405" s="80"/>
      <c r="K405" s="81"/>
      <c r="L405" s="81"/>
      <c r="M405" s="48"/>
      <c r="N405" s="82"/>
      <c r="O405" s="83"/>
      <c r="P405" s="84"/>
      <c r="Q405" s="83"/>
      <c r="R405" s="83"/>
      <c r="S405" s="83"/>
      <c r="T405" s="83"/>
      <c r="U405" s="83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</row>
    <row r="406">
      <c r="A406" s="10"/>
      <c r="B406" s="73"/>
      <c r="C406" s="73"/>
      <c r="D406" s="73"/>
      <c r="E406" s="73"/>
      <c r="F406" s="73"/>
      <c r="G406" s="73"/>
      <c r="H406" s="73"/>
      <c r="I406" s="73"/>
      <c r="J406" s="80"/>
      <c r="K406" s="81"/>
      <c r="L406" s="81"/>
      <c r="M406" s="48"/>
      <c r="N406" s="82"/>
      <c r="O406" s="83"/>
      <c r="P406" s="84"/>
      <c r="Q406" s="83"/>
      <c r="R406" s="83"/>
      <c r="S406" s="83"/>
      <c r="T406" s="83"/>
      <c r="U406" s="83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</row>
    <row r="407">
      <c r="A407" s="10"/>
      <c r="B407" s="73"/>
      <c r="C407" s="73"/>
      <c r="D407" s="73"/>
      <c r="E407" s="73"/>
      <c r="F407" s="73"/>
      <c r="G407" s="73"/>
      <c r="H407" s="73"/>
      <c r="I407" s="73"/>
      <c r="J407" s="80"/>
      <c r="K407" s="81"/>
      <c r="L407" s="81"/>
      <c r="M407" s="48"/>
      <c r="N407" s="82"/>
      <c r="O407" s="83"/>
      <c r="P407" s="84"/>
      <c r="Q407" s="83"/>
      <c r="R407" s="83"/>
      <c r="S407" s="83"/>
      <c r="T407" s="83"/>
      <c r="U407" s="83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</row>
    <row r="408">
      <c r="A408" s="10"/>
      <c r="B408" s="73"/>
      <c r="C408" s="73"/>
      <c r="D408" s="73"/>
      <c r="E408" s="73"/>
      <c r="F408" s="73"/>
      <c r="G408" s="73"/>
      <c r="H408" s="73"/>
      <c r="I408" s="73"/>
      <c r="J408" s="80"/>
      <c r="K408" s="81"/>
      <c r="L408" s="81"/>
      <c r="M408" s="48"/>
      <c r="N408" s="82"/>
      <c r="O408" s="83"/>
      <c r="P408" s="84"/>
      <c r="Q408" s="83"/>
      <c r="R408" s="83"/>
      <c r="S408" s="83"/>
      <c r="T408" s="83"/>
      <c r="U408" s="83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</row>
    <row r="409">
      <c r="A409" s="10"/>
      <c r="B409" s="73"/>
      <c r="C409" s="73"/>
      <c r="D409" s="73"/>
      <c r="E409" s="73"/>
      <c r="F409" s="73"/>
      <c r="G409" s="73"/>
      <c r="H409" s="73"/>
      <c r="I409" s="73"/>
      <c r="J409" s="80"/>
      <c r="K409" s="81"/>
      <c r="L409" s="81"/>
      <c r="M409" s="48"/>
      <c r="N409" s="82"/>
      <c r="O409" s="83"/>
      <c r="P409" s="84"/>
      <c r="Q409" s="83"/>
      <c r="R409" s="83"/>
      <c r="S409" s="83"/>
      <c r="T409" s="83"/>
      <c r="U409" s="83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</row>
    <row r="410">
      <c r="A410" s="10"/>
      <c r="B410" s="73"/>
      <c r="C410" s="73"/>
      <c r="D410" s="73"/>
      <c r="E410" s="73"/>
      <c r="F410" s="73"/>
      <c r="G410" s="73"/>
      <c r="H410" s="73"/>
      <c r="I410" s="73"/>
      <c r="J410" s="80"/>
      <c r="K410" s="81"/>
      <c r="L410" s="81"/>
      <c r="M410" s="48"/>
      <c r="N410" s="82"/>
      <c r="O410" s="83"/>
      <c r="P410" s="84"/>
      <c r="Q410" s="83"/>
      <c r="R410" s="83"/>
      <c r="S410" s="83"/>
      <c r="T410" s="83"/>
      <c r="U410" s="83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</row>
    <row r="411">
      <c r="A411" s="10"/>
      <c r="B411" s="73"/>
      <c r="C411" s="73"/>
      <c r="D411" s="73"/>
      <c r="E411" s="73"/>
      <c r="F411" s="73"/>
      <c r="G411" s="73"/>
      <c r="H411" s="73"/>
      <c r="I411" s="73"/>
      <c r="J411" s="80"/>
      <c r="K411" s="81"/>
      <c r="L411" s="81"/>
      <c r="M411" s="48"/>
      <c r="N411" s="82"/>
      <c r="O411" s="83"/>
      <c r="P411" s="84"/>
      <c r="Q411" s="83"/>
      <c r="R411" s="83"/>
      <c r="S411" s="83"/>
      <c r="T411" s="83"/>
      <c r="U411" s="83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</row>
    <row r="412">
      <c r="A412" s="10"/>
      <c r="B412" s="73"/>
      <c r="C412" s="73"/>
      <c r="D412" s="73"/>
      <c r="E412" s="73"/>
      <c r="F412" s="73"/>
      <c r="G412" s="73"/>
      <c r="H412" s="73"/>
      <c r="I412" s="73"/>
      <c r="J412" s="80"/>
      <c r="K412" s="81"/>
      <c r="L412" s="81"/>
      <c r="M412" s="48"/>
      <c r="N412" s="82"/>
      <c r="O412" s="83"/>
      <c r="P412" s="84"/>
      <c r="Q412" s="83"/>
      <c r="R412" s="83"/>
      <c r="S412" s="83"/>
      <c r="T412" s="83"/>
      <c r="U412" s="83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</row>
    <row r="413">
      <c r="A413" s="10"/>
      <c r="B413" s="73"/>
      <c r="C413" s="73"/>
      <c r="D413" s="73"/>
      <c r="E413" s="73"/>
      <c r="F413" s="73"/>
      <c r="G413" s="73"/>
      <c r="H413" s="73"/>
      <c r="I413" s="73"/>
      <c r="J413" s="80"/>
      <c r="K413" s="81"/>
      <c r="L413" s="81"/>
      <c r="M413" s="48"/>
      <c r="N413" s="82"/>
      <c r="O413" s="83"/>
      <c r="P413" s="84"/>
      <c r="Q413" s="83"/>
      <c r="R413" s="83"/>
      <c r="S413" s="83"/>
      <c r="T413" s="83"/>
      <c r="U413" s="83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</row>
    <row r="414">
      <c r="A414" s="10"/>
      <c r="B414" s="73"/>
      <c r="C414" s="73"/>
      <c r="D414" s="73"/>
      <c r="E414" s="73"/>
      <c r="F414" s="73"/>
      <c r="G414" s="73"/>
      <c r="H414" s="73"/>
      <c r="I414" s="73"/>
      <c r="J414" s="80"/>
      <c r="K414" s="81"/>
      <c r="L414" s="81"/>
      <c r="M414" s="48"/>
      <c r="N414" s="82"/>
      <c r="O414" s="83"/>
      <c r="P414" s="84"/>
      <c r="Q414" s="83"/>
      <c r="R414" s="83"/>
      <c r="S414" s="83"/>
      <c r="T414" s="83"/>
      <c r="U414" s="83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</row>
    <row r="415">
      <c r="A415" s="10"/>
      <c r="B415" s="73"/>
      <c r="C415" s="73"/>
      <c r="D415" s="73"/>
      <c r="E415" s="73"/>
      <c r="F415" s="73"/>
      <c r="G415" s="73"/>
      <c r="H415" s="73"/>
      <c r="I415" s="73"/>
      <c r="J415" s="80"/>
      <c r="K415" s="81"/>
      <c r="L415" s="81"/>
      <c r="M415" s="48"/>
      <c r="N415" s="82"/>
      <c r="O415" s="83"/>
      <c r="P415" s="84"/>
      <c r="Q415" s="83"/>
      <c r="R415" s="83"/>
      <c r="S415" s="83"/>
      <c r="T415" s="83"/>
      <c r="U415" s="83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</row>
    <row r="416">
      <c r="A416" s="10"/>
      <c r="B416" s="73"/>
      <c r="C416" s="73"/>
      <c r="D416" s="73"/>
      <c r="E416" s="73"/>
      <c r="F416" s="73"/>
      <c r="G416" s="73"/>
      <c r="H416" s="73"/>
      <c r="I416" s="73"/>
      <c r="J416" s="80"/>
      <c r="K416" s="81"/>
      <c r="L416" s="81"/>
      <c r="M416" s="48"/>
      <c r="N416" s="82"/>
      <c r="O416" s="83"/>
      <c r="P416" s="84"/>
      <c r="Q416" s="83"/>
      <c r="R416" s="83"/>
      <c r="S416" s="83"/>
      <c r="T416" s="83"/>
      <c r="U416" s="83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</row>
    <row r="417">
      <c r="A417" s="10"/>
      <c r="B417" s="73"/>
      <c r="C417" s="73"/>
      <c r="D417" s="73"/>
      <c r="E417" s="73"/>
      <c r="F417" s="73"/>
      <c r="G417" s="73"/>
      <c r="H417" s="73"/>
      <c r="I417" s="73"/>
      <c r="J417" s="80"/>
      <c r="K417" s="81"/>
      <c r="L417" s="81"/>
      <c r="M417" s="48"/>
      <c r="N417" s="82"/>
      <c r="O417" s="83"/>
      <c r="P417" s="84"/>
      <c r="Q417" s="83"/>
      <c r="R417" s="83"/>
      <c r="S417" s="83"/>
      <c r="T417" s="83"/>
      <c r="U417" s="83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</row>
    <row r="418">
      <c r="A418" s="10"/>
      <c r="B418" s="73"/>
      <c r="C418" s="73"/>
      <c r="D418" s="73"/>
      <c r="E418" s="73"/>
      <c r="F418" s="73"/>
      <c r="G418" s="73"/>
      <c r="H418" s="73"/>
      <c r="I418" s="73"/>
      <c r="J418" s="80"/>
      <c r="K418" s="81"/>
      <c r="L418" s="81"/>
      <c r="M418" s="48"/>
      <c r="N418" s="82"/>
      <c r="O418" s="83"/>
      <c r="P418" s="84"/>
      <c r="Q418" s="83"/>
      <c r="R418" s="83"/>
      <c r="S418" s="83"/>
      <c r="T418" s="83"/>
      <c r="U418" s="83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</row>
    <row r="419">
      <c r="A419" s="10"/>
      <c r="B419" s="73"/>
      <c r="C419" s="73"/>
      <c r="D419" s="73"/>
      <c r="E419" s="73"/>
      <c r="F419" s="73"/>
      <c r="G419" s="73"/>
      <c r="H419" s="73"/>
      <c r="I419" s="73"/>
      <c r="J419" s="80"/>
      <c r="K419" s="81"/>
      <c r="L419" s="81"/>
      <c r="M419" s="48"/>
      <c r="N419" s="82"/>
      <c r="O419" s="83"/>
      <c r="P419" s="84"/>
      <c r="Q419" s="83"/>
      <c r="R419" s="83"/>
      <c r="S419" s="83"/>
      <c r="T419" s="83"/>
      <c r="U419" s="83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</row>
    <row r="420">
      <c r="A420" s="10"/>
      <c r="B420" s="73"/>
      <c r="C420" s="73"/>
      <c r="D420" s="73"/>
      <c r="E420" s="73"/>
      <c r="F420" s="73"/>
      <c r="G420" s="73"/>
      <c r="H420" s="73"/>
      <c r="I420" s="73"/>
      <c r="J420" s="80"/>
      <c r="K420" s="81"/>
      <c r="L420" s="81"/>
      <c r="M420" s="48"/>
      <c r="N420" s="82"/>
      <c r="O420" s="83"/>
      <c r="P420" s="84"/>
      <c r="Q420" s="83"/>
      <c r="R420" s="83"/>
      <c r="S420" s="83"/>
      <c r="T420" s="83"/>
      <c r="U420" s="83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</row>
    <row r="421">
      <c r="A421" s="10"/>
      <c r="B421" s="73"/>
      <c r="C421" s="73"/>
      <c r="D421" s="73"/>
      <c r="E421" s="73"/>
      <c r="F421" s="73"/>
      <c r="G421" s="73"/>
      <c r="H421" s="73"/>
      <c r="I421" s="73"/>
      <c r="J421" s="80"/>
      <c r="K421" s="81"/>
      <c r="L421" s="81"/>
      <c r="M421" s="48"/>
      <c r="N421" s="82"/>
      <c r="O421" s="83"/>
      <c r="P421" s="84"/>
      <c r="Q421" s="83"/>
      <c r="R421" s="83"/>
      <c r="S421" s="83"/>
      <c r="T421" s="83"/>
      <c r="U421" s="83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</row>
    <row r="422">
      <c r="A422" s="10"/>
      <c r="B422" s="73"/>
      <c r="C422" s="73"/>
      <c r="D422" s="73"/>
      <c r="E422" s="73"/>
      <c r="F422" s="73"/>
      <c r="G422" s="73"/>
      <c r="H422" s="73"/>
      <c r="I422" s="73"/>
      <c r="J422" s="80"/>
      <c r="K422" s="81"/>
      <c r="L422" s="81"/>
      <c r="M422" s="48"/>
      <c r="N422" s="82"/>
      <c r="O422" s="83"/>
      <c r="P422" s="84"/>
      <c r="Q422" s="83"/>
      <c r="R422" s="83"/>
      <c r="S422" s="83"/>
      <c r="T422" s="83"/>
      <c r="U422" s="83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</row>
    <row r="423">
      <c r="A423" s="10"/>
      <c r="B423" s="73"/>
      <c r="C423" s="73"/>
      <c r="D423" s="73"/>
      <c r="E423" s="73"/>
      <c r="F423" s="73"/>
      <c r="G423" s="73"/>
      <c r="H423" s="73"/>
      <c r="I423" s="73"/>
      <c r="J423" s="80"/>
      <c r="K423" s="81"/>
      <c r="L423" s="81"/>
      <c r="M423" s="48"/>
      <c r="N423" s="82"/>
      <c r="O423" s="83"/>
      <c r="P423" s="84"/>
      <c r="Q423" s="83"/>
      <c r="R423" s="83"/>
      <c r="S423" s="83"/>
      <c r="T423" s="83"/>
      <c r="U423" s="83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</row>
    <row r="424">
      <c r="A424" s="10"/>
      <c r="B424" s="73"/>
      <c r="C424" s="73"/>
      <c r="D424" s="73"/>
      <c r="E424" s="73"/>
      <c r="F424" s="73"/>
      <c r="G424" s="73"/>
      <c r="H424" s="73"/>
      <c r="I424" s="73"/>
      <c r="J424" s="80"/>
      <c r="K424" s="81"/>
      <c r="L424" s="81"/>
      <c r="M424" s="48"/>
      <c r="N424" s="82"/>
      <c r="O424" s="83"/>
      <c r="P424" s="84"/>
      <c r="Q424" s="83"/>
      <c r="R424" s="83"/>
      <c r="S424" s="83"/>
      <c r="T424" s="83"/>
      <c r="U424" s="83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</row>
    <row r="425">
      <c r="A425" s="10"/>
      <c r="B425" s="73"/>
      <c r="C425" s="73"/>
      <c r="D425" s="73"/>
      <c r="E425" s="73"/>
      <c r="F425" s="73"/>
      <c r="G425" s="73"/>
      <c r="H425" s="73"/>
      <c r="I425" s="73"/>
      <c r="J425" s="80"/>
      <c r="K425" s="81"/>
      <c r="L425" s="81"/>
      <c r="M425" s="48"/>
      <c r="N425" s="82"/>
      <c r="O425" s="83"/>
      <c r="P425" s="84"/>
      <c r="Q425" s="83"/>
      <c r="R425" s="83"/>
      <c r="S425" s="83"/>
      <c r="T425" s="83"/>
      <c r="U425" s="83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</row>
    <row r="426">
      <c r="A426" s="10"/>
      <c r="B426" s="73"/>
      <c r="C426" s="73"/>
      <c r="D426" s="73"/>
      <c r="E426" s="73"/>
      <c r="F426" s="73"/>
      <c r="G426" s="73"/>
      <c r="H426" s="73"/>
      <c r="I426" s="73"/>
      <c r="J426" s="80"/>
      <c r="K426" s="81"/>
      <c r="L426" s="81"/>
      <c r="M426" s="48"/>
      <c r="N426" s="82"/>
      <c r="O426" s="83"/>
      <c r="P426" s="84"/>
      <c r="Q426" s="83"/>
      <c r="R426" s="83"/>
      <c r="S426" s="83"/>
      <c r="T426" s="83"/>
      <c r="U426" s="83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</row>
    <row r="427">
      <c r="A427" s="10"/>
      <c r="B427" s="73"/>
      <c r="C427" s="73"/>
      <c r="D427" s="73"/>
      <c r="E427" s="73"/>
      <c r="F427" s="73"/>
      <c r="G427" s="73"/>
      <c r="H427" s="73"/>
      <c r="I427" s="73"/>
      <c r="J427" s="80"/>
      <c r="K427" s="81"/>
      <c r="L427" s="81"/>
      <c r="M427" s="48"/>
      <c r="N427" s="82"/>
      <c r="O427" s="83"/>
      <c r="P427" s="84"/>
      <c r="Q427" s="83"/>
      <c r="R427" s="83"/>
      <c r="S427" s="83"/>
      <c r="T427" s="83"/>
      <c r="U427" s="83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</row>
    <row r="428">
      <c r="A428" s="10"/>
      <c r="B428" s="73"/>
      <c r="C428" s="73"/>
      <c r="D428" s="73"/>
      <c r="E428" s="73"/>
      <c r="F428" s="73"/>
      <c r="G428" s="73"/>
      <c r="H428" s="73"/>
      <c r="I428" s="73"/>
      <c r="J428" s="80"/>
      <c r="K428" s="81"/>
      <c r="L428" s="81"/>
      <c r="M428" s="48"/>
      <c r="N428" s="82"/>
      <c r="O428" s="83"/>
      <c r="P428" s="84"/>
      <c r="Q428" s="83"/>
      <c r="R428" s="83"/>
      <c r="S428" s="83"/>
      <c r="T428" s="83"/>
      <c r="U428" s="83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</row>
    <row r="429">
      <c r="A429" s="10"/>
      <c r="B429" s="73"/>
      <c r="C429" s="73"/>
      <c r="D429" s="73"/>
      <c r="E429" s="73"/>
      <c r="F429" s="73"/>
      <c r="G429" s="73"/>
      <c r="H429" s="73"/>
      <c r="I429" s="73"/>
      <c r="J429" s="80"/>
      <c r="K429" s="81"/>
      <c r="L429" s="81"/>
      <c r="M429" s="48"/>
      <c r="N429" s="82"/>
      <c r="O429" s="83"/>
      <c r="P429" s="84"/>
      <c r="Q429" s="83"/>
      <c r="R429" s="83"/>
      <c r="S429" s="83"/>
      <c r="T429" s="83"/>
      <c r="U429" s="83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</row>
    <row r="430">
      <c r="A430" s="10"/>
      <c r="B430" s="73"/>
      <c r="C430" s="73"/>
      <c r="D430" s="73"/>
      <c r="E430" s="73"/>
      <c r="F430" s="73"/>
      <c r="G430" s="73"/>
      <c r="H430" s="73"/>
      <c r="I430" s="73"/>
      <c r="J430" s="80"/>
      <c r="K430" s="81"/>
      <c r="L430" s="81"/>
      <c r="M430" s="48"/>
      <c r="N430" s="82"/>
      <c r="O430" s="83"/>
      <c r="P430" s="84"/>
      <c r="Q430" s="83"/>
      <c r="R430" s="83"/>
      <c r="S430" s="83"/>
      <c r="T430" s="83"/>
      <c r="U430" s="83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</row>
    <row r="431">
      <c r="A431" s="10"/>
      <c r="B431" s="73"/>
      <c r="C431" s="73"/>
      <c r="D431" s="73"/>
      <c r="E431" s="73"/>
      <c r="F431" s="73"/>
      <c r="G431" s="73"/>
      <c r="H431" s="73"/>
      <c r="I431" s="73"/>
      <c r="J431" s="80"/>
      <c r="K431" s="81"/>
      <c r="L431" s="81"/>
      <c r="M431" s="48"/>
      <c r="N431" s="82"/>
      <c r="O431" s="83"/>
      <c r="P431" s="84"/>
      <c r="Q431" s="83"/>
      <c r="R431" s="83"/>
      <c r="S431" s="83"/>
      <c r="T431" s="83"/>
      <c r="U431" s="83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</row>
    <row r="432">
      <c r="A432" s="10"/>
      <c r="B432" s="73"/>
      <c r="C432" s="73"/>
      <c r="D432" s="73"/>
      <c r="E432" s="73"/>
      <c r="F432" s="73"/>
      <c r="G432" s="73"/>
      <c r="H432" s="73"/>
      <c r="I432" s="73"/>
      <c r="J432" s="80"/>
      <c r="K432" s="81"/>
      <c r="L432" s="81"/>
      <c r="M432" s="48"/>
      <c r="N432" s="82"/>
      <c r="O432" s="83"/>
      <c r="P432" s="84"/>
      <c r="Q432" s="83"/>
      <c r="R432" s="83"/>
      <c r="S432" s="83"/>
      <c r="T432" s="83"/>
      <c r="U432" s="83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</row>
    <row r="433">
      <c r="A433" s="10"/>
      <c r="B433" s="73"/>
      <c r="C433" s="73"/>
      <c r="D433" s="73"/>
      <c r="E433" s="73"/>
      <c r="F433" s="73"/>
      <c r="G433" s="73"/>
      <c r="H433" s="73"/>
      <c r="I433" s="73"/>
      <c r="J433" s="80"/>
      <c r="K433" s="81"/>
      <c r="L433" s="81"/>
      <c r="M433" s="48"/>
      <c r="N433" s="82"/>
      <c r="O433" s="83"/>
      <c r="P433" s="84"/>
      <c r="Q433" s="83"/>
      <c r="R433" s="83"/>
      <c r="S433" s="83"/>
      <c r="T433" s="83"/>
      <c r="U433" s="83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</row>
    <row r="434">
      <c r="A434" s="10"/>
      <c r="B434" s="73"/>
      <c r="C434" s="73"/>
      <c r="D434" s="73"/>
      <c r="E434" s="73"/>
      <c r="F434" s="73"/>
      <c r="G434" s="73"/>
      <c r="H434" s="73"/>
      <c r="I434" s="73"/>
      <c r="J434" s="80"/>
      <c r="K434" s="81"/>
      <c r="L434" s="81"/>
      <c r="M434" s="48"/>
      <c r="N434" s="82"/>
      <c r="O434" s="83"/>
      <c r="P434" s="84"/>
      <c r="Q434" s="83"/>
      <c r="R434" s="83"/>
      <c r="S434" s="83"/>
      <c r="T434" s="83"/>
      <c r="U434" s="83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</row>
    <row r="435">
      <c r="A435" s="10"/>
      <c r="B435" s="73"/>
      <c r="C435" s="73"/>
      <c r="D435" s="73"/>
      <c r="E435" s="73"/>
      <c r="F435" s="73"/>
      <c r="G435" s="73"/>
      <c r="H435" s="73"/>
      <c r="I435" s="73"/>
      <c r="J435" s="80"/>
      <c r="K435" s="81"/>
      <c r="L435" s="81"/>
      <c r="M435" s="48"/>
      <c r="N435" s="82"/>
      <c r="O435" s="83"/>
      <c r="P435" s="84"/>
      <c r="Q435" s="83"/>
      <c r="R435" s="83"/>
      <c r="S435" s="83"/>
      <c r="T435" s="83"/>
      <c r="U435" s="83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</row>
    <row r="436">
      <c r="A436" s="10"/>
      <c r="B436" s="73"/>
      <c r="C436" s="73"/>
      <c r="D436" s="73"/>
      <c r="E436" s="73"/>
      <c r="F436" s="73"/>
      <c r="G436" s="73"/>
      <c r="H436" s="73"/>
      <c r="I436" s="73"/>
      <c r="J436" s="80"/>
      <c r="K436" s="81"/>
      <c r="L436" s="81"/>
      <c r="M436" s="48"/>
      <c r="N436" s="82"/>
      <c r="O436" s="83"/>
      <c r="P436" s="84"/>
      <c r="Q436" s="83"/>
      <c r="R436" s="83"/>
      <c r="S436" s="83"/>
      <c r="T436" s="83"/>
      <c r="U436" s="83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</row>
    <row r="437">
      <c r="A437" s="10"/>
      <c r="B437" s="73"/>
      <c r="C437" s="73"/>
      <c r="D437" s="73"/>
      <c r="E437" s="73"/>
      <c r="F437" s="73"/>
      <c r="G437" s="73"/>
      <c r="H437" s="73"/>
      <c r="I437" s="73"/>
      <c r="J437" s="80"/>
      <c r="K437" s="81"/>
      <c r="L437" s="81"/>
      <c r="M437" s="48"/>
      <c r="N437" s="82"/>
      <c r="O437" s="83"/>
      <c r="P437" s="84"/>
      <c r="Q437" s="83"/>
      <c r="R437" s="83"/>
      <c r="S437" s="83"/>
      <c r="T437" s="83"/>
      <c r="U437" s="83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</row>
    <row r="438">
      <c r="A438" s="10"/>
      <c r="B438" s="73"/>
      <c r="C438" s="73"/>
      <c r="D438" s="73"/>
      <c r="E438" s="73"/>
      <c r="F438" s="73"/>
      <c r="G438" s="73"/>
      <c r="H438" s="73"/>
      <c r="I438" s="73"/>
      <c r="J438" s="80"/>
      <c r="K438" s="81"/>
      <c r="L438" s="81"/>
      <c r="M438" s="48"/>
      <c r="N438" s="82"/>
      <c r="O438" s="83"/>
      <c r="P438" s="84"/>
      <c r="Q438" s="83"/>
      <c r="R438" s="83"/>
      <c r="S438" s="83"/>
      <c r="T438" s="83"/>
      <c r="U438" s="83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</row>
    <row r="439">
      <c r="A439" s="10"/>
      <c r="B439" s="73"/>
      <c r="C439" s="73"/>
      <c r="D439" s="73"/>
      <c r="E439" s="73"/>
      <c r="F439" s="73"/>
      <c r="G439" s="73"/>
      <c r="H439" s="73"/>
      <c r="I439" s="73"/>
      <c r="J439" s="80"/>
      <c r="K439" s="81"/>
      <c r="L439" s="81"/>
      <c r="M439" s="48"/>
      <c r="N439" s="82"/>
      <c r="O439" s="83"/>
      <c r="P439" s="84"/>
      <c r="Q439" s="83"/>
      <c r="R439" s="83"/>
      <c r="S439" s="83"/>
      <c r="T439" s="83"/>
      <c r="U439" s="83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</row>
    <row r="440">
      <c r="A440" s="10"/>
      <c r="B440" s="73"/>
      <c r="C440" s="73"/>
      <c r="D440" s="73"/>
      <c r="E440" s="73"/>
      <c r="F440" s="73"/>
      <c r="G440" s="73"/>
      <c r="H440" s="73"/>
      <c r="I440" s="73"/>
      <c r="J440" s="80"/>
      <c r="K440" s="81"/>
      <c r="L440" s="81"/>
      <c r="M440" s="48"/>
      <c r="N440" s="82"/>
      <c r="O440" s="83"/>
      <c r="P440" s="84"/>
      <c r="Q440" s="83"/>
      <c r="R440" s="83"/>
      <c r="S440" s="83"/>
      <c r="T440" s="83"/>
      <c r="U440" s="83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</row>
    <row r="441">
      <c r="A441" s="10"/>
      <c r="B441" s="73"/>
      <c r="C441" s="73"/>
      <c r="D441" s="73"/>
      <c r="E441" s="73"/>
      <c r="F441" s="73"/>
      <c r="G441" s="73"/>
      <c r="H441" s="73"/>
      <c r="I441" s="73"/>
      <c r="J441" s="80"/>
      <c r="K441" s="81"/>
      <c r="L441" s="81"/>
      <c r="M441" s="48"/>
      <c r="N441" s="82"/>
      <c r="O441" s="83"/>
      <c r="P441" s="84"/>
      <c r="Q441" s="83"/>
      <c r="R441" s="83"/>
      <c r="S441" s="83"/>
      <c r="T441" s="83"/>
      <c r="U441" s="83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</row>
    <row r="442">
      <c r="A442" s="10"/>
      <c r="B442" s="73"/>
      <c r="C442" s="73"/>
      <c r="D442" s="73"/>
      <c r="E442" s="73"/>
      <c r="F442" s="73"/>
      <c r="G442" s="73"/>
      <c r="H442" s="73"/>
      <c r="I442" s="73"/>
      <c r="J442" s="80"/>
      <c r="K442" s="81"/>
      <c r="L442" s="81"/>
      <c r="M442" s="48"/>
      <c r="N442" s="82"/>
      <c r="O442" s="83"/>
      <c r="P442" s="84"/>
      <c r="Q442" s="83"/>
      <c r="R442" s="83"/>
      <c r="S442" s="83"/>
      <c r="T442" s="83"/>
      <c r="U442" s="83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</row>
    <row r="443">
      <c r="A443" s="10"/>
      <c r="B443" s="73"/>
      <c r="C443" s="73"/>
      <c r="D443" s="73"/>
      <c r="E443" s="73"/>
      <c r="F443" s="73"/>
      <c r="G443" s="73"/>
      <c r="H443" s="73"/>
      <c r="I443" s="73"/>
      <c r="J443" s="80"/>
      <c r="K443" s="81"/>
      <c r="L443" s="81"/>
      <c r="M443" s="48"/>
      <c r="N443" s="82"/>
      <c r="O443" s="83"/>
      <c r="P443" s="84"/>
      <c r="Q443" s="83"/>
      <c r="R443" s="83"/>
      <c r="S443" s="83"/>
      <c r="T443" s="83"/>
      <c r="U443" s="83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</row>
    <row r="444">
      <c r="A444" s="10"/>
      <c r="B444" s="73"/>
      <c r="C444" s="73"/>
      <c r="D444" s="73"/>
      <c r="E444" s="73"/>
      <c r="F444" s="73"/>
      <c r="G444" s="73"/>
      <c r="H444" s="73"/>
      <c r="I444" s="73"/>
      <c r="J444" s="80"/>
      <c r="K444" s="81"/>
      <c r="L444" s="81"/>
      <c r="M444" s="48"/>
      <c r="N444" s="82"/>
      <c r="O444" s="83"/>
      <c r="P444" s="84"/>
      <c r="Q444" s="83"/>
      <c r="R444" s="83"/>
      <c r="S444" s="83"/>
      <c r="T444" s="83"/>
      <c r="U444" s="83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</row>
    <row r="445">
      <c r="A445" s="10"/>
      <c r="B445" s="73"/>
      <c r="C445" s="73"/>
      <c r="D445" s="73"/>
      <c r="E445" s="73"/>
      <c r="F445" s="73"/>
      <c r="G445" s="73"/>
      <c r="H445" s="73"/>
      <c r="I445" s="73"/>
      <c r="J445" s="80"/>
      <c r="K445" s="81"/>
      <c r="L445" s="81"/>
      <c r="M445" s="48"/>
      <c r="N445" s="82"/>
      <c r="O445" s="83"/>
      <c r="P445" s="84"/>
      <c r="Q445" s="83"/>
      <c r="R445" s="83"/>
      <c r="S445" s="83"/>
      <c r="T445" s="83"/>
      <c r="U445" s="83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</row>
    <row r="446">
      <c r="A446" s="10"/>
      <c r="B446" s="73"/>
      <c r="C446" s="73"/>
      <c r="D446" s="73"/>
      <c r="E446" s="73"/>
      <c r="F446" s="73"/>
      <c r="G446" s="73"/>
      <c r="H446" s="73"/>
      <c r="I446" s="73"/>
      <c r="J446" s="80"/>
      <c r="K446" s="81"/>
      <c r="L446" s="81"/>
      <c r="M446" s="48"/>
      <c r="N446" s="82"/>
      <c r="O446" s="83"/>
      <c r="P446" s="84"/>
      <c r="Q446" s="83"/>
      <c r="R446" s="83"/>
      <c r="S446" s="83"/>
      <c r="T446" s="83"/>
      <c r="U446" s="83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</row>
    <row r="447">
      <c r="A447" s="10"/>
      <c r="B447" s="73"/>
      <c r="C447" s="73"/>
      <c r="D447" s="73"/>
      <c r="E447" s="73"/>
      <c r="F447" s="73"/>
      <c r="G447" s="73"/>
      <c r="H447" s="73"/>
      <c r="I447" s="73"/>
      <c r="J447" s="80"/>
      <c r="K447" s="81"/>
      <c r="L447" s="81"/>
      <c r="M447" s="48"/>
      <c r="N447" s="82"/>
      <c r="O447" s="83"/>
      <c r="P447" s="84"/>
      <c r="Q447" s="83"/>
      <c r="R447" s="83"/>
      <c r="S447" s="83"/>
      <c r="T447" s="83"/>
      <c r="U447" s="83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</row>
    <row r="448">
      <c r="A448" s="10"/>
      <c r="B448" s="73"/>
      <c r="C448" s="73"/>
      <c r="D448" s="73"/>
      <c r="E448" s="73"/>
      <c r="F448" s="73"/>
      <c r="G448" s="73"/>
      <c r="H448" s="73"/>
      <c r="I448" s="73"/>
      <c r="J448" s="80"/>
      <c r="K448" s="81"/>
      <c r="L448" s="81"/>
      <c r="M448" s="48"/>
      <c r="N448" s="82"/>
      <c r="O448" s="83"/>
      <c r="P448" s="84"/>
      <c r="Q448" s="83"/>
      <c r="R448" s="83"/>
      <c r="S448" s="83"/>
      <c r="T448" s="83"/>
      <c r="U448" s="83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</row>
    <row r="449">
      <c r="A449" s="10"/>
      <c r="B449" s="73"/>
      <c r="C449" s="73"/>
      <c r="D449" s="73"/>
      <c r="E449" s="73"/>
      <c r="F449" s="73"/>
      <c r="G449" s="73"/>
      <c r="H449" s="73"/>
      <c r="I449" s="73"/>
      <c r="J449" s="80"/>
      <c r="K449" s="81"/>
      <c r="L449" s="81"/>
      <c r="M449" s="48"/>
      <c r="N449" s="82"/>
      <c r="O449" s="83"/>
      <c r="P449" s="84"/>
      <c r="Q449" s="83"/>
      <c r="R449" s="83"/>
      <c r="S449" s="83"/>
      <c r="T449" s="83"/>
      <c r="U449" s="83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</row>
    <row r="450">
      <c r="A450" s="10"/>
      <c r="B450" s="73"/>
      <c r="C450" s="73"/>
      <c r="D450" s="73"/>
      <c r="E450" s="73"/>
      <c r="F450" s="73"/>
      <c r="G450" s="73"/>
      <c r="H450" s="73"/>
      <c r="I450" s="73"/>
      <c r="J450" s="80"/>
      <c r="K450" s="81"/>
      <c r="L450" s="81"/>
      <c r="M450" s="48"/>
      <c r="N450" s="82"/>
      <c r="O450" s="83"/>
      <c r="P450" s="84"/>
      <c r="Q450" s="83"/>
      <c r="R450" s="83"/>
      <c r="S450" s="83"/>
      <c r="T450" s="83"/>
      <c r="U450" s="83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</row>
    <row r="451">
      <c r="A451" s="10"/>
      <c r="B451" s="73"/>
      <c r="C451" s="73"/>
      <c r="D451" s="73"/>
      <c r="E451" s="73"/>
      <c r="F451" s="73"/>
      <c r="G451" s="73"/>
      <c r="H451" s="73"/>
      <c r="I451" s="73"/>
      <c r="J451" s="80"/>
      <c r="K451" s="81"/>
      <c r="L451" s="81"/>
      <c r="M451" s="48"/>
      <c r="N451" s="82"/>
      <c r="O451" s="83"/>
      <c r="P451" s="84"/>
      <c r="Q451" s="83"/>
      <c r="R451" s="83"/>
      <c r="S451" s="83"/>
      <c r="T451" s="83"/>
      <c r="U451" s="83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</row>
    <row r="452">
      <c r="A452" s="10"/>
      <c r="B452" s="73"/>
      <c r="C452" s="73"/>
      <c r="D452" s="73"/>
      <c r="E452" s="73"/>
      <c r="F452" s="73"/>
      <c r="G452" s="73"/>
      <c r="H452" s="73"/>
      <c r="I452" s="73"/>
      <c r="J452" s="80"/>
      <c r="K452" s="81"/>
      <c r="L452" s="81"/>
      <c r="M452" s="48"/>
      <c r="N452" s="82"/>
      <c r="O452" s="83"/>
      <c r="P452" s="84"/>
      <c r="Q452" s="83"/>
      <c r="R452" s="83"/>
      <c r="S452" s="83"/>
      <c r="T452" s="83"/>
      <c r="U452" s="83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</row>
    <row r="453">
      <c r="A453" s="10"/>
      <c r="B453" s="73"/>
      <c r="C453" s="73"/>
      <c r="D453" s="73"/>
      <c r="E453" s="73"/>
      <c r="F453" s="73"/>
      <c r="G453" s="73"/>
      <c r="H453" s="73"/>
      <c r="I453" s="73"/>
      <c r="J453" s="80"/>
      <c r="K453" s="81"/>
      <c r="L453" s="81"/>
      <c r="M453" s="48"/>
      <c r="N453" s="82"/>
      <c r="O453" s="83"/>
      <c r="P453" s="84"/>
      <c r="Q453" s="83"/>
      <c r="R453" s="83"/>
      <c r="S453" s="83"/>
      <c r="T453" s="83"/>
      <c r="U453" s="83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</row>
    <row r="454">
      <c r="A454" s="10"/>
      <c r="B454" s="73"/>
      <c r="C454" s="73"/>
      <c r="D454" s="73"/>
      <c r="E454" s="73"/>
      <c r="F454" s="73"/>
      <c r="G454" s="73"/>
      <c r="H454" s="73"/>
      <c r="I454" s="73"/>
      <c r="J454" s="80"/>
      <c r="K454" s="81"/>
      <c r="L454" s="81"/>
      <c r="M454" s="48"/>
      <c r="N454" s="82"/>
      <c r="O454" s="83"/>
      <c r="P454" s="84"/>
      <c r="Q454" s="83"/>
      <c r="R454" s="83"/>
      <c r="S454" s="83"/>
      <c r="T454" s="83"/>
      <c r="U454" s="83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</row>
    <row r="455">
      <c r="A455" s="10"/>
      <c r="B455" s="73"/>
      <c r="C455" s="73"/>
      <c r="D455" s="73"/>
      <c r="E455" s="73"/>
      <c r="F455" s="73"/>
      <c r="G455" s="73"/>
      <c r="H455" s="73"/>
      <c r="I455" s="73"/>
      <c r="J455" s="80"/>
      <c r="K455" s="81"/>
      <c r="L455" s="81"/>
      <c r="M455" s="48"/>
      <c r="N455" s="82"/>
      <c r="O455" s="83"/>
      <c r="P455" s="84"/>
      <c r="Q455" s="83"/>
      <c r="R455" s="83"/>
      <c r="S455" s="83"/>
      <c r="T455" s="83"/>
      <c r="U455" s="83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</row>
    <row r="456">
      <c r="A456" s="10"/>
      <c r="B456" s="73"/>
      <c r="C456" s="73"/>
      <c r="D456" s="73"/>
      <c r="E456" s="73"/>
      <c r="F456" s="73"/>
      <c r="G456" s="73"/>
      <c r="H456" s="73"/>
      <c r="I456" s="73"/>
      <c r="J456" s="80"/>
      <c r="K456" s="81"/>
      <c r="L456" s="81"/>
      <c r="M456" s="48"/>
      <c r="N456" s="82"/>
      <c r="O456" s="83"/>
      <c r="P456" s="84"/>
      <c r="Q456" s="83"/>
      <c r="R456" s="83"/>
      <c r="S456" s="83"/>
      <c r="T456" s="83"/>
      <c r="U456" s="83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</row>
    <row r="457">
      <c r="A457" s="10"/>
      <c r="B457" s="73"/>
      <c r="C457" s="73"/>
      <c r="D457" s="73"/>
      <c r="E457" s="73"/>
      <c r="F457" s="73"/>
      <c r="G457" s="73"/>
      <c r="H457" s="73"/>
      <c r="I457" s="73"/>
      <c r="J457" s="80"/>
      <c r="K457" s="81"/>
      <c r="L457" s="81"/>
      <c r="M457" s="48"/>
      <c r="N457" s="82"/>
      <c r="O457" s="83"/>
      <c r="P457" s="84"/>
      <c r="Q457" s="83"/>
      <c r="R457" s="83"/>
      <c r="S457" s="83"/>
      <c r="T457" s="83"/>
      <c r="U457" s="83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</row>
    <row r="458">
      <c r="A458" s="10"/>
      <c r="B458" s="73"/>
      <c r="C458" s="73"/>
      <c r="D458" s="73"/>
      <c r="E458" s="73"/>
      <c r="F458" s="73"/>
      <c r="G458" s="73"/>
      <c r="H458" s="73"/>
      <c r="I458" s="73"/>
      <c r="J458" s="80"/>
      <c r="K458" s="81"/>
      <c r="L458" s="81"/>
      <c r="M458" s="48"/>
      <c r="N458" s="82"/>
      <c r="O458" s="83"/>
      <c r="P458" s="84"/>
      <c r="Q458" s="83"/>
      <c r="R458" s="83"/>
      <c r="S458" s="83"/>
      <c r="T458" s="83"/>
      <c r="U458" s="83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</row>
    <row r="459">
      <c r="A459" s="10"/>
      <c r="B459" s="73"/>
      <c r="C459" s="73"/>
      <c r="D459" s="73"/>
      <c r="E459" s="73"/>
      <c r="F459" s="73"/>
      <c r="G459" s="73"/>
      <c r="H459" s="73"/>
      <c r="I459" s="73"/>
      <c r="J459" s="80"/>
      <c r="K459" s="81"/>
      <c r="L459" s="81"/>
      <c r="M459" s="48"/>
      <c r="N459" s="82"/>
      <c r="O459" s="83"/>
      <c r="P459" s="84"/>
      <c r="Q459" s="83"/>
      <c r="R459" s="83"/>
      <c r="S459" s="83"/>
      <c r="T459" s="83"/>
      <c r="U459" s="83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</row>
    <row r="460">
      <c r="A460" s="10"/>
      <c r="B460" s="73"/>
      <c r="C460" s="73"/>
      <c r="D460" s="73"/>
      <c r="E460" s="73"/>
      <c r="F460" s="73"/>
      <c r="G460" s="73"/>
      <c r="H460" s="73"/>
      <c r="I460" s="73"/>
      <c r="J460" s="80"/>
      <c r="K460" s="81"/>
      <c r="L460" s="81"/>
      <c r="M460" s="48"/>
      <c r="N460" s="82"/>
      <c r="O460" s="83"/>
      <c r="P460" s="84"/>
      <c r="Q460" s="83"/>
      <c r="R460" s="83"/>
      <c r="S460" s="83"/>
      <c r="T460" s="83"/>
      <c r="U460" s="83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</row>
    <row r="461">
      <c r="A461" s="10"/>
      <c r="B461" s="73"/>
      <c r="C461" s="73"/>
      <c r="D461" s="73"/>
      <c r="E461" s="73"/>
      <c r="F461" s="73"/>
      <c r="G461" s="73"/>
      <c r="H461" s="73"/>
      <c r="I461" s="73"/>
      <c r="J461" s="80"/>
      <c r="K461" s="81"/>
      <c r="L461" s="81"/>
      <c r="M461" s="48"/>
      <c r="N461" s="82"/>
      <c r="O461" s="83"/>
      <c r="P461" s="84"/>
      <c r="Q461" s="83"/>
      <c r="R461" s="83"/>
      <c r="S461" s="83"/>
      <c r="T461" s="83"/>
      <c r="U461" s="83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</row>
    <row r="462">
      <c r="A462" s="10"/>
      <c r="B462" s="73"/>
      <c r="C462" s="73"/>
      <c r="D462" s="73"/>
      <c r="E462" s="73"/>
      <c r="F462" s="73"/>
      <c r="G462" s="73"/>
      <c r="H462" s="73"/>
      <c r="I462" s="73"/>
      <c r="J462" s="80"/>
      <c r="K462" s="81"/>
      <c r="L462" s="81"/>
      <c r="M462" s="48"/>
      <c r="N462" s="82"/>
      <c r="O462" s="83"/>
      <c r="P462" s="84"/>
      <c r="Q462" s="83"/>
      <c r="R462" s="83"/>
      <c r="S462" s="83"/>
      <c r="T462" s="83"/>
      <c r="U462" s="83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</row>
    <row r="463">
      <c r="A463" s="10"/>
      <c r="B463" s="73"/>
      <c r="C463" s="73"/>
      <c r="D463" s="73"/>
      <c r="E463" s="73"/>
      <c r="F463" s="73"/>
      <c r="G463" s="73"/>
      <c r="H463" s="73"/>
      <c r="I463" s="73"/>
      <c r="J463" s="80"/>
      <c r="K463" s="81"/>
      <c r="L463" s="81"/>
      <c r="M463" s="48"/>
      <c r="N463" s="82"/>
      <c r="O463" s="83"/>
      <c r="P463" s="84"/>
      <c r="Q463" s="83"/>
      <c r="R463" s="83"/>
      <c r="S463" s="83"/>
      <c r="T463" s="83"/>
      <c r="U463" s="83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</row>
    <row r="464">
      <c r="A464" s="10"/>
      <c r="B464" s="73"/>
      <c r="C464" s="73"/>
      <c r="D464" s="73"/>
      <c r="E464" s="73"/>
      <c r="F464" s="73"/>
      <c r="G464" s="73"/>
      <c r="H464" s="73"/>
      <c r="I464" s="73"/>
      <c r="J464" s="80"/>
      <c r="K464" s="81"/>
      <c r="L464" s="81"/>
      <c r="M464" s="48"/>
      <c r="N464" s="82"/>
      <c r="O464" s="83"/>
      <c r="P464" s="84"/>
      <c r="Q464" s="83"/>
      <c r="R464" s="83"/>
      <c r="S464" s="83"/>
      <c r="T464" s="83"/>
      <c r="U464" s="83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</row>
    <row r="465">
      <c r="A465" s="10"/>
      <c r="B465" s="73"/>
      <c r="C465" s="73"/>
      <c r="D465" s="73"/>
      <c r="E465" s="73"/>
      <c r="F465" s="73"/>
      <c r="G465" s="73"/>
      <c r="H465" s="73"/>
      <c r="I465" s="73"/>
      <c r="J465" s="80"/>
      <c r="K465" s="81"/>
      <c r="L465" s="81"/>
      <c r="M465" s="48"/>
      <c r="N465" s="82"/>
      <c r="O465" s="83"/>
      <c r="P465" s="84"/>
      <c r="Q465" s="83"/>
      <c r="R465" s="83"/>
      <c r="S465" s="83"/>
      <c r="T465" s="83"/>
      <c r="U465" s="83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</row>
    <row r="466">
      <c r="A466" s="10"/>
      <c r="B466" s="73"/>
      <c r="C466" s="73"/>
      <c r="D466" s="73"/>
      <c r="E466" s="73"/>
      <c r="F466" s="73"/>
      <c r="G466" s="73"/>
      <c r="H466" s="73"/>
      <c r="I466" s="73"/>
      <c r="J466" s="80"/>
      <c r="K466" s="81"/>
      <c r="L466" s="81"/>
      <c r="M466" s="48"/>
      <c r="N466" s="82"/>
      <c r="O466" s="83"/>
      <c r="P466" s="84"/>
      <c r="Q466" s="83"/>
      <c r="R466" s="83"/>
      <c r="S466" s="83"/>
      <c r="T466" s="83"/>
      <c r="U466" s="83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</row>
    <row r="467">
      <c r="A467" s="10"/>
      <c r="B467" s="73"/>
      <c r="C467" s="73"/>
      <c r="D467" s="73"/>
      <c r="E467" s="73"/>
      <c r="F467" s="73"/>
      <c r="G467" s="73"/>
      <c r="H467" s="73"/>
      <c r="I467" s="73"/>
      <c r="J467" s="80"/>
      <c r="K467" s="81"/>
      <c r="L467" s="81"/>
      <c r="M467" s="48"/>
      <c r="N467" s="82"/>
      <c r="O467" s="83"/>
      <c r="P467" s="84"/>
      <c r="Q467" s="83"/>
      <c r="R467" s="83"/>
      <c r="S467" s="83"/>
      <c r="T467" s="83"/>
      <c r="U467" s="83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</row>
    <row r="468">
      <c r="A468" s="10"/>
      <c r="B468" s="73"/>
      <c r="C468" s="73"/>
      <c r="D468" s="73"/>
      <c r="E468" s="73"/>
      <c r="F468" s="73"/>
      <c r="G468" s="73"/>
      <c r="H468" s="73"/>
      <c r="I468" s="73"/>
      <c r="J468" s="80"/>
      <c r="K468" s="81"/>
      <c r="L468" s="81"/>
      <c r="M468" s="48"/>
      <c r="N468" s="82"/>
      <c r="O468" s="83"/>
      <c r="P468" s="84"/>
      <c r="Q468" s="83"/>
      <c r="R468" s="83"/>
      <c r="S468" s="83"/>
      <c r="T468" s="83"/>
      <c r="U468" s="83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</row>
    <row r="469">
      <c r="A469" s="10"/>
      <c r="B469" s="73"/>
      <c r="C469" s="73"/>
      <c r="D469" s="73"/>
      <c r="E469" s="73"/>
      <c r="F469" s="73"/>
      <c r="G469" s="73"/>
      <c r="H469" s="73"/>
      <c r="I469" s="73"/>
      <c r="J469" s="80"/>
      <c r="K469" s="81"/>
      <c r="L469" s="81"/>
      <c r="M469" s="48"/>
      <c r="N469" s="82"/>
      <c r="O469" s="83"/>
      <c r="P469" s="84"/>
      <c r="Q469" s="83"/>
      <c r="R469" s="83"/>
      <c r="S469" s="83"/>
      <c r="T469" s="83"/>
      <c r="U469" s="83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</row>
    <row r="470">
      <c r="A470" s="10"/>
      <c r="B470" s="73"/>
      <c r="C470" s="73"/>
      <c r="D470" s="73"/>
      <c r="E470" s="73"/>
      <c r="F470" s="73"/>
      <c r="G470" s="73"/>
      <c r="H470" s="73"/>
      <c r="I470" s="73"/>
      <c r="J470" s="80"/>
      <c r="K470" s="81"/>
      <c r="L470" s="81"/>
      <c r="M470" s="48"/>
      <c r="N470" s="82"/>
      <c r="O470" s="83"/>
      <c r="P470" s="84"/>
      <c r="Q470" s="83"/>
      <c r="R470" s="83"/>
      <c r="S470" s="83"/>
      <c r="T470" s="83"/>
      <c r="U470" s="83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</row>
    <row r="471">
      <c r="A471" s="10"/>
      <c r="B471" s="73"/>
      <c r="C471" s="73"/>
      <c r="D471" s="73"/>
      <c r="E471" s="73"/>
      <c r="F471" s="73"/>
      <c r="G471" s="73"/>
      <c r="H471" s="73"/>
      <c r="I471" s="73"/>
      <c r="J471" s="80"/>
      <c r="K471" s="81"/>
      <c r="L471" s="81"/>
      <c r="M471" s="48"/>
      <c r="N471" s="82"/>
      <c r="O471" s="83"/>
      <c r="P471" s="84"/>
      <c r="Q471" s="83"/>
      <c r="R471" s="83"/>
      <c r="S471" s="83"/>
      <c r="T471" s="83"/>
      <c r="U471" s="83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</row>
    <row r="472">
      <c r="A472" s="10"/>
      <c r="B472" s="73"/>
      <c r="C472" s="73"/>
      <c r="D472" s="73"/>
      <c r="E472" s="73"/>
      <c r="F472" s="73"/>
      <c r="G472" s="73"/>
      <c r="H472" s="73"/>
      <c r="I472" s="73"/>
      <c r="J472" s="80"/>
      <c r="K472" s="81"/>
      <c r="L472" s="81"/>
      <c r="M472" s="48"/>
      <c r="N472" s="82"/>
      <c r="O472" s="83"/>
      <c r="P472" s="84"/>
      <c r="Q472" s="83"/>
      <c r="R472" s="83"/>
      <c r="S472" s="83"/>
      <c r="T472" s="83"/>
      <c r="U472" s="83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</row>
    <row r="473">
      <c r="A473" s="10"/>
      <c r="B473" s="73"/>
      <c r="C473" s="73"/>
      <c r="D473" s="73"/>
      <c r="E473" s="73"/>
      <c r="F473" s="73"/>
      <c r="G473" s="73"/>
      <c r="H473" s="73"/>
      <c r="I473" s="73"/>
      <c r="J473" s="80"/>
      <c r="K473" s="81"/>
      <c r="L473" s="81"/>
      <c r="M473" s="48"/>
      <c r="N473" s="82"/>
      <c r="O473" s="83"/>
      <c r="P473" s="84"/>
      <c r="Q473" s="83"/>
      <c r="R473" s="83"/>
      <c r="S473" s="83"/>
      <c r="T473" s="83"/>
      <c r="U473" s="83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</row>
    <row r="474">
      <c r="A474" s="10"/>
      <c r="B474" s="73"/>
      <c r="C474" s="73"/>
      <c r="D474" s="73"/>
      <c r="E474" s="73"/>
      <c r="F474" s="73"/>
      <c r="G474" s="73"/>
      <c r="H474" s="73"/>
      <c r="I474" s="73"/>
      <c r="J474" s="80"/>
      <c r="K474" s="81"/>
      <c r="L474" s="81"/>
      <c r="M474" s="48"/>
      <c r="N474" s="82"/>
      <c r="O474" s="83"/>
      <c r="P474" s="84"/>
      <c r="Q474" s="83"/>
      <c r="R474" s="83"/>
      <c r="S474" s="83"/>
      <c r="T474" s="83"/>
      <c r="U474" s="83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</row>
    <row r="475">
      <c r="A475" s="10"/>
      <c r="B475" s="73"/>
      <c r="C475" s="73"/>
      <c r="D475" s="73"/>
      <c r="E475" s="73"/>
      <c r="F475" s="73"/>
      <c r="G475" s="73"/>
      <c r="H475" s="73"/>
      <c r="I475" s="73"/>
      <c r="J475" s="80"/>
      <c r="K475" s="81"/>
      <c r="L475" s="81"/>
      <c r="M475" s="48"/>
      <c r="N475" s="82"/>
      <c r="O475" s="83"/>
      <c r="P475" s="84"/>
      <c r="Q475" s="83"/>
      <c r="R475" s="83"/>
      <c r="S475" s="83"/>
      <c r="T475" s="83"/>
      <c r="U475" s="83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</row>
    <row r="476">
      <c r="A476" s="10"/>
      <c r="B476" s="73"/>
      <c r="C476" s="73"/>
      <c r="D476" s="73"/>
      <c r="E476" s="73"/>
      <c r="F476" s="73"/>
      <c r="G476" s="73"/>
      <c r="H476" s="73"/>
      <c r="I476" s="73"/>
      <c r="J476" s="80"/>
      <c r="K476" s="81"/>
      <c r="L476" s="81"/>
      <c r="M476" s="48"/>
      <c r="N476" s="82"/>
      <c r="O476" s="83"/>
      <c r="P476" s="84"/>
      <c r="Q476" s="83"/>
      <c r="R476" s="83"/>
      <c r="S476" s="83"/>
      <c r="T476" s="83"/>
      <c r="U476" s="83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</row>
    <row r="477">
      <c r="A477" s="10"/>
      <c r="B477" s="73"/>
      <c r="C477" s="73"/>
      <c r="D477" s="73"/>
      <c r="E477" s="73"/>
      <c r="F477" s="73"/>
      <c r="G477" s="73"/>
      <c r="H477" s="73"/>
      <c r="I477" s="73"/>
      <c r="J477" s="80"/>
      <c r="K477" s="81"/>
      <c r="L477" s="81"/>
      <c r="M477" s="48"/>
      <c r="N477" s="82"/>
      <c r="O477" s="83"/>
      <c r="P477" s="84"/>
      <c r="Q477" s="83"/>
      <c r="R477" s="83"/>
      <c r="S477" s="83"/>
      <c r="T477" s="83"/>
      <c r="U477" s="83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</row>
    <row r="478">
      <c r="A478" s="10"/>
      <c r="B478" s="73"/>
      <c r="C478" s="73"/>
      <c r="D478" s="73"/>
      <c r="E478" s="73"/>
      <c r="F478" s="73"/>
      <c r="G478" s="73"/>
      <c r="H478" s="73"/>
      <c r="I478" s="73"/>
      <c r="J478" s="80"/>
      <c r="K478" s="81"/>
      <c r="L478" s="81"/>
      <c r="M478" s="48"/>
      <c r="N478" s="82"/>
      <c r="O478" s="83"/>
      <c r="P478" s="84"/>
      <c r="Q478" s="83"/>
      <c r="R478" s="83"/>
      <c r="S478" s="83"/>
      <c r="T478" s="83"/>
      <c r="U478" s="83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</row>
    <row r="479">
      <c r="A479" s="10"/>
      <c r="B479" s="73"/>
      <c r="C479" s="73"/>
      <c r="D479" s="73"/>
      <c r="E479" s="73"/>
      <c r="F479" s="73"/>
      <c r="G479" s="73"/>
      <c r="H479" s="73"/>
      <c r="I479" s="73"/>
      <c r="J479" s="80"/>
      <c r="K479" s="81"/>
      <c r="L479" s="81"/>
      <c r="M479" s="48"/>
      <c r="N479" s="82"/>
      <c r="O479" s="83"/>
      <c r="P479" s="84"/>
      <c r="Q479" s="83"/>
      <c r="R479" s="83"/>
      <c r="S479" s="83"/>
      <c r="T479" s="83"/>
      <c r="U479" s="83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</row>
    <row r="480">
      <c r="A480" s="10"/>
      <c r="B480" s="73"/>
      <c r="C480" s="73"/>
      <c r="D480" s="73"/>
      <c r="E480" s="73"/>
      <c r="F480" s="73"/>
      <c r="G480" s="73"/>
      <c r="H480" s="73"/>
      <c r="I480" s="73"/>
      <c r="J480" s="80"/>
      <c r="K480" s="81"/>
      <c r="L480" s="81"/>
      <c r="M480" s="48"/>
      <c r="N480" s="82"/>
      <c r="O480" s="83"/>
      <c r="P480" s="84"/>
      <c r="Q480" s="83"/>
      <c r="R480" s="83"/>
      <c r="S480" s="83"/>
      <c r="T480" s="83"/>
      <c r="U480" s="83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</row>
    <row r="481">
      <c r="A481" s="10"/>
      <c r="B481" s="73"/>
      <c r="C481" s="73"/>
      <c r="D481" s="73"/>
      <c r="E481" s="73"/>
      <c r="F481" s="73"/>
      <c r="G481" s="73"/>
      <c r="H481" s="73"/>
      <c r="I481" s="73"/>
      <c r="J481" s="80"/>
      <c r="K481" s="81"/>
      <c r="L481" s="81"/>
      <c r="M481" s="48"/>
      <c r="N481" s="82"/>
      <c r="O481" s="83"/>
      <c r="P481" s="84"/>
      <c r="Q481" s="83"/>
      <c r="R481" s="83"/>
      <c r="S481" s="83"/>
      <c r="T481" s="83"/>
      <c r="U481" s="83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</row>
    <row r="482">
      <c r="A482" s="10"/>
      <c r="B482" s="73"/>
      <c r="C482" s="73"/>
      <c r="D482" s="73"/>
      <c r="E482" s="73"/>
      <c r="F482" s="73"/>
      <c r="G482" s="73"/>
      <c r="H482" s="73"/>
      <c r="I482" s="73"/>
      <c r="J482" s="80"/>
      <c r="K482" s="81"/>
      <c r="L482" s="81"/>
      <c r="M482" s="48"/>
      <c r="N482" s="82"/>
      <c r="O482" s="83"/>
      <c r="P482" s="84"/>
      <c r="Q482" s="83"/>
      <c r="R482" s="83"/>
      <c r="S482" s="83"/>
      <c r="T482" s="83"/>
      <c r="U482" s="83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</row>
    <row r="483">
      <c r="A483" s="10"/>
      <c r="B483" s="73"/>
      <c r="C483" s="73"/>
      <c r="D483" s="73"/>
      <c r="E483" s="73"/>
      <c r="F483" s="73"/>
      <c r="G483" s="73"/>
      <c r="H483" s="73"/>
      <c r="I483" s="73"/>
      <c r="J483" s="80"/>
      <c r="K483" s="81"/>
      <c r="L483" s="81"/>
      <c r="M483" s="48"/>
      <c r="N483" s="82"/>
      <c r="O483" s="83"/>
      <c r="P483" s="84"/>
      <c r="Q483" s="83"/>
      <c r="R483" s="83"/>
      <c r="S483" s="83"/>
      <c r="T483" s="83"/>
      <c r="U483" s="83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</row>
    <row r="484">
      <c r="A484" s="10"/>
      <c r="B484" s="73"/>
      <c r="C484" s="73"/>
      <c r="D484" s="73"/>
      <c r="E484" s="73"/>
      <c r="F484" s="73"/>
      <c r="G484" s="73"/>
      <c r="H484" s="73"/>
      <c r="I484" s="73"/>
      <c r="J484" s="80"/>
      <c r="K484" s="81"/>
      <c r="L484" s="81"/>
      <c r="M484" s="48"/>
      <c r="N484" s="82"/>
      <c r="O484" s="83"/>
      <c r="P484" s="84"/>
      <c r="Q484" s="83"/>
      <c r="R484" s="83"/>
      <c r="S484" s="83"/>
      <c r="T484" s="83"/>
      <c r="U484" s="83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</row>
    <row r="485">
      <c r="A485" s="10"/>
      <c r="B485" s="73"/>
      <c r="C485" s="73"/>
      <c r="D485" s="73"/>
      <c r="E485" s="73"/>
      <c r="F485" s="73"/>
      <c r="G485" s="73"/>
      <c r="H485" s="73"/>
      <c r="I485" s="73"/>
      <c r="J485" s="80"/>
      <c r="K485" s="81"/>
      <c r="L485" s="81"/>
      <c r="M485" s="48"/>
      <c r="N485" s="82"/>
      <c r="O485" s="83"/>
      <c r="P485" s="84"/>
      <c r="Q485" s="83"/>
      <c r="R485" s="83"/>
      <c r="S485" s="83"/>
      <c r="T485" s="83"/>
      <c r="U485" s="83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</row>
    <row r="486">
      <c r="A486" s="10"/>
      <c r="B486" s="73"/>
      <c r="C486" s="73"/>
      <c r="D486" s="73"/>
      <c r="E486" s="73"/>
      <c r="F486" s="73"/>
      <c r="G486" s="73"/>
      <c r="H486" s="73"/>
      <c r="I486" s="73"/>
      <c r="J486" s="80"/>
      <c r="K486" s="81"/>
      <c r="L486" s="81"/>
      <c r="M486" s="48"/>
      <c r="N486" s="82"/>
      <c r="O486" s="83"/>
      <c r="P486" s="84"/>
      <c r="Q486" s="83"/>
      <c r="R486" s="83"/>
      <c r="S486" s="83"/>
      <c r="T486" s="83"/>
      <c r="U486" s="83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</row>
    <row r="487">
      <c r="A487" s="10"/>
      <c r="B487" s="73"/>
      <c r="C487" s="73"/>
      <c r="D487" s="73"/>
      <c r="E487" s="73"/>
      <c r="F487" s="73"/>
      <c r="G487" s="73"/>
      <c r="H487" s="73"/>
      <c r="I487" s="73"/>
      <c r="J487" s="80"/>
      <c r="K487" s="81"/>
      <c r="L487" s="81"/>
      <c r="M487" s="48"/>
      <c r="N487" s="82"/>
      <c r="O487" s="83"/>
      <c r="P487" s="84"/>
      <c r="Q487" s="83"/>
      <c r="R487" s="83"/>
      <c r="S487" s="83"/>
      <c r="T487" s="83"/>
      <c r="U487" s="83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</row>
    <row r="488">
      <c r="A488" s="10"/>
      <c r="B488" s="73"/>
      <c r="C488" s="73"/>
      <c r="D488" s="73"/>
      <c r="E488" s="73"/>
      <c r="F488" s="73"/>
      <c r="G488" s="73"/>
      <c r="H488" s="73"/>
      <c r="I488" s="73"/>
      <c r="J488" s="80"/>
      <c r="K488" s="81"/>
      <c r="L488" s="81"/>
      <c r="M488" s="48"/>
      <c r="N488" s="82"/>
      <c r="O488" s="83"/>
      <c r="P488" s="84"/>
      <c r="Q488" s="83"/>
      <c r="R488" s="83"/>
      <c r="S488" s="83"/>
      <c r="T488" s="83"/>
      <c r="U488" s="83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</row>
    <row r="489">
      <c r="A489" s="10"/>
      <c r="B489" s="73"/>
      <c r="C489" s="73"/>
      <c r="D489" s="73"/>
      <c r="E489" s="73"/>
      <c r="F489" s="73"/>
      <c r="G489" s="73"/>
      <c r="H489" s="73"/>
      <c r="I489" s="73"/>
      <c r="J489" s="80"/>
      <c r="K489" s="81"/>
      <c r="L489" s="81"/>
      <c r="M489" s="48"/>
      <c r="N489" s="82"/>
      <c r="O489" s="83"/>
      <c r="P489" s="84"/>
      <c r="Q489" s="83"/>
      <c r="R489" s="83"/>
      <c r="S489" s="83"/>
      <c r="T489" s="83"/>
      <c r="U489" s="83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</row>
    <row r="490">
      <c r="A490" s="10"/>
      <c r="B490" s="73"/>
      <c r="C490" s="73"/>
      <c r="D490" s="73"/>
      <c r="E490" s="73"/>
      <c r="F490" s="73"/>
      <c r="G490" s="73"/>
      <c r="H490" s="73"/>
      <c r="I490" s="73"/>
      <c r="J490" s="80"/>
      <c r="K490" s="81"/>
      <c r="L490" s="81"/>
      <c r="M490" s="48"/>
      <c r="N490" s="82"/>
      <c r="O490" s="83"/>
      <c r="P490" s="84"/>
      <c r="Q490" s="83"/>
      <c r="R490" s="83"/>
      <c r="S490" s="83"/>
      <c r="T490" s="83"/>
      <c r="U490" s="83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</row>
    <row r="491">
      <c r="A491" s="10"/>
      <c r="B491" s="73"/>
      <c r="C491" s="73"/>
      <c r="D491" s="73"/>
      <c r="E491" s="73"/>
      <c r="F491" s="73"/>
      <c r="G491" s="73"/>
      <c r="H491" s="73"/>
      <c r="I491" s="73"/>
      <c r="J491" s="80"/>
      <c r="K491" s="81"/>
      <c r="L491" s="81"/>
      <c r="M491" s="48"/>
      <c r="N491" s="82"/>
      <c r="O491" s="83"/>
      <c r="P491" s="84"/>
      <c r="Q491" s="83"/>
      <c r="R491" s="83"/>
      <c r="S491" s="83"/>
      <c r="T491" s="83"/>
      <c r="U491" s="83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</row>
    <row r="492">
      <c r="A492" s="10"/>
      <c r="B492" s="73"/>
      <c r="C492" s="73"/>
      <c r="D492" s="73"/>
      <c r="E492" s="73"/>
      <c r="F492" s="73"/>
      <c r="G492" s="73"/>
      <c r="H492" s="73"/>
      <c r="I492" s="73"/>
      <c r="J492" s="80"/>
      <c r="K492" s="81"/>
      <c r="L492" s="81"/>
      <c r="M492" s="48"/>
      <c r="N492" s="82"/>
      <c r="O492" s="83"/>
      <c r="P492" s="84"/>
      <c r="Q492" s="83"/>
      <c r="R492" s="83"/>
      <c r="S492" s="83"/>
      <c r="T492" s="83"/>
      <c r="U492" s="83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</row>
    <row r="493">
      <c r="A493" s="10"/>
      <c r="B493" s="73"/>
      <c r="C493" s="73"/>
      <c r="D493" s="73"/>
      <c r="E493" s="73"/>
      <c r="F493" s="73"/>
      <c r="G493" s="73"/>
      <c r="H493" s="73"/>
      <c r="I493" s="73"/>
      <c r="J493" s="80"/>
      <c r="K493" s="81"/>
      <c r="L493" s="81"/>
      <c r="M493" s="48"/>
      <c r="N493" s="82"/>
      <c r="O493" s="83"/>
      <c r="P493" s="84"/>
      <c r="Q493" s="83"/>
      <c r="R493" s="83"/>
      <c r="S493" s="83"/>
      <c r="T493" s="83"/>
      <c r="U493" s="83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</row>
    <row r="494">
      <c r="A494" s="10"/>
      <c r="B494" s="73"/>
      <c r="C494" s="73"/>
      <c r="D494" s="73"/>
      <c r="E494" s="73"/>
      <c r="F494" s="73"/>
      <c r="G494" s="73"/>
      <c r="H494" s="73"/>
      <c r="I494" s="73"/>
      <c r="J494" s="80"/>
      <c r="K494" s="81"/>
      <c r="L494" s="81"/>
      <c r="M494" s="48"/>
      <c r="N494" s="82"/>
      <c r="O494" s="83"/>
      <c r="P494" s="84"/>
      <c r="Q494" s="83"/>
      <c r="R494" s="83"/>
      <c r="S494" s="83"/>
      <c r="T494" s="83"/>
      <c r="U494" s="83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</row>
    <row r="495">
      <c r="A495" s="10"/>
      <c r="B495" s="73"/>
      <c r="C495" s="73"/>
      <c r="D495" s="73"/>
      <c r="E495" s="73"/>
      <c r="F495" s="73"/>
      <c r="G495" s="73"/>
      <c r="H495" s="73"/>
      <c r="I495" s="73"/>
      <c r="J495" s="80"/>
      <c r="K495" s="81"/>
      <c r="L495" s="81"/>
      <c r="M495" s="48"/>
      <c r="N495" s="82"/>
      <c r="O495" s="83"/>
      <c r="P495" s="84"/>
      <c r="Q495" s="83"/>
      <c r="R495" s="83"/>
      <c r="S495" s="83"/>
      <c r="T495" s="83"/>
      <c r="U495" s="83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</row>
    <row r="496">
      <c r="A496" s="10"/>
      <c r="B496" s="73"/>
      <c r="C496" s="73"/>
      <c r="D496" s="73"/>
      <c r="E496" s="73"/>
      <c r="F496" s="73"/>
      <c r="G496" s="73"/>
      <c r="H496" s="73"/>
      <c r="I496" s="73"/>
      <c r="J496" s="80"/>
      <c r="K496" s="81"/>
      <c r="L496" s="81"/>
      <c r="M496" s="48"/>
      <c r="N496" s="82"/>
      <c r="O496" s="83"/>
      <c r="P496" s="84"/>
      <c r="Q496" s="83"/>
      <c r="R496" s="83"/>
      <c r="S496" s="83"/>
      <c r="T496" s="83"/>
      <c r="U496" s="83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</row>
    <row r="497">
      <c r="A497" s="10"/>
      <c r="B497" s="73"/>
      <c r="C497" s="73"/>
      <c r="D497" s="73"/>
      <c r="E497" s="73"/>
      <c r="F497" s="73"/>
      <c r="G497" s="73"/>
      <c r="H497" s="73"/>
      <c r="I497" s="73"/>
      <c r="J497" s="80"/>
      <c r="K497" s="81"/>
      <c r="L497" s="81"/>
      <c r="M497" s="48"/>
      <c r="N497" s="82"/>
      <c r="O497" s="83"/>
      <c r="P497" s="84"/>
      <c r="Q497" s="83"/>
      <c r="R497" s="83"/>
      <c r="S497" s="83"/>
      <c r="T497" s="83"/>
      <c r="U497" s="83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</row>
    <row r="498">
      <c r="A498" s="10"/>
      <c r="B498" s="73"/>
      <c r="C498" s="73"/>
      <c r="D498" s="73"/>
      <c r="E498" s="73"/>
      <c r="F498" s="73"/>
      <c r="G498" s="73"/>
      <c r="H498" s="73"/>
      <c r="I498" s="73"/>
      <c r="J498" s="80"/>
      <c r="K498" s="81"/>
      <c r="L498" s="81"/>
      <c r="M498" s="48"/>
      <c r="N498" s="82"/>
      <c r="O498" s="83"/>
      <c r="P498" s="84"/>
      <c r="Q498" s="83"/>
      <c r="R498" s="83"/>
      <c r="S498" s="83"/>
      <c r="T498" s="83"/>
      <c r="U498" s="83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</row>
    <row r="499">
      <c r="A499" s="10"/>
      <c r="B499" s="73"/>
      <c r="C499" s="73"/>
      <c r="D499" s="73"/>
      <c r="E499" s="73"/>
      <c r="F499" s="73"/>
      <c r="G499" s="73"/>
      <c r="H499" s="73"/>
      <c r="I499" s="73"/>
      <c r="J499" s="80"/>
      <c r="K499" s="81"/>
      <c r="L499" s="81"/>
      <c r="M499" s="48"/>
      <c r="N499" s="82"/>
      <c r="O499" s="83"/>
      <c r="P499" s="84"/>
      <c r="Q499" s="83"/>
      <c r="R499" s="83"/>
      <c r="S499" s="83"/>
      <c r="T499" s="83"/>
      <c r="U499" s="83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</row>
    <row r="500">
      <c r="A500" s="10"/>
      <c r="B500" s="73"/>
      <c r="C500" s="73"/>
      <c r="D500" s="73"/>
      <c r="E500" s="73"/>
      <c r="F500" s="73"/>
      <c r="G500" s="73"/>
      <c r="H500" s="73"/>
      <c r="I500" s="73"/>
      <c r="J500" s="80"/>
      <c r="K500" s="81"/>
      <c r="L500" s="81"/>
      <c r="M500" s="48"/>
      <c r="N500" s="82"/>
      <c r="O500" s="83"/>
      <c r="P500" s="84"/>
      <c r="Q500" s="83"/>
      <c r="R500" s="83"/>
      <c r="S500" s="83"/>
      <c r="T500" s="83"/>
      <c r="U500" s="83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</row>
    <row r="501">
      <c r="A501" s="10"/>
      <c r="B501" s="73"/>
      <c r="C501" s="73"/>
      <c r="D501" s="73"/>
      <c r="E501" s="73"/>
      <c r="F501" s="73"/>
      <c r="G501" s="73"/>
      <c r="H501" s="73"/>
      <c r="I501" s="73"/>
      <c r="J501" s="80"/>
      <c r="K501" s="81"/>
      <c r="L501" s="81"/>
      <c r="M501" s="48"/>
      <c r="N501" s="82"/>
      <c r="O501" s="83"/>
      <c r="P501" s="84"/>
      <c r="Q501" s="83"/>
      <c r="R501" s="83"/>
      <c r="S501" s="83"/>
      <c r="T501" s="83"/>
      <c r="U501" s="83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</row>
    <row r="502">
      <c r="A502" s="10"/>
      <c r="B502" s="73"/>
      <c r="C502" s="73"/>
      <c r="D502" s="73"/>
      <c r="E502" s="73"/>
      <c r="F502" s="73"/>
      <c r="G502" s="73"/>
      <c r="H502" s="73"/>
      <c r="I502" s="73"/>
      <c r="J502" s="80"/>
      <c r="K502" s="81"/>
      <c r="L502" s="81"/>
      <c r="M502" s="48"/>
      <c r="N502" s="82"/>
      <c r="O502" s="83"/>
      <c r="P502" s="84"/>
      <c r="Q502" s="83"/>
      <c r="R502" s="83"/>
      <c r="S502" s="83"/>
      <c r="T502" s="83"/>
      <c r="U502" s="83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</row>
    <row r="503">
      <c r="A503" s="10"/>
      <c r="B503" s="73"/>
      <c r="C503" s="73"/>
      <c r="D503" s="73"/>
      <c r="E503" s="73"/>
      <c r="F503" s="73"/>
      <c r="G503" s="73"/>
      <c r="H503" s="73"/>
      <c r="I503" s="73"/>
      <c r="J503" s="80"/>
      <c r="K503" s="81"/>
      <c r="L503" s="81"/>
      <c r="M503" s="48"/>
      <c r="N503" s="82"/>
      <c r="O503" s="83"/>
      <c r="P503" s="84"/>
      <c r="Q503" s="83"/>
      <c r="R503" s="83"/>
      <c r="S503" s="83"/>
      <c r="T503" s="83"/>
      <c r="U503" s="83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</row>
    <row r="504">
      <c r="A504" s="10"/>
      <c r="B504" s="73"/>
      <c r="C504" s="73"/>
      <c r="D504" s="73"/>
      <c r="E504" s="73"/>
      <c r="F504" s="73"/>
      <c r="G504" s="73"/>
      <c r="H504" s="73"/>
      <c r="I504" s="73"/>
      <c r="J504" s="80"/>
      <c r="K504" s="81"/>
      <c r="L504" s="81"/>
      <c r="M504" s="48"/>
      <c r="N504" s="82"/>
      <c r="O504" s="83"/>
      <c r="P504" s="84"/>
      <c r="Q504" s="83"/>
      <c r="R504" s="83"/>
      <c r="S504" s="83"/>
      <c r="T504" s="83"/>
      <c r="U504" s="83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</row>
    <row r="505">
      <c r="A505" s="10"/>
      <c r="B505" s="73"/>
      <c r="C505" s="73"/>
      <c r="D505" s="73"/>
      <c r="E505" s="73"/>
      <c r="F505" s="73"/>
      <c r="G505" s="73"/>
      <c r="H505" s="73"/>
      <c r="I505" s="73"/>
      <c r="J505" s="80"/>
      <c r="K505" s="81"/>
      <c r="L505" s="81"/>
      <c r="M505" s="48"/>
      <c r="N505" s="82"/>
      <c r="O505" s="83"/>
      <c r="P505" s="84"/>
      <c r="Q505" s="83"/>
      <c r="R505" s="83"/>
      <c r="S505" s="83"/>
      <c r="T505" s="83"/>
      <c r="U505" s="83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</row>
    <row r="506">
      <c r="A506" s="10"/>
      <c r="B506" s="73"/>
      <c r="C506" s="73"/>
      <c r="D506" s="73"/>
      <c r="E506" s="73"/>
      <c r="F506" s="73"/>
      <c r="G506" s="73"/>
      <c r="H506" s="73"/>
      <c r="I506" s="73"/>
      <c r="J506" s="80"/>
      <c r="K506" s="81"/>
      <c r="L506" s="81"/>
      <c r="M506" s="48"/>
      <c r="N506" s="82"/>
      <c r="O506" s="83"/>
      <c r="P506" s="84"/>
      <c r="Q506" s="83"/>
      <c r="R506" s="83"/>
      <c r="S506" s="83"/>
      <c r="T506" s="83"/>
      <c r="U506" s="83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</row>
    <row r="507">
      <c r="A507" s="10"/>
      <c r="B507" s="73"/>
      <c r="C507" s="73"/>
      <c r="D507" s="73"/>
      <c r="E507" s="73"/>
      <c r="F507" s="73"/>
      <c r="G507" s="73"/>
      <c r="H507" s="73"/>
      <c r="I507" s="73"/>
      <c r="J507" s="80"/>
      <c r="K507" s="81"/>
      <c r="L507" s="81"/>
      <c r="M507" s="48"/>
      <c r="N507" s="82"/>
      <c r="O507" s="83"/>
      <c r="P507" s="84"/>
      <c r="Q507" s="83"/>
      <c r="R507" s="83"/>
      <c r="S507" s="83"/>
      <c r="T507" s="83"/>
      <c r="U507" s="83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</row>
    <row r="508">
      <c r="A508" s="10"/>
      <c r="B508" s="73"/>
      <c r="C508" s="73"/>
      <c r="D508" s="73"/>
      <c r="E508" s="73"/>
      <c r="F508" s="73"/>
      <c r="G508" s="73"/>
      <c r="H508" s="73"/>
      <c r="I508" s="73"/>
      <c r="J508" s="80"/>
      <c r="K508" s="81"/>
      <c r="L508" s="81"/>
      <c r="M508" s="48"/>
      <c r="N508" s="82"/>
      <c r="O508" s="83"/>
      <c r="P508" s="84"/>
      <c r="Q508" s="83"/>
      <c r="R508" s="83"/>
      <c r="S508" s="83"/>
      <c r="T508" s="83"/>
      <c r="U508" s="83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</row>
    <row r="509">
      <c r="A509" s="10"/>
      <c r="B509" s="73"/>
      <c r="C509" s="73"/>
      <c r="D509" s="73"/>
      <c r="E509" s="73"/>
      <c r="F509" s="73"/>
      <c r="G509" s="73"/>
      <c r="H509" s="73"/>
      <c r="I509" s="73"/>
      <c r="J509" s="80"/>
      <c r="K509" s="81"/>
      <c r="L509" s="81"/>
      <c r="M509" s="48"/>
      <c r="N509" s="82"/>
      <c r="O509" s="83"/>
      <c r="P509" s="84"/>
      <c r="Q509" s="83"/>
      <c r="R509" s="83"/>
      <c r="S509" s="83"/>
      <c r="T509" s="83"/>
      <c r="U509" s="83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</row>
    <row r="510">
      <c r="A510" s="10"/>
      <c r="B510" s="73"/>
      <c r="C510" s="73"/>
      <c r="D510" s="73"/>
      <c r="E510" s="73"/>
      <c r="F510" s="73"/>
      <c r="G510" s="73"/>
      <c r="H510" s="73"/>
      <c r="I510" s="73"/>
      <c r="J510" s="80"/>
      <c r="K510" s="81"/>
      <c r="L510" s="81"/>
      <c r="M510" s="48"/>
      <c r="N510" s="82"/>
      <c r="O510" s="83"/>
      <c r="P510" s="84"/>
      <c r="Q510" s="83"/>
      <c r="R510" s="83"/>
      <c r="S510" s="83"/>
      <c r="T510" s="83"/>
      <c r="U510" s="83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</row>
    <row r="511">
      <c r="A511" s="10"/>
      <c r="B511" s="73"/>
      <c r="C511" s="73"/>
      <c r="D511" s="73"/>
      <c r="E511" s="73"/>
      <c r="F511" s="73"/>
      <c r="G511" s="73"/>
      <c r="H511" s="73"/>
      <c r="I511" s="73"/>
      <c r="J511" s="80"/>
      <c r="K511" s="81"/>
      <c r="L511" s="81"/>
      <c r="M511" s="48"/>
      <c r="N511" s="82"/>
      <c r="O511" s="83"/>
      <c r="P511" s="84"/>
      <c r="Q511" s="83"/>
      <c r="R511" s="83"/>
      <c r="S511" s="83"/>
      <c r="T511" s="83"/>
      <c r="U511" s="83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</row>
    <row r="512">
      <c r="A512" s="10"/>
      <c r="B512" s="73"/>
      <c r="C512" s="73"/>
      <c r="D512" s="73"/>
      <c r="E512" s="73"/>
      <c r="F512" s="73"/>
      <c r="G512" s="73"/>
      <c r="H512" s="73"/>
      <c r="I512" s="73"/>
      <c r="J512" s="80"/>
      <c r="K512" s="81"/>
      <c r="L512" s="81"/>
      <c r="M512" s="48"/>
      <c r="N512" s="82"/>
      <c r="O512" s="83"/>
      <c r="P512" s="84"/>
      <c r="Q512" s="83"/>
      <c r="R512" s="83"/>
      <c r="S512" s="83"/>
      <c r="T512" s="83"/>
      <c r="U512" s="83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</row>
    <row r="513">
      <c r="A513" s="10"/>
      <c r="B513" s="73"/>
      <c r="C513" s="73"/>
      <c r="D513" s="73"/>
      <c r="E513" s="73"/>
      <c r="F513" s="73"/>
      <c r="G513" s="73"/>
      <c r="H513" s="73"/>
      <c r="I513" s="73"/>
      <c r="J513" s="80"/>
      <c r="K513" s="81"/>
      <c r="L513" s="81"/>
      <c r="M513" s="48"/>
      <c r="N513" s="82"/>
      <c r="O513" s="83"/>
      <c r="P513" s="84"/>
      <c r="Q513" s="83"/>
      <c r="R513" s="83"/>
      <c r="S513" s="83"/>
      <c r="T513" s="83"/>
      <c r="U513" s="83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</row>
    <row r="514">
      <c r="A514" s="10"/>
      <c r="B514" s="73"/>
      <c r="C514" s="73"/>
      <c r="D514" s="73"/>
      <c r="E514" s="73"/>
      <c r="F514" s="73"/>
      <c r="G514" s="73"/>
      <c r="H514" s="73"/>
      <c r="I514" s="73"/>
      <c r="J514" s="80"/>
      <c r="K514" s="81"/>
      <c r="L514" s="81"/>
      <c r="M514" s="48"/>
      <c r="N514" s="82"/>
      <c r="O514" s="83"/>
      <c r="P514" s="84"/>
      <c r="Q514" s="83"/>
      <c r="R514" s="83"/>
      <c r="S514" s="83"/>
      <c r="T514" s="83"/>
      <c r="U514" s="83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</row>
    <row r="515">
      <c r="A515" s="10"/>
      <c r="B515" s="73"/>
      <c r="C515" s="73"/>
      <c r="D515" s="73"/>
      <c r="E515" s="73"/>
      <c r="F515" s="73"/>
      <c r="G515" s="73"/>
      <c r="H515" s="73"/>
      <c r="I515" s="73"/>
      <c r="J515" s="80"/>
      <c r="K515" s="81"/>
      <c r="L515" s="81"/>
      <c r="M515" s="48"/>
      <c r="N515" s="82"/>
      <c r="O515" s="83"/>
      <c r="P515" s="84"/>
      <c r="Q515" s="83"/>
      <c r="R515" s="83"/>
      <c r="S515" s="83"/>
      <c r="T515" s="83"/>
      <c r="U515" s="83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</row>
    <row r="516">
      <c r="A516" s="10"/>
      <c r="B516" s="73"/>
      <c r="C516" s="73"/>
      <c r="D516" s="73"/>
      <c r="E516" s="73"/>
      <c r="F516" s="73"/>
      <c r="G516" s="73"/>
      <c r="H516" s="73"/>
      <c r="I516" s="73"/>
      <c r="J516" s="80"/>
      <c r="K516" s="81"/>
      <c r="L516" s="81"/>
      <c r="M516" s="48"/>
      <c r="N516" s="82"/>
      <c r="O516" s="83"/>
      <c r="P516" s="84"/>
      <c r="Q516" s="83"/>
      <c r="R516" s="83"/>
      <c r="S516" s="83"/>
      <c r="T516" s="83"/>
      <c r="U516" s="83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</row>
    <row r="517">
      <c r="A517" s="10"/>
      <c r="B517" s="73"/>
      <c r="C517" s="73"/>
      <c r="D517" s="73"/>
      <c r="E517" s="73"/>
      <c r="F517" s="73"/>
      <c r="G517" s="73"/>
      <c r="H517" s="73"/>
      <c r="I517" s="73"/>
      <c r="J517" s="80"/>
      <c r="K517" s="81"/>
      <c r="L517" s="81"/>
      <c r="M517" s="48"/>
      <c r="N517" s="82"/>
      <c r="O517" s="83"/>
      <c r="P517" s="84"/>
      <c r="Q517" s="83"/>
      <c r="R517" s="83"/>
      <c r="S517" s="83"/>
      <c r="T517" s="83"/>
      <c r="U517" s="83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</row>
    <row r="518">
      <c r="A518" s="10"/>
      <c r="B518" s="73"/>
      <c r="C518" s="73"/>
      <c r="D518" s="73"/>
      <c r="E518" s="73"/>
      <c r="F518" s="73"/>
      <c r="G518" s="73"/>
      <c r="H518" s="73"/>
      <c r="I518" s="73"/>
      <c r="J518" s="80"/>
      <c r="K518" s="81"/>
      <c r="L518" s="81"/>
      <c r="M518" s="48"/>
      <c r="N518" s="82"/>
      <c r="O518" s="83"/>
      <c r="P518" s="84"/>
      <c r="Q518" s="83"/>
      <c r="R518" s="83"/>
      <c r="S518" s="83"/>
      <c r="T518" s="83"/>
      <c r="U518" s="83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</row>
    <row r="519">
      <c r="A519" s="10"/>
      <c r="B519" s="73"/>
      <c r="C519" s="73"/>
      <c r="D519" s="73"/>
      <c r="E519" s="73"/>
      <c r="F519" s="73"/>
      <c r="G519" s="73"/>
      <c r="H519" s="73"/>
      <c r="I519" s="73"/>
      <c r="J519" s="80"/>
      <c r="K519" s="81"/>
      <c r="L519" s="81"/>
      <c r="M519" s="48"/>
      <c r="N519" s="82"/>
      <c r="O519" s="83"/>
      <c r="P519" s="84"/>
      <c r="Q519" s="83"/>
      <c r="R519" s="83"/>
      <c r="S519" s="83"/>
      <c r="T519" s="83"/>
      <c r="U519" s="83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</row>
    <row r="520">
      <c r="A520" s="10"/>
      <c r="B520" s="73"/>
      <c r="C520" s="73"/>
      <c r="D520" s="73"/>
      <c r="E520" s="73"/>
      <c r="F520" s="73"/>
      <c r="G520" s="73"/>
      <c r="H520" s="73"/>
      <c r="I520" s="73"/>
      <c r="J520" s="80"/>
      <c r="K520" s="81"/>
      <c r="L520" s="81"/>
      <c r="M520" s="48"/>
      <c r="N520" s="82"/>
      <c r="O520" s="83"/>
      <c r="P520" s="84"/>
      <c r="Q520" s="83"/>
      <c r="R520" s="83"/>
      <c r="S520" s="83"/>
      <c r="T520" s="83"/>
      <c r="U520" s="83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</row>
    <row r="521">
      <c r="A521" s="10"/>
      <c r="B521" s="73"/>
      <c r="C521" s="73"/>
      <c r="D521" s="73"/>
      <c r="E521" s="73"/>
      <c r="F521" s="73"/>
      <c r="G521" s="73"/>
      <c r="H521" s="73"/>
      <c r="I521" s="73"/>
      <c r="J521" s="80"/>
      <c r="K521" s="81"/>
      <c r="L521" s="81"/>
      <c r="M521" s="48"/>
      <c r="N521" s="82"/>
      <c r="O521" s="83"/>
      <c r="P521" s="84"/>
      <c r="Q521" s="83"/>
      <c r="R521" s="83"/>
      <c r="S521" s="83"/>
      <c r="T521" s="83"/>
      <c r="U521" s="83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</row>
    <row r="522">
      <c r="A522" s="10"/>
      <c r="B522" s="73"/>
      <c r="C522" s="73"/>
      <c r="D522" s="73"/>
      <c r="E522" s="73"/>
      <c r="F522" s="73"/>
      <c r="G522" s="73"/>
      <c r="H522" s="73"/>
      <c r="I522" s="73"/>
      <c r="J522" s="80"/>
      <c r="K522" s="81"/>
      <c r="L522" s="81"/>
      <c r="M522" s="48"/>
      <c r="N522" s="82"/>
      <c r="O522" s="83"/>
      <c r="P522" s="84"/>
      <c r="Q522" s="83"/>
      <c r="R522" s="83"/>
      <c r="S522" s="83"/>
      <c r="T522" s="83"/>
      <c r="U522" s="83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</row>
    <row r="523">
      <c r="A523" s="10"/>
      <c r="B523" s="73"/>
      <c r="C523" s="73"/>
      <c r="D523" s="73"/>
      <c r="E523" s="73"/>
      <c r="F523" s="73"/>
      <c r="G523" s="73"/>
      <c r="H523" s="73"/>
      <c r="I523" s="73"/>
      <c r="J523" s="80"/>
      <c r="K523" s="81"/>
      <c r="L523" s="81"/>
      <c r="M523" s="48"/>
      <c r="N523" s="82"/>
      <c r="O523" s="83"/>
      <c r="P523" s="84"/>
      <c r="Q523" s="83"/>
      <c r="R523" s="83"/>
      <c r="S523" s="83"/>
      <c r="T523" s="83"/>
      <c r="U523" s="83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</row>
    <row r="524">
      <c r="A524" s="10"/>
      <c r="B524" s="73"/>
      <c r="C524" s="73"/>
      <c r="D524" s="73"/>
      <c r="E524" s="73"/>
      <c r="F524" s="73"/>
      <c r="G524" s="73"/>
      <c r="H524" s="73"/>
      <c r="I524" s="73"/>
      <c r="J524" s="80"/>
      <c r="K524" s="81"/>
      <c r="L524" s="81"/>
      <c r="M524" s="48"/>
      <c r="N524" s="82"/>
      <c r="O524" s="83"/>
      <c r="P524" s="84"/>
      <c r="Q524" s="83"/>
      <c r="R524" s="83"/>
      <c r="S524" s="83"/>
      <c r="T524" s="83"/>
      <c r="U524" s="83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</row>
    <row r="525">
      <c r="A525" s="10"/>
      <c r="B525" s="73"/>
      <c r="C525" s="73"/>
      <c r="D525" s="73"/>
      <c r="E525" s="73"/>
      <c r="F525" s="73"/>
      <c r="G525" s="73"/>
      <c r="H525" s="73"/>
      <c r="I525" s="73"/>
      <c r="J525" s="80"/>
      <c r="K525" s="81"/>
      <c r="L525" s="81"/>
      <c r="M525" s="48"/>
      <c r="N525" s="82"/>
      <c r="O525" s="83"/>
      <c r="P525" s="84"/>
      <c r="Q525" s="83"/>
      <c r="R525" s="83"/>
      <c r="S525" s="83"/>
      <c r="T525" s="83"/>
      <c r="U525" s="83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</row>
    <row r="526">
      <c r="A526" s="10"/>
      <c r="B526" s="73"/>
      <c r="C526" s="73"/>
      <c r="D526" s="73"/>
      <c r="E526" s="73"/>
      <c r="F526" s="73"/>
      <c r="G526" s="73"/>
      <c r="H526" s="73"/>
      <c r="I526" s="73"/>
      <c r="J526" s="80"/>
      <c r="K526" s="81"/>
      <c r="L526" s="81"/>
      <c r="M526" s="48"/>
      <c r="N526" s="82"/>
      <c r="O526" s="83"/>
      <c r="P526" s="84"/>
      <c r="Q526" s="83"/>
      <c r="R526" s="83"/>
      <c r="S526" s="83"/>
      <c r="T526" s="83"/>
      <c r="U526" s="83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</row>
    <row r="527">
      <c r="A527" s="10"/>
      <c r="B527" s="73"/>
      <c r="C527" s="73"/>
      <c r="D527" s="73"/>
      <c r="E527" s="73"/>
      <c r="F527" s="73"/>
      <c r="G527" s="73"/>
      <c r="H527" s="73"/>
      <c r="I527" s="73"/>
      <c r="J527" s="80"/>
      <c r="K527" s="81"/>
      <c r="L527" s="81"/>
      <c r="M527" s="48"/>
      <c r="N527" s="82"/>
      <c r="O527" s="83"/>
      <c r="P527" s="84"/>
      <c r="Q527" s="83"/>
      <c r="R527" s="83"/>
      <c r="S527" s="83"/>
      <c r="T527" s="83"/>
      <c r="U527" s="83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</row>
    <row r="528">
      <c r="A528" s="10"/>
      <c r="B528" s="73"/>
      <c r="C528" s="73"/>
      <c r="D528" s="73"/>
      <c r="E528" s="73"/>
      <c r="F528" s="73"/>
      <c r="G528" s="73"/>
      <c r="H528" s="73"/>
      <c r="I528" s="73"/>
      <c r="J528" s="80"/>
      <c r="K528" s="81"/>
      <c r="L528" s="81"/>
      <c r="M528" s="48"/>
      <c r="N528" s="82"/>
      <c r="O528" s="83"/>
      <c r="P528" s="84"/>
      <c r="Q528" s="83"/>
      <c r="R528" s="83"/>
      <c r="S528" s="83"/>
      <c r="T528" s="83"/>
      <c r="U528" s="83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</row>
    <row r="529">
      <c r="A529" s="10"/>
      <c r="B529" s="73"/>
      <c r="C529" s="73"/>
      <c r="D529" s="73"/>
      <c r="E529" s="73"/>
      <c r="F529" s="73"/>
      <c r="G529" s="73"/>
      <c r="H529" s="73"/>
      <c r="I529" s="73"/>
      <c r="J529" s="80"/>
      <c r="K529" s="81"/>
      <c r="L529" s="81"/>
      <c r="M529" s="48"/>
      <c r="N529" s="82"/>
      <c r="O529" s="83"/>
      <c r="P529" s="84"/>
      <c r="Q529" s="83"/>
      <c r="R529" s="83"/>
      <c r="S529" s="83"/>
      <c r="T529" s="83"/>
      <c r="U529" s="83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</row>
    <row r="530">
      <c r="A530" s="10"/>
      <c r="B530" s="73"/>
      <c r="C530" s="73"/>
      <c r="D530" s="73"/>
      <c r="E530" s="73"/>
      <c r="F530" s="73"/>
      <c r="G530" s="73"/>
      <c r="H530" s="73"/>
      <c r="I530" s="73"/>
      <c r="J530" s="80"/>
      <c r="K530" s="81"/>
      <c r="L530" s="81"/>
      <c r="M530" s="48"/>
      <c r="N530" s="82"/>
      <c r="O530" s="83"/>
      <c r="P530" s="84"/>
      <c r="Q530" s="83"/>
      <c r="R530" s="83"/>
      <c r="S530" s="83"/>
      <c r="T530" s="83"/>
      <c r="U530" s="83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</row>
    <row r="531">
      <c r="A531" s="10"/>
      <c r="B531" s="73"/>
      <c r="C531" s="73"/>
      <c r="D531" s="73"/>
      <c r="E531" s="73"/>
      <c r="F531" s="73"/>
      <c r="G531" s="73"/>
      <c r="H531" s="73"/>
      <c r="I531" s="73"/>
      <c r="J531" s="80"/>
      <c r="K531" s="81"/>
      <c r="L531" s="81"/>
      <c r="M531" s="48"/>
      <c r="N531" s="82"/>
      <c r="O531" s="83"/>
      <c r="P531" s="84"/>
      <c r="Q531" s="83"/>
      <c r="R531" s="83"/>
      <c r="S531" s="83"/>
      <c r="T531" s="83"/>
      <c r="U531" s="83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</row>
    <row r="532">
      <c r="A532" s="10"/>
      <c r="B532" s="73"/>
      <c r="C532" s="73"/>
      <c r="D532" s="73"/>
      <c r="E532" s="73"/>
      <c r="F532" s="73"/>
      <c r="G532" s="73"/>
      <c r="H532" s="73"/>
      <c r="I532" s="73"/>
      <c r="J532" s="80"/>
      <c r="K532" s="81"/>
      <c r="L532" s="81"/>
      <c r="M532" s="48"/>
      <c r="N532" s="82"/>
      <c r="O532" s="83"/>
      <c r="P532" s="84"/>
      <c r="Q532" s="83"/>
      <c r="R532" s="83"/>
      <c r="S532" s="83"/>
      <c r="T532" s="83"/>
      <c r="U532" s="83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</row>
    <row r="533">
      <c r="A533" s="10"/>
      <c r="B533" s="73"/>
      <c r="C533" s="73"/>
      <c r="D533" s="73"/>
      <c r="E533" s="73"/>
      <c r="F533" s="73"/>
      <c r="G533" s="73"/>
      <c r="H533" s="73"/>
      <c r="I533" s="73"/>
      <c r="J533" s="80"/>
      <c r="K533" s="81"/>
      <c r="L533" s="81"/>
      <c r="M533" s="48"/>
      <c r="N533" s="82"/>
      <c r="O533" s="83"/>
      <c r="P533" s="84"/>
      <c r="Q533" s="83"/>
      <c r="R533" s="83"/>
      <c r="S533" s="83"/>
      <c r="T533" s="83"/>
      <c r="U533" s="83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</row>
    <row r="534">
      <c r="A534" s="10"/>
      <c r="B534" s="73"/>
      <c r="C534" s="73"/>
      <c r="D534" s="73"/>
      <c r="E534" s="73"/>
      <c r="F534" s="73"/>
      <c r="G534" s="73"/>
      <c r="H534" s="73"/>
      <c r="I534" s="73"/>
      <c r="J534" s="80"/>
      <c r="K534" s="81"/>
      <c r="L534" s="81"/>
      <c r="M534" s="48"/>
      <c r="N534" s="82"/>
      <c r="O534" s="83"/>
      <c r="P534" s="84"/>
      <c r="Q534" s="83"/>
      <c r="R534" s="83"/>
      <c r="S534" s="83"/>
      <c r="T534" s="83"/>
      <c r="U534" s="83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</row>
    <row r="535">
      <c r="A535" s="10"/>
      <c r="B535" s="73"/>
      <c r="C535" s="73"/>
      <c r="D535" s="73"/>
      <c r="E535" s="73"/>
      <c r="F535" s="73"/>
      <c r="G535" s="73"/>
      <c r="H535" s="73"/>
      <c r="I535" s="73"/>
      <c r="J535" s="80"/>
      <c r="K535" s="81"/>
      <c r="L535" s="81"/>
      <c r="M535" s="48"/>
      <c r="N535" s="82"/>
      <c r="O535" s="83"/>
      <c r="P535" s="84"/>
      <c r="Q535" s="83"/>
      <c r="R535" s="83"/>
      <c r="S535" s="83"/>
      <c r="T535" s="83"/>
      <c r="U535" s="83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</row>
    <row r="536">
      <c r="A536" s="10"/>
      <c r="B536" s="73"/>
      <c r="C536" s="73"/>
      <c r="D536" s="73"/>
      <c r="E536" s="73"/>
      <c r="F536" s="73"/>
      <c r="G536" s="73"/>
      <c r="H536" s="73"/>
      <c r="I536" s="73"/>
      <c r="J536" s="80"/>
      <c r="K536" s="81"/>
      <c r="L536" s="81"/>
      <c r="M536" s="48"/>
      <c r="N536" s="82"/>
      <c r="O536" s="83"/>
      <c r="P536" s="84"/>
      <c r="Q536" s="83"/>
      <c r="R536" s="83"/>
      <c r="S536" s="83"/>
      <c r="T536" s="83"/>
      <c r="U536" s="83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</row>
    <row r="537">
      <c r="A537" s="10"/>
      <c r="B537" s="73"/>
      <c r="C537" s="73"/>
      <c r="D537" s="73"/>
      <c r="E537" s="73"/>
      <c r="F537" s="73"/>
      <c r="G537" s="73"/>
      <c r="H537" s="73"/>
      <c r="I537" s="73"/>
      <c r="J537" s="80"/>
      <c r="K537" s="81"/>
      <c r="L537" s="81"/>
      <c r="M537" s="48"/>
      <c r="N537" s="82"/>
      <c r="O537" s="83"/>
      <c r="P537" s="84"/>
      <c r="Q537" s="83"/>
      <c r="R537" s="83"/>
      <c r="S537" s="83"/>
      <c r="T537" s="83"/>
      <c r="U537" s="83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</row>
    <row r="538">
      <c r="A538" s="10"/>
      <c r="B538" s="73"/>
      <c r="C538" s="73"/>
      <c r="D538" s="73"/>
      <c r="E538" s="73"/>
      <c r="F538" s="73"/>
      <c r="G538" s="73"/>
      <c r="H538" s="73"/>
      <c r="I538" s="73"/>
      <c r="J538" s="80"/>
      <c r="K538" s="81"/>
      <c r="L538" s="81"/>
      <c r="M538" s="48"/>
      <c r="N538" s="82"/>
      <c r="O538" s="83"/>
      <c r="P538" s="84"/>
      <c r="Q538" s="83"/>
      <c r="R538" s="83"/>
      <c r="S538" s="83"/>
      <c r="T538" s="83"/>
      <c r="U538" s="83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</row>
    <row r="539">
      <c r="A539" s="10"/>
      <c r="B539" s="73"/>
      <c r="C539" s="73"/>
      <c r="D539" s="73"/>
      <c r="E539" s="73"/>
      <c r="F539" s="73"/>
      <c r="G539" s="73"/>
      <c r="H539" s="73"/>
      <c r="I539" s="73"/>
      <c r="J539" s="80"/>
      <c r="K539" s="81"/>
      <c r="L539" s="81"/>
      <c r="M539" s="48"/>
      <c r="N539" s="82"/>
      <c r="O539" s="83"/>
      <c r="P539" s="84"/>
      <c r="Q539" s="83"/>
      <c r="R539" s="83"/>
      <c r="S539" s="83"/>
      <c r="T539" s="83"/>
      <c r="U539" s="83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</row>
    <row r="540">
      <c r="A540" s="10"/>
      <c r="B540" s="73"/>
      <c r="C540" s="73"/>
      <c r="D540" s="73"/>
      <c r="E540" s="73"/>
      <c r="F540" s="73"/>
      <c r="G540" s="73"/>
      <c r="H540" s="73"/>
      <c r="I540" s="73"/>
      <c r="J540" s="80"/>
      <c r="K540" s="81"/>
      <c r="L540" s="81"/>
      <c r="M540" s="48"/>
      <c r="N540" s="82"/>
      <c r="O540" s="83"/>
      <c r="P540" s="84"/>
      <c r="Q540" s="83"/>
      <c r="R540" s="83"/>
      <c r="S540" s="83"/>
      <c r="T540" s="83"/>
      <c r="U540" s="83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</row>
    <row r="541">
      <c r="A541" s="10"/>
      <c r="B541" s="73"/>
      <c r="C541" s="73"/>
      <c r="D541" s="73"/>
      <c r="E541" s="73"/>
      <c r="F541" s="73"/>
      <c r="G541" s="73"/>
      <c r="H541" s="73"/>
      <c r="I541" s="73"/>
      <c r="J541" s="80"/>
      <c r="K541" s="81"/>
      <c r="L541" s="81"/>
      <c r="M541" s="48"/>
      <c r="N541" s="82"/>
      <c r="O541" s="83"/>
      <c r="P541" s="84"/>
      <c r="Q541" s="83"/>
      <c r="R541" s="83"/>
      <c r="S541" s="83"/>
      <c r="T541" s="83"/>
      <c r="U541" s="83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</row>
    <row r="542">
      <c r="A542" s="10"/>
      <c r="B542" s="73"/>
      <c r="C542" s="73"/>
      <c r="D542" s="73"/>
      <c r="E542" s="73"/>
      <c r="F542" s="73"/>
      <c r="G542" s="73"/>
      <c r="H542" s="73"/>
      <c r="I542" s="73"/>
      <c r="J542" s="80"/>
      <c r="K542" s="81"/>
      <c r="L542" s="81"/>
      <c r="M542" s="48"/>
      <c r="N542" s="82"/>
      <c r="O542" s="83"/>
      <c r="P542" s="84"/>
      <c r="Q542" s="83"/>
      <c r="R542" s="83"/>
      <c r="S542" s="83"/>
      <c r="T542" s="83"/>
      <c r="U542" s="83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</row>
    <row r="543">
      <c r="A543" s="10"/>
      <c r="B543" s="73"/>
      <c r="C543" s="73"/>
      <c r="D543" s="73"/>
      <c r="E543" s="73"/>
      <c r="F543" s="73"/>
      <c r="G543" s="73"/>
      <c r="H543" s="73"/>
      <c r="I543" s="73"/>
      <c r="J543" s="80"/>
      <c r="K543" s="81"/>
      <c r="L543" s="81"/>
      <c r="M543" s="48"/>
      <c r="N543" s="82"/>
      <c r="O543" s="83"/>
      <c r="P543" s="84"/>
      <c r="Q543" s="83"/>
      <c r="R543" s="83"/>
      <c r="S543" s="83"/>
      <c r="T543" s="83"/>
      <c r="U543" s="83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</row>
    <row r="544">
      <c r="A544" s="10"/>
      <c r="B544" s="73"/>
      <c r="C544" s="73"/>
      <c r="D544" s="73"/>
      <c r="E544" s="73"/>
      <c r="F544" s="73"/>
      <c r="G544" s="73"/>
      <c r="H544" s="73"/>
      <c r="I544" s="73"/>
      <c r="J544" s="80"/>
      <c r="K544" s="81"/>
      <c r="L544" s="81"/>
      <c r="M544" s="48"/>
      <c r="N544" s="82"/>
      <c r="O544" s="83"/>
      <c r="P544" s="84"/>
      <c r="Q544" s="83"/>
      <c r="R544" s="83"/>
      <c r="S544" s="83"/>
      <c r="T544" s="83"/>
      <c r="U544" s="83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</row>
    <row r="545">
      <c r="A545" s="10"/>
      <c r="B545" s="73"/>
      <c r="C545" s="73"/>
      <c r="D545" s="73"/>
      <c r="E545" s="73"/>
      <c r="F545" s="73"/>
      <c r="G545" s="73"/>
      <c r="H545" s="73"/>
      <c r="I545" s="73"/>
      <c r="J545" s="80"/>
      <c r="K545" s="81"/>
      <c r="L545" s="81"/>
      <c r="M545" s="48"/>
      <c r="N545" s="82"/>
      <c r="O545" s="83"/>
      <c r="P545" s="84"/>
      <c r="Q545" s="83"/>
      <c r="R545" s="83"/>
      <c r="S545" s="83"/>
      <c r="T545" s="83"/>
      <c r="U545" s="83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</row>
    <row r="546">
      <c r="A546" s="10"/>
      <c r="B546" s="73"/>
      <c r="C546" s="73"/>
      <c r="D546" s="73"/>
      <c r="E546" s="73"/>
      <c r="F546" s="73"/>
      <c r="G546" s="73"/>
      <c r="H546" s="73"/>
      <c r="I546" s="73"/>
      <c r="J546" s="80"/>
      <c r="K546" s="81"/>
      <c r="L546" s="81"/>
      <c r="M546" s="48"/>
      <c r="N546" s="82"/>
      <c r="O546" s="83"/>
      <c r="P546" s="84"/>
      <c r="Q546" s="83"/>
      <c r="R546" s="83"/>
      <c r="S546" s="83"/>
      <c r="T546" s="83"/>
      <c r="U546" s="83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</row>
    <row r="547">
      <c r="A547" s="10"/>
      <c r="B547" s="73"/>
      <c r="C547" s="73"/>
      <c r="D547" s="73"/>
      <c r="E547" s="73"/>
      <c r="F547" s="73"/>
      <c r="G547" s="73"/>
      <c r="H547" s="73"/>
      <c r="I547" s="73"/>
      <c r="J547" s="80"/>
      <c r="K547" s="81"/>
      <c r="L547" s="81"/>
      <c r="M547" s="48"/>
      <c r="N547" s="82"/>
      <c r="O547" s="83"/>
      <c r="P547" s="84"/>
      <c r="Q547" s="83"/>
      <c r="R547" s="83"/>
      <c r="S547" s="83"/>
      <c r="T547" s="83"/>
      <c r="U547" s="83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</row>
    <row r="548">
      <c r="A548" s="10"/>
      <c r="B548" s="73"/>
      <c r="C548" s="73"/>
      <c r="D548" s="73"/>
      <c r="E548" s="73"/>
      <c r="F548" s="73"/>
      <c r="G548" s="73"/>
      <c r="H548" s="73"/>
      <c r="I548" s="73"/>
      <c r="J548" s="80"/>
      <c r="K548" s="81"/>
      <c r="L548" s="81"/>
      <c r="M548" s="48"/>
      <c r="N548" s="82"/>
      <c r="O548" s="83"/>
      <c r="P548" s="84"/>
      <c r="Q548" s="83"/>
      <c r="R548" s="83"/>
      <c r="S548" s="83"/>
      <c r="T548" s="83"/>
      <c r="U548" s="83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</row>
    <row r="549">
      <c r="A549" s="10"/>
      <c r="B549" s="73"/>
      <c r="C549" s="73"/>
      <c r="D549" s="73"/>
      <c r="E549" s="73"/>
      <c r="F549" s="73"/>
      <c r="G549" s="73"/>
      <c r="H549" s="73"/>
      <c r="I549" s="73"/>
      <c r="J549" s="80"/>
      <c r="K549" s="81"/>
      <c r="L549" s="81"/>
      <c r="M549" s="48"/>
      <c r="N549" s="82"/>
      <c r="O549" s="83"/>
      <c r="P549" s="84"/>
      <c r="Q549" s="83"/>
      <c r="R549" s="83"/>
      <c r="S549" s="83"/>
      <c r="T549" s="83"/>
      <c r="U549" s="83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</row>
    <row r="550">
      <c r="A550" s="10"/>
      <c r="B550" s="73"/>
      <c r="C550" s="73"/>
      <c r="D550" s="73"/>
      <c r="E550" s="73"/>
      <c r="F550" s="73"/>
      <c r="G550" s="73"/>
      <c r="H550" s="73"/>
      <c r="I550" s="73"/>
      <c r="J550" s="80"/>
      <c r="K550" s="81"/>
      <c r="L550" s="81"/>
      <c r="M550" s="48"/>
      <c r="N550" s="82"/>
      <c r="O550" s="83"/>
      <c r="P550" s="84"/>
      <c r="Q550" s="83"/>
      <c r="R550" s="83"/>
      <c r="S550" s="83"/>
      <c r="T550" s="83"/>
      <c r="U550" s="83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</row>
    <row r="551">
      <c r="A551" s="10"/>
      <c r="B551" s="73"/>
      <c r="C551" s="73"/>
      <c r="D551" s="73"/>
      <c r="E551" s="73"/>
      <c r="F551" s="73"/>
      <c r="G551" s="73"/>
      <c r="H551" s="73"/>
      <c r="I551" s="73"/>
      <c r="J551" s="80"/>
      <c r="K551" s="81"/>
      <c r="L551" s="81"/>
      <c r="M551" s="48"/>
      <c r="N551" s="82"/>
      <c r="O551" s="83"/>
      <c r="P551" s="84"/>
      <c r="Q551" s="83"/>
      <c r="R551" s="83"/>
      <c r="S551" s="83"/>
      <c r="T551" s="83"/>
      <c r="U551" s="83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</row>
    <row r="552">
      <c r="A552" s="10"/>
      <c r="B552" s="73"/>
      <c r="C552" s="73"/>
      <c r="D552" s="73"/>
      <c r="E552" s="73"/>
      <c r="F552" s="73"/>
      <c r="G552" s="73"/>
      <c r="H552" s="73"/>
      <c r="I552" s="73"/>
      <c r="J552" s="80"/>
      <c r="K552" s="81"/>
      <c r="L552" s="81"/>
      <c r="M552" s="48"/>
      <c r="N552" s="82"/>
      <c r="O552" s="83"/>
      <c r="P552" s="84"/>
      <c r="Q552" s="83"/>
      <c r="R552" s="83"/>
      <c r="S552" s="83"/>
      <c r="T552" s="83"/>
      <c r="U552" s="83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</row>
    <row r="553">
      <c r="A553" s="10"/>
      <c r="B553" s="73"/>
      <c r="C553" s="73"/>
      <c r="D553" s="73"/>
      <c r="E553" s="73"/>
      <c r="F553" s="73"/>
      <c r="G553" s="73"/>
      <c r="H553" s="73"/>
      <c r="I553" s="73"/>
      <c r="J553" s="80"/>
      <c r="K553" s="81"/>
      <c r="L553" s="81"/>
      <c r="M553" s="48"/>
      <c r="N553" s="82"/>
      <c r="O553" s="83"/>
      <c r="P553" s="84"/>
      <c r="Q553" s="83"/>
      <c r="R553" s="83"/>
      <c r="S553" s="83"/>
      <c r="T553" s="83"/>
      <c r="U553" s="83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</row>
    <row r="554">
      <c r="A554" s="10"/>
      <c r="B554" s="73"/>
      <c r="C554" s="73"/>
      <c r="D554" s="73"/>
      <c r="E554" s="73"/>
      <c r="F554" s="73"/>
      <c r="G554" s="73"/>
      <c r="H554" s="73"/>
      <c r="I554" s="73"/>
      <c r="J554" s="80"/>
      <c r="K554" s="81"/>
      <c r="L554" s="81"/>
      <c r="M554" s="48"/>
      <c r="N554" s="82"/>
      <c r="O554" s="83"/>
      <c r="P554" s="84"/>
      <c r="Q554" s="83"/>
      <c r="R554" s="83"/>
      <c r="S554" s="83"/>
      <c r="T554" s="83"/>
      <c r="U554" s="83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</row>
    <row r="555">
      <c r="A555" s="10"/>
      <c r="B555" s="73"/>
      <c r="C555" s="73"/>
      <c r="D555" s="73"/>
      <c r="E555" s="73"/>
      <c r="F555" s="73"/>
      <c r="G555" s="73"/>
      <c r="H555" s="73"/>
      <c r="I555" s="73"/>
      <c r="J555" s="80"/>
      <c r="K555" s="81"/>
      <c r="L555" s="81"/>
      <c r="M555" s="48"/>
      <c r="N555" s="82"/>
      <c r="O555" s="83"/>
      <c r="P555" s="84"/>
      <c r="Q555" s="83"/>
      <c r="R555" s="83"/>
      <c r="S555" s="83"/>
      <c r="T555" s="83"/>
      <c r="U555" s="83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</row>
    <row r="556">
      <c r="A556" s="10"/>
      <c r="B556" s="73"/>
      <c r="C556" s="73"/>
      <c r="D556" s="73"/>
      <c r="E556" s="73"/>
      <c r="F556" s="73"/>
      <c r="G556" s="73"/>
      <c r="H556" s="73"/>
      <c r="I556" s="73"/>
      <c r="J556" s="80"/>
      <c r="K556" s="81"/>
      <c r="L556" s="81"/>
      <c r="M556" s="48"/>
      <c r="N556" s="82"/>
      <c r="O556" s="83"/>
      <c r="P556" s="84"/>
      <c r="Q556" s="83"/>
      <c r="R556" s="83"/>
      <c r="S556" s="83"/>
      <c r="T556" s="83"/>
      <c r="U556" s="83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</row>
    <row r="557">
      <c r="A557" s="10"/>
      <c r="B557" s="73"/>
      <c r="C557" s="73"/>
      <c r="D557" s="73"/>
      <c r="E557" s="73"/>
      <c r="F557" s="73"/>
      <c r="G557" s="73"/>
      <c r="H557" s="73"/>
      <c r="I557" s="73"/>
      <c r="J557" s="80"/>
      <c r="K557" s="81"/>
      <c r="L557" s="81"/>
      <c r="M557" s="48"/>
      <c r="N557" s="82"/>
      <c r="O557" s="83"/>
      <c r="P557" s="84"/>
      <c r="Q557" s="83"/>
      <c r="R557" s="83"/>
      <c r="S557" s="83"/>
      <c r="T557" s="83"/>
      <c r="U557" s="83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</row>
    <row r="558">
      <c r="A558" s="10"/>
      <c r="B558" s="73"/>
      <c r="C558" s="73"/>
      <c r="D558" s="73"/>
      <c r="E558" s="73"/>
      <c r="F558" s="73"/>
      <c r="G558" s="73"/>
      <c r="H558" s="73"/>
      <c r="I558" s="73"/>
      <c r="J558" s="80"/>
      <c r="K558" s="81"/>
      <c r="L558" s="81"/>
      <c r="M558" s="48"/>
      <c r="N558" s="82"/>
      <c r="O558" s="83"/>
      <c r="P558" s="84"/>
      <c r="Q558" s="83"/>
      <c r="R558" s="83"/>
      <c r="S558" s="83"/>
      <c r="T558" s="83"/>
      <c r="U558" s="83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</row>
    <row r="559">
      <c r="A559" s="10"/>
      <c r="B559" s="73"/>
      <c r="C559" s="73"/>
      <c r="D559" s="73"/>
      <c r="E559" s="73"/>
      <c r="F559" s="73"/>
      <c r="G559" s="73"/>
      <c r="H559" s="73"/>
      <c r="I559" s="73"/>
      <c r="J559" s="80"/>
      <c r="K559" s="81"/>
      <c r="L559" s="81"/>
      <c r="M559" s="48"/>
      <c r="N559" s="82"/>
      <c r="O559" s="83"/>
      <c r="P559" s="84"/>
      <c r="Q559" s="83"/>
      <c r="R559" s="83"/>
      <c r="S559" s="83"/>
      <c r="T559" s="83"/>
      <c r="U559" s="83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</row>
    <row r="560">
      <c r="A560" s="10"/>
      <c r="B560" s="73"/>
      <c r="C560" s="73"/>
      <c r="D560" s="73"/>
      <c r="E560" s="73"/>
      <c r="F560" s="73"/>
      <c r="G560" s="73"/>
      <c r="H560" s="73"/>
      <c r="I560" s="73"/>
      <c r="J560" s="80"/>
      <c r="K560" s="81"/>
      <c r="L560" s="81"/>
      <c r="M560" s="48"/>
      <c r="N560" s="82"/>
      <c r="O560" s="83"/>
      <c r="P560" s="84"/>
      <c r="Q560" s="83"/>
      <c r="R560" s="83"/>
      <c r="S560" s="83"/>
      <c r="T560" s="83"/>
      <c r="U560" s="83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</row>
    <row r="561">
      <c r="A561" s="10"/>
      <c r="B561" s="73"/>
      <c r="C561" s="73"/>
      <c r="D561" s="73"/>
      <c r="E561" s="73"/>
      <c r="F561" s="73"/>
      <c r="G561" s="73"/>
      <c r="H561" s="73"/>
      <c r="I561" s="73"/>
      <c r="J561" s="80"/>
      <c r="K561" s="81"/>
      <c r="L561" s="81"/>
      <c r="M561" s="48"/>
      <c r="N561" s="82"/>
      <c r="O561" s="83"/>
      <c r="P561" s="84"/>
      <c r="Q561" s="83"/>
      <c r="R561" s="83"/>
      <c r="S561" s="83"/>
      <c r="T561" s="83"/>
      <c r="U561" s="83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</row>
    <row r="562">
      <c r="A562" s="10"/>
      <c r="B562" s="73"/>
      <c r="C562" s="73"/>
      <c r="D562" s="73"/>
      <c r="E562" s="73"/>
      <c r="F562" s="73"/>
      <c r="G562" s="73"/>
      <c r="H562" s="73"/>
      <c r="I562" s="73"/>
      <c r="J562" s="80"/>
      <c r="K562" s="81"/>
      <c r="L562" s="81"/>
      <c r="M562" s="48"/>
      <c r="N562" s="82"/>
      <c r="O562" s="83"/>
      <c r="P562" s="84"/>
      <c r="Q562" s="83"/>
      <c r="R562" s="83"/>
      <c r="S562" s="83"/>
      <c r="T562" s="83"/>
      <c r="U562" s="83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</row>
    <row r="563">
      <c r="A563" s="10"/>
      <c r="B563" s="73"/>
      <c r="C563" s="73"/>
      <c r="D563" s="73"/>
      <c r="E563" s="73"/>
      <c r="F563" s="73"/>
      <c r="G563" s="73"/>
      <c r="H563" s="73"/>
      <c r="I563" s="73"/>
      <c r="J563" s="80"/>
      <c r="K563" s="81"/>
      <c r="L563" s="81"/>
      <c r="M563" s="48"/>
      <c r="N563" s="82"/>
      <c r="O563" s="83"/>
      <c r="P563" s="84"/>
      <c r="Q563" s="83"/>
      <c r="R563" s="83"/>
      <c r="S563" s="83"/>
      <c r="T563" s="83"/>
      <c r="U563" s="83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</row>
    <row r="564">
      <c r="A564" s="10"/>
      <c r="B564" s="73"/>
      <c r="C564" s="73"/>
      <c r="D564" s="73"/>
      <c r="E564" s="73"/>
      <c r="F564" s="73"/>
      <c r="G564" s="73"/>
      <c r="H564" s="73"/>
      <c r="I564" s="73"/>
      <c r="J564" s="80"/>
      <c r="K564" s="81"/>
      <c r="L564" s="81"/>
      <c r="M564" s="48"/>
      <c r="N564" s="82"/>
      <c r="O564" s="83"/>
      <c r="P564" s="84"/>
      <c r="Q564" s="83"/>
      <c r="R564" s="83"/>
      <c r="S564" s="83"/>
      <c r="T564" s="83"/>
      <c r="U564" s="83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</row>
    <row r="565">
      <c r="A565" s="10"/>
      <c r="B565" s="73"/>
      <c r="C565" s="73"/>
      <c r="D565" s="73"/>
      <c r="E565" s="73"/>
      <c r="F565" s="73"/>
      <c r="G565" s="73"/>
      <c r="H565" s="73"/>
      <c r="I565" s="73"/>
      <c r="J565" s="80"/>
      <c r="K565" s="81"/>
      <c r="L565" s="81"/>
      <c r="M565" s="48"/>
      <c r="N565" s="82"/>
      <c r="O565" s="83"/>
      <c r="P565" s="84"/>
      <c r="Q565" s="83"/>
      <c r="R565" s="83"/>
      <c r="S565" s="83"/>
      <c r="T565" s="83"/>
      <c r="U565" s="83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</row>
    <row r="566">
      <c r="A566" s="10"/>
      <c r="B566" s="73"/>
      <c r="C566" s="73"/>
      <c r="D566" s="73"/>
      <c r="E566" s="73"/>
      <c r="F566" s="73"/>
      <c r="G566" s="73"/>
      <c r="H566" s="73"/>
      <c r="I566" s="73"/>
      <c r="J566" s="80"/>
      <c r="K566" s="81"/>
      <c r="L566" s="81"/>
      <c r="M566" s="48"/>
      <c r="N566" s="82"/>
      <c r="O566" s="83"/>
      <c r="P566" s="84"/>
      <c r="Q566" s="83"/>
      <c r="R566" s="83"/>
      <c r="S566" s="83"/>
      <c r="T566" s="83"/>
      <c r="U566" s="83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</row>
    <row r="567">
      <c r="A567" s="10"/>
      <c r="B567" s="73"/>
      <c r="C567" s="73"/>
      <c r="D567" s="73"/>
      <c r="E567" s="73"/>
      <c r="F567" s="73"/>
      <c r="G567" s="73"/>
      <c r="H567" s="73"/>
      <c r="I567" s="73"/>
      <c r="J567" s="80"/>
      <c r="K567" s="81"/>
      <c r="L567" s="81"/>
      <c r="M567" s="48"/>
      <c r="N567" s="82"/>
      <c r="O567" s="83"/>
      <c r="P567" s="84"/>
      <c r="Q567" s="83"/>
      <c r="R567" s="83"/>
      <c r="S567" s="83"/>
      <c r="T567" s="83"/>
      <c r="U567" s="83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</row>
    <row r="568">
      <c r="A568" s="10"/>
      <c r="B568" s="73"/>
      <c r="C568" s="73"/>
      <c r="D568" s="73"/>
      <c r="E568" s="73"/>
      <c r="F568" s="73"/>
      <c r="G568" s="73"/>
      <c r="H568" s="73"/>
      <c r="I568" s="73"/>
      <c r="J568" s="80"/>
      <c r="K568" s="81"/>
      <c r="L568" s="81"/>
      <c r="M568" s="48"/>
      <c r="N568" s="82"/>
      <c r="O568" s="83"/>
      <c r="P568" s="84"/>
      <c r="Q568" s="83"/>
      <c r="R568" s="83"/>
      <c r="S568" s="83"/>
      <c r="T568" s="83"/>
      <c r="U568" s="83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</row>
    <row r="569">
      <c r="A569" s="10"/>
      <c r="B569" s="73"/>
      <c r="C569" s="73"/>
      <c r="D569" s="73"/>
      <c r="E569" s="73"/>
      <c r="F569" s="73"/>
      <c r="G569" s="73"/>
      <c r="H569" s="73"/>
      <c r="I569" s="73"/>
      <c r="J569" s="80"/>
      <c r="K569" s="81"/>
      <c r="L569" s="81"/>
      <c r="M569" s="48"/>
      <c r="N569" s="82"/>
      <c r="O569" s="83"/>
      <c r="P569" s="84"/>
      <c r="Q569" s="83"/>
      <c r="R569" s="83"/>
      <c r="S569" s="83"/>
      <c r="T569" s="83"/>
      <c r="U569" s="83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</row>
    <row r="570">
      <c r="A570" s="10"/>
      <c r="B570" s="73"/>
      <c r="C570" s="73"/>
      <c r="D570" s="73"/>
      <c r="E570" s="73"/>
      <c r="F570" s="73"/>
      <c r="G570" s="73"/>
      <c r="H570" s="73"/>
      <c r="I570" s="73"/>
      <c r="J570" s="80"/>
      <c r="K570" s="81"/>
      <c r="L570" s="81"/>
      <c r="M570" s="48"/>
      <c r="N570" s="82"/>
      <c r="O570" s="83"/>
      <c r="P570" s="84"/>
      <c r="Q570" s="83"/>
      <c r="R570" s="83"/>
      <c r="S570" s="83"/>
      <c r="T570" s="83"/>
      <c r="U570" s="83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</row>
    <row r="571">
      <c r="A571" s="10"/>
      <c r="B571" s="73"/>
      <c r="C571" s="73"/>
      <c r="D571" s="73"/>
      <c r="E571" s="73"/>
      <c r="F571" s="73"/>
      <c r="G571" s="73"/>
      <c r="H571" s="73"/>
      <c r="I571" s="73"/>
      <c r="J571" s="80"/>
      <c r="K571" s="81"/>
      <c r="L571" s="81"/>
      <c r="M571" s="48"/>
      <c r="N571" s="82"/>
      <c r="O571" s="83"/>
      <c r="P571" s="84"/>
      <c r="Q571" s="83"/>
      <c r="R571" s="83"/>
      <c r="S571" s="83"/>
      <c r="T571" s="83"/>
      <c r="U571" s="83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</row>
    <row r="572">
      <c r="A572" s="10"/>
      <c r="B572" s="73"/>
      <c r="C572" s="73"/>
      <c r="D572" s="73"/>
      <c r="E572" s="73"/>
      <c r="F572" s="73"/>
      <c r="G572" s="73"/>
      <c r="H572" s="73"/>
      <c r="I572" s="73"/>
      <c r="J572" s="80"/>
      <c r="K572" s="81"/>
      <c r="L572" s="81"/>
      <c r="M572" s="48"/>
      <c r="N572" s="82"/>
      <c r="O572" s="83"/>
      <c r="P572" s="84"/>
      <c r="Q572" s="83"/>
      <c r="R572" s="83"/>
      <c r="S572" s="83"/>
      <c r="T572" s="83"/>
      <c r="U572" s="83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</row>
    <row r="573">
      <c r="A573" s="10"/>
      <c r="B573" s="73"/>
      <c r="C573" s="73"/>
      <c r="D573" s="73"/>
      <c r="E573" s="73"/>
      <c r="F573" s="73"/>
      <c r="G573" s="73"/>
      <c r="H573" s="73"/>
      <c r="I573" s="73"/>
      <c r="J573" s="80"/>
      <c r="K573" s="81"/>
      <c r="L573" s="81"/>
      <c r="M573" s="48"/>
      <c r="N573" s="82"/>
      <c r="O573" s="83"/>
      <c r="P573" s="84"/>
      <c r="Q573" s="83"/>
      <c r="R573" s="83"/>
      <c r="S573" s="83"/>
      <c r="T573" s="83"/>
      <c r="U573" s="83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</row>
    <row r="574">
      <c r="A574" s="10"/>
      <c r="B574" s="73"/>
      <c r="C574" s="73"/>
      <c r="D574" s="73"/>
      <c r="E574" s="73"/>
      <c r="F574" s="73"/>
      <c r="G574" s="73"/>
      <c r="H574" s="73"/>
      <c r="I574" s="73"/>
      <c r="J574" s="80"/>
      <c r="K574" s="81"/>
      <c r="L574" s="81"/>
      <c r="M574" s="48"/>
      <c r="N574" s="82"/>
      <c r="O574" s="83"/>
      <c r="P574" s="84"/>
      <c r="Q574" s="83"/>
      <c r="R574" s="83"/>
      <c r="S574" s="83"/>
      <c r="T574" s="83"/>
      <c r="U574" s="83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</row>
    <row r="575">
      <c r="A575" s="10"/>
      <c r="B575" s="73"/>
      <c r="C575" s="73"/>
      <c r="D575" s="73"/>
      <c r="E575" s="73"/>
      <c r="F575" s="73"/>
      <c r="G575" s="73"/>
      <c r="H575" s="73"/>
      <c r="I575" s="73"/>
      <c r="J575" s="80"/>
      <c r="K575" s="81"/>
      <c r="L575" s="81"/>
      <c r="M575" s="48"/>
      <c r="N575" s="82"/>
      <c r="O575" s="83"/>
      <c r="P575" s="84"/>
      <c r="Q575" s="83"/>
      <c r="R575" s="83"/>
      <c r="S575" s="83"/>
      <c r="T575" s="83"/>
      <c r="U575" s="83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</row>
    <row r="576">
      <c r="A576" s="10"/>
      <c r="B576" s="73"/>
      <c r="C576" s="73"/>
      <c r="D576" s="73"/>
      <c r="E576" s="73"/>
      <c r="F576" s="73"/>
      <c r="G576" s="73"/>
      <c r="H576" s="73"/>
      <c r="I576" s="73"/>
      <c r="J576" s="80"/>
      <c r="K576" s="81"/>
      <c r="L576" s="81"/>
      <c r="M576" s="48"/>
      <c r="N576" s="82"/>
      <c r="O576" s="83"/>
      <c r="P576" s="84"/>
      <c r="Q576" s="83"/>
      <c r="R576" s="83"/>
      <c r="S576" s="83"/>
      <c r="T576" s="83"/>
      <c r="U576" s="83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</row>
    <row r="577">
      <c r="A577" s="10"/>
      <c r="B577" s="73"/>
      <c r="C577" s="73"/>
      <c r="D577" s="73"/>
      <c r="E577" s="73"/>
      <c r="F577" s="73"/>
      <c r="G577" s="73"/>
      <c r="H577" s="73"/>
      <c r="I577" s="73"/>
      <c r="J577" s="80"/>
      <c r="K577" s="81"/>
      <c r="L577" s="81"/>
      <c r="M577" s="48"/>
      <c r="N577" s="82"/>
      <c r="O577" s="83"/>
      <c r="P577" s="84"/>
      <c r="Q577" s="83"/>
      <c r="R577" s="83"/>
      <c r="S577" s="83"/>
      <c r="T577" s="83"/>
      <c r="U577" s="83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</row>
    <row r="578">
      <c r="A578" s="10"/>
      <c r="B578" s="73"/>
      <c r="C578" s="73"/>
      <c r="D578" s="73"/>
      <c r="E578" s="73"/>
      <c r="F578" s="73"/>
      <c r="G578" s="73"/>
      <c r="H578" s="73"/>
      <c r="I578" s="73"/>
      <c r="J578" s="80"/>
      <c r="K578" s="81"/>
      <c r="L578" s="81"/>
      <c r="M578" s="48"/>
      <c r="N578" s="82"/>
      <c r="O578" s="83"/>
      <c r="P578" s="84"/>
      <c r="Q578" s="83"/>
      <c r="R578" s="83"/>
      <c r="S578" s="83"/>
      <c r="T578" s="83"/>
      <c r="U578" s="83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</row>
    <row r="579">
      <c r="A579" s="10"/>
      <c r="B579" s="73"/>
      <c r="C579" s="73"/>
      <c r="D579" s="73"/>
      <c r="E579" s="73"/>
      <c r="F579" s="73"/>
      <c r="G579" s="73"/>
      <c r="H579" s="73"/>
      <c r="I579" s="73"/>
      <c r="J579" s="80"/>
      <c r="K579" s="81"/>
      <c r="L579" s="81"/>
      <c r="M579" s="48"/>
      <c r="N579" s="82"/>
      <c r="O579" s="83"/>
      <c r="P579" s="84"/>
      <c r="Q579" s="83"/>
      <c r="R579" s="83"/>
      <c r="S579" s="83"/>
      <c r="T579" s="83"/>
      <c r="U579" s="83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</row>
    <row r="580">
      <c r="A580" s="10"/>
      <c r="B580" s="73"/>
      <c r="C580" s="73"/>
      <c r="D580" s="73"/>
      <c r="E580" s="73"/>
      <c r="F580" s="73"/>
      <c r="G580" s="73"/>
      <c r="H580" s="73"/>
      <c r="I580" s="73"/>
      <c r="J580" s="80"/>
      <c r="K580" s="81"/>
      <c r="L580" s="81"/>
      <c r="M580" s="48"/>
      <c r="N580" s="82"/>
      <c r="O580" s="83"/>
      <c r="P580" s="84"/>
      <c r="Q580" s="83"/>
      <c r="R580" s="83"/>
      <c r="S580" s="83"/>
      <c r="T580" s="83"/>
      <c r="U580" s="83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</row>
    <row r="581">
      <c r="A581" s="10"/>
      <c r="B581" s="73"/>
      <c r="C581" s="73"/>
      <c r="D581" s="73"/>
      <c r="E581" s="73"/>
      <c r="F581" s="73"/>
      <c r="G581" s="73"/>
      <c r="H581" s="73"/>
      <c r="I581" s="73"/>
      <c r="J581" s="80"/>
      <c r="K581" s="81"/>
      <c r="L581" s="81"/>
      <c r="M581" s="48"/>
      <c r="N581" s="82"/>
      <c r="O581" s="83"/>
      <c r="P581" s="84"/>
      <c r="Q581" s="83"/>
      <c r="R581" s="83"/>
      <c r="S581" s="83"/>
      <c r="T581" s="83"/>
      <c r="U581" s="83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</row>
    <row r="582">
      <c r="A582" s="10"/>
      <c r="B582" s="73"/>
      <c r="C582" s="73"/>
      <c r="D582" s="73"/>
      <c r="E582" s="73"/>
      <c r="F582" s="73"/>
      <c r="G582" s="73"/>
      <c r="H582" s="73"/>
      <c r="I582" s="73"/>
      <c r="J582" s="80"/>
      <c r="K582" s="81"/>
      <c r="L582" s="81"/>
      <c r="M582" s="48"/>
      <c r="N582" s="82"/>
      <c r="O582" s="83"/>
      <c r="P582" s="84"/>
      <c r="Q582" s="83"/>
      <c r="R582" s="83"/>
      <c r="S582" s="83"/>
      <c r="T582" s="83"/>
      <c r="U582" s="83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</row>
    <row r="583">
      <c r="A583" s="10"/>
      <c r="B583" s="73"/>
      <c r="C583" s="73"/>
      <c r="D583" s="73"/>
      <c r="E583" s="73"/>
      <c r="F583" s="73"/>
      <c r="G583" s="73"/>
      <c r="H583" s="73"/>
      <c r="I583" s="73"/>
      <c r="J583" s="80"/>
      <c r="K583" s="81"/>
      <c r="L583" s="81"/>
      <c r="M583" s="48"/>
      <c r="N583" s="82"/>
      <c r="O583" s="83"/>
      <c r="P583" s="84"/>
      <c r="Q583" s="83"/>
      <c r="R583" s="83"/>
      <c r="S583" s="83"/>
      <c r="T583" s="83"/>
      <c r="U583" s="83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</row>
    <row r="584">
      <c r="A584" s="10"/>
      <c r="B584" s="73"/>
      <c r="C584" s="73"/>
      <c r="D584" s="73"/>
      <c r="E584" s="73"/>
      <c r="F584" s="73"/>
      <c r="G584" s="73"/>
      <c r="H584" s="73"/>
      <c r="I584" s="73"/>
      <c r="J584" s="80"/>
      <c r="K584" s="81"/>
      <c r="L584" s="81"/>
      <c r="M584" s="48"/>
      <c r="N584" s="82"/>
      <c r="O584" s="83"/>
      <c r="P584" s="84"/>
      <c r="Q584" s="83"/>
      <c r="R584" s="83"/>
      <c r="S584" s="83"/>
      <c r="T584" s="83"/>
      <c r="U584" s="83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</row>
    <row r="585">
      <c r="A585" s="10"/>
      <c r="B585" s="73"/>
      <c r="C585" s="73"/>
      <c r="D585" s="73"/>
      <c r="E585" s="73"/>
      <c r="F585" s="73"/>
      <c r="G585" s="73"/>
      <c r="H585" s="73"/>
      <c r="I585" s="73"/>
      <c r="J585" s="80"/>
      <c r="K585" s="81"/>
      <c r="L585" s="81"/>
      <c r="M585" s="48"/>
      <c r="N585" s="82"/>
      <c r="O585" s="83"/>
      <c r="P585" s="84"/>
      <c r="Q585" s="83"/>
      <c r="R585" s="83"/>
      <c r="S585" s="83"/>
      <c r="T585" s="83"/>
      <c r="U585" s="83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</row>
    <row r="586">
      <c r="A586" s="10"/>
      <c r="B586" s="73"/>
      <c r="C586" s="73"/>
      <c r="D586" s="73"/>
      <c r="E586" s="73"/>
      <c r="F586" s="73"/>
      <c r="G586" s="73"/>
      <c r="H586" s="73"/>
      <c r="I586" s="73"/>
      <c r="J586" s="80"/>
      <c r="K586" s="81"/>
      <c r="L586" s="81"/>
      <c r="M586" s="48"/>
      <c r="N586" s="82"/>
      <c r="O586" s="83"/>
      <c r="P586" s="84"/>
      <c r="Q586" s="83"/>
      <c r="R586" s="83"/>
      <c r="S586" s="83"/>
      <c r="T586" s="83"/>
      <c r="U586" s="83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</row>
    <row r="587">
      <c r="A587" s="10"/>
      <c r="B587" s="73"/>
      <c r="C587" s="73"/>
      <c r="D587" s="73"/>
      <c r="E587" s="73"/>
      <c r="F587" s="73"/>
      <c r="G587" s="73"/>
      <c r="H587" s="73"/>
      <c r="I587" s="73"/>
      <c r="J587" s="80"/>
      <c r="K587" s="81"/>
      <c r="L587" s="81"/>
      <c r="M587" s="48"/>
      <c r="N587" s="82"/>
      <c r="O587" s="83"/>
      <c r="P587" s="84"/>
      <c r="Q587" s="83"/>
      <c r="R587" s="83"/>
      <c r="S587" s="83"/>
      <c r="T587" s="83"/>
      <c r="U587" s="83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</row>
    <row r="588">
      <c r="A588" s="10"/>
      <c r="B588" s="73"/>
      <c r="C588" s="73"/>
      <c r="D588" s="73"/>
      <c r="E588" s="73"/>
      <c r="F588" s="73"/>
      <c r="G588" s="73"/>
      <c r="H588" s="73"/>
      <c r="I588" s="73"/>
      <c r="J588" s="80"/>
      <c r="K588" s="81"/>
      <c r="L588" s="81"/>
      <c r="M588" s="48"/>
      <c r="N588" s="82"/>
      <c r="O588" s="83"/>
      <c r="P588" s="84"/>
      <c r="Q588" s="83"/>
      <c r="R588" s="83"/>
      <c r="S588" s="83"/>
      <c r="T588" s="83"/>
      <c r="U588" s="83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</row>
    <row r="589">
      <c r="A589" s="10"/>
      <c r="B589" s="73"/>
      <c r="C589" s="73"/>
      <c r="D589" s="73"/>
      <c r="E589" s="73"/>
      <c r="F589" s="73"/>
      <c r="G589" s="73"/>
      <c r="H589" s="73"/>
      <c r="I589" s="73"/>
      <c r="J589" s="80"/>
      <c r="K589" s="81"/>
      <c r="L589" s="81"/>
      <c r="M589" s="48"/>
      <c r="N589" s="82"/>
      <c r="O589" s="83"/>
      <c r="P589" s="84"/>
      <c r="Q589" s="83"/>
      <c r="R589" s="83"/>
      <c r="S589" s="83"/>
      <c r="T589" s="83"/>
      <c r="U589" s="83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</row>
    <row r="590">
      <c r="A590" s="10"/>
      <c r="B590" s="73"/>
      <c r="C590" s="73"/>
      <c r="D590" s="73"/>
      <c r="E590" s="73"/>
      <c r="F590" s="73"/>
      <c r="G590" s="73"/>
      <c r="H590" s="73"/>
      <c r="I590" s="73"/>
      <c r="J590" s="80"/>
      <c r="K590" s="81"/>
      <c r="L590" s="81"/>
      <c r="M590" s="48"/>
      <c r="N590" s="82"/>
      <c r="O590" s="83"/>
      <c r="P590" s="84"/>
      <c r="Q590" s="83"/>
      <c r="R590" s="83"/>
      <c r="S590" s="83"/>
      <c r="T590" s="83"/>
      <c r="U590" s="83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</row>
    <row r="591">
      <c r="A591" s="10"/>
      <c r="B591" s="73"/>
      <c r="C591" s="73"/>
      <c r="D591" s="73"/>
      <c r="E591" s="73"/>
      <c r="F591" s="73"/>
      <c r="G591" s="73"/>
      <c r="H591" s="73"/>
      <c r="I591" s="73"/>
      <c r="J591" s="80"/>
      <c r="K591" s="81"/>
      <c r="L591" s="81"/>
      <c r="M591" s="48"/>
      <c r="N591" s="82"/>
      <c r="O591" s="83"/>
      <c r="P591" s="84"/>
      <c r="Q591" s="83"/>
      <c r="R591" s="83"/>
      <c r="S591" s="83"/>
      <c r="T591" s="83"/>
      <c r="U591" s="83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</row>
    <row r="592">
      <c r="A592" s="10"/>
      <c r="B592" s="73"/>
      <c r="C592" s="73"/>
      <c r="D592" s="73"/>
      <c r="E592" s="73"/>
      <c r="F592" s="73"/>
      <c r="G592" s="73"/>
      <c r="H592" s="73"/>
      <c r="I592" s="73"/>
      <c r="J592" s="80"/>
      <c r="K592" s="81"/>
      <c r="L592" s="81"/>
      <c r="M592" s="48"/>
      <c r="N592" s="82"/>
      <c r="O592" s="83"/>
      <c r="P592" s="84"/>
      <c r="Q592" s="83"/>
      <c r="R592" s="83"/>
      <c r="S592" s="83"/>
      <c r="T592" s="83"/>
      <c r="U592" s="83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</row>
    <row r="593">
      <c r="A593" s="10"/>
      <c r="B593" s="73"/>
      <c r="C593" s="73"/>
      <c r="D593" s="73"/>
      <c r="E593" s="73"/>
      <c r="F593" s="73"/>
      <c r="G593" s="73"/>
      <c r="H593" s="73"/>
      <c r="I593" s="73"/>
      <c r="J593" s="80"/>
      <c r="K593" s="81"/>
      <c r="L593" s="81"/>
      <c r="M593" s="48"/>
      <c r="N593" s="82"/>
      <c r="O593" s="83"/>
      <c r="P593" s="84"/>
      <c r="Q593" s="83"/>
      <c r="R593" s="83"/>
      <c r="S593" s="83"/>
      <c r="T593" s="83"/>
      <c r="U593" s="83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</row>
    <row r="594">
      <c r="A594" s="10"/>
      <c r="B594" s="73"/>
      <c r="C594" s="73"/>
      <c r="D594" s="73"/>
      <c r="E594" s="73"/>
      <c r="F594" s="73"/>
      <c r="G594" s="73"/>
      <c r="H594" s="73"/>
      <c r="I594" s="73"/>
      <c r="J594" s="80"/>
      <c r="K594" s="81"/>
      <c r="L594" s="81"/>
      <c r="M594" s="48"/>
      <c r="N594" s="82"/>
      <c r="O594" s="83"/>
      <c r="P594" s="84"/>
      <c r="Q594" s="83"/>
      <c r="R594" s="83"/>
      <c r="S594" s="83"/>
      <c r="T594" s="83"/>
      <c r="U594" s="83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</row>
    <row r="595">
      <c r="A595" s="10"/>
      <c r="B595" s="73"/>
      <c r="C595" s="73"/>
      <c r="D595" s="73"/>
      <c r="E595" s="73"/>
      <c r="F595" s="73"/>
      <c r="G595" s="73"/>
      <c r="H595" s="73"/>
      <c r="I595" s="73"/>
      <c r="J595" s="80"/>
      <c r="K595" s="81"/>
      <c r="L595" s="81"/>
      <c r="M595" s="48"/>
      <c r="N595" s="82"/>
      <c r="O595" s="83"/>
      <c r="P595" s="84"/>
      <c r="Q595" s="83"/>
      <c r="R595" s="83"/>
      <c r="S595" s="83"/>
      <c r="T595" s="83"/>
      <c r="U595" s="83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</row>
    <row r="596">
      <c r="A596" s="10"/>
      <c r="B596" s="73"/>
      <c r="C596" s="73"/>
      <c r="D596" s="73"/>
      <c r="E596" s="73"/>
      <c r="F596" s="73"/>
      <c r="G596" s="73"/>
      <c r="H596" s="73"/>
      <c r="I596" s="73"/>
      <c r="J596" s="80"/>
      <c r="K596" s="81"/>
      <c r="L596" s="81"/>
      <c r="M596" s="48"/>
      <c r="N596" s="82"/>
      <c r="O596" s="83"/>
      <c r="P596" s="84"/>
      <c r="Q596" s="83"/>
      <c r="R596" s="83"/>
      <c r="S596" s="83"/>
      <c r="T596" s="83"/>
      <c r="U596" s="83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</row>
    <row r="597">
      <c r="A597" s="10"/>
      <c r="B597" s="73"/>
      <c r="C597" s="73"/>
      <c r="D597" s="73"/>
      <c r="E597" s="73"/>
      <c r="F597" s="73"/>
      <c r="G597" s="73"/>
      <c r="H597" s="73"/>
      <c r="I597" s="73"/>
      <c r="J597" s="80"/>
      <c r="K597" s="81"/>
      <c r="L597" s="81"/>
      <c r="M597" s="48"/>
      <c r="N597" s="82"/>
      <c r="O597" s="83"/>
      <c r="P597" s="84"/>
      <c r="Q597" s="83"/>
      <c r="R597" s="83"/>
      <c r="S597" s="83"/>
      <c r="T597" s="83"/>
      <c r="U597" s="83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</row>
    <row r="598">
      <c r="A598" s="10"/>
      <c r="B598" s="73"/>
      <c r="C598" s="73"/>
      <c r="D598" s="73"/>
      <c r="E598" s="73"/>
      <c r="F598" s="73"/>
      <c r="G598" s="73"/>
      <c r="H598" s="73"/>
      <c r="I598" s="73"/>
      <c r="J598" s="80"/>
      <c r="K598" s="81"/>
      <c r="L598" s="81"/>
      <c r="M598" s="48"/>
      <c r="N598" s="82"/>
      <c r="O598" s="83"/>
      <c r="P598" s="84"/>
      <c r="Q598" s="83"/>
      <c r="R598" s="83"/>
      <c r="S598" s="83"/>
      <c r="T598" s="83"/>
      <c r="U598" s="83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</row>
    <row r="599">
      <c r="A599" s="10"/>
      <c r="B599" s="73"/>
      <c r="C599" s="73"/>
      <c r="D599" s="73"/>
      <c r="E599" s="73"/>
      <c r="F599" s="73"/>
      <c r="G599" s="73"/>
      <c r="H599" s="73"/>
      <c r="I599" s="73"/>
      <c r="J599" s="80"/>
      <c r="K599" s="81"/>
      <c r="L599" s="81"/>
      <c r="M599" s="48"/>
      <c r="N599" s="82"/>
      <c r="O599" s="83"/>
      <c r="P599" s="84"/>
      <c r="Q599" s="83"/>
      <c r="R599" s="83"/>
      <c r="S599" s="83"/>
      <c r="T599" s="83"/>
      <c r="U599" s="83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</row>
    <row r="600">
      <c r="A600" s="10"/>
      <c r="B600" s="73"/>
      <c r="C600" s="73"/>
      <c r="D600" s="73"/>
      <c r="E600" s="73"/>
      <c r="F600" s="73"/>
      <c r="G600" s="73"/>
      <c r="H600" s="73"/>
      <c r="I600" s="73"/>
      <c r="J600" s="80"/>
      <c r="K600" s="81"/>
      <c r="L600" s="81"/>
      <c r="M600" s="48"/>
      <c r="N600" s="82"/>
      <c r="O600" s="83"/>
      <c r="P600" s="84"/>
      <c r="Q600" s="83"/>
      <c r="R600" s="83"/>
      <c r="S600" s="83"/>
      <c r="T600" s="83"/>
      <c r="U600" s="83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</row>
    <row r="601">
      <c r="A601" s="10"/>
      <c r="B601" s="73"/>
      <c r="C601" s="73"/>
      <c r="D601" s="73"/>
      <c r="E601" s="73"/>
      <c r="F601" s="73"/>
      <c r="G601" s="73"/>
      <c r="H601" s="73"/>
      <c r="I601" s="73"/>
      <c r="J601" s="80"/>
      <c r="K601" s="81"/>
      <c r="L601" s="81"/>
      <c r="M601" s="48"/>
      <c r="N601" s="82"/>
      <c r="O601" s="83"/>
      <c r="P601" s="84"/>
      <c r="Q601" s="83"/>
      <c r="R601" s="83"/>
      <c r="S601" s="83"/>
      <c r="T601" s="83"/>
      <c r="U601" s="83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</row>
    <row r="602">
      <c r="A602" s="10"/>
      <c r="B602" s="73"/>
      <c r="C602" s="73"/>
      <c r="D602" s="73"/>
      <c r="E602" s="73"/>
      <c r="F602" s="73"/>
      <c r="G602" s="73"/>
      <c r="H602" s="73"/>
      <c r="I602" s="73"/>
      <c r="J602" s="80"/>
      <c r="K602" s="81"/>
      <c r="L602" s="81"/>
      <c r="M602" s="48"/>
      <c r="N602" s="82"/>
      <c r="O602" s="83"/>
      <c r="P602" s="84"/>
      <c r="Q602" s="83"/>
      <c r="R602" s="83"/>
      <c r="S602" s="83"/>
      <c r="T602" s="83"/>
      <c r="U602" s="83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</row>
    <row r="603">
      <c r="A603" s="10"/>
      <c r="B603" s="73"/>
      <c r="C603" s="73"/>
      <c r="D603" s="73"/>
      <c r="E603" s="73"/>
      <c r="F603" s="73"/>
      <c r="G603" s="73"/>
      <c r="H603" s="73"/>
      <c r="I603" s="73"/>
      <c r="J603" s="80"/>
      <c r="K603" s="81"/>
      <c r="L603" s="81"/>
      <c r="M603" s="48"/>
      <c r="N603" s="82"/>
      <c r="O603" s="83"/>
      <c r="P603" s="84"/>
      <c r="Q603" s="83"/>
      <c r="R603" s="83"/>
      <c r="S603" s="83"/>
      <c r="T603" s="83"/>
      <c r="U603" s="83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</row>
    <row r="604">
      <c r="A604" s="10"/>
      <c r="B604" s="73"/>
      <c r="C604" s="73"/>
      <c r="D604" s="73"/>
      <c r="E604" s="73"/>
      <c r="F604" s="73"/>
      <c r="G604" s="73"/>
      <c r="H604" s="73"/>
      <c r="I604" s="73"/>
      <c r="J604" s="80"/>
      <c r="K604" s="81"/>
      <c r="L604" s="81"/>
      <c r="M604" s="48"/>
      <c r="N604" s="82"/>
      <c r="O604" s="83"/>
      <c r="P604" s="84"/>
      <c r="Q604" s="83"/>
      <c r="R604" s="83"/>
      <c r="S604" s="83"/>
      <c r="T604" s="83"/>
      <c r="U604" s="83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</row>
    <row r="605">
      <c r="A605" s="10"/>
      <c r="B605" s="73"/>
      <c r="C605" s="73"/>
      <c r="D605" s="73"/>
      <c r="E605" s="73"/>
      <c r="F605" s="73"/>
      <c r="G605" s="73"/>
      <c r="H605" s="73"/>
      <c r="I605" s="73"/>
      <c r="J605" s="80"/>
      <c r="K605" s="81"/>
      <c r="L605" s="81"/>
      <c r="M605" s="48"/>
      <c r="N605" s="82"/>
      <c r="O605" s="83"/>
      <c r="P605" s="84"/>
      <c r="Q605" s="83"/>
      <c r="R605" s="83"/>
      <c r="S605" s="83"/>
      <c r="T605" s="83"/>
      <c r="U605" s="83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</row>
    <row r="606">
      <c r="A606" s="10"/>
      <c r="B606" s="73"/>
      <c r="C606" s="73"/>
      <c r="D606" s="73"/>
      <c r="E606" s="73"/>
      <c r="F606" s="73"/>
      <c r="G606" s="73"/>
      <c r="H606" s="73"/>
      <c r="I606" s="73"/>
      <c r="J606" s="80"/>
      <c r="K606" s="81"/>
      <c r="L606" s="81"/>
      <c r="M606" s="48"/>
      <c r="N606" s="82"/>
      <c r="O606" s="83"/>
      <c r="P606" s="84"/>
      <c r="Q606" s="83"/>
      <c r="R606" s="83"/>
      <c r="S606" s="83"/>
      <c r="T606" s="83"/>
      <c r="U606" s="83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</row>
    <row r="607">
      <c r="A607" s="10"/>
      <c r="B607" s="73"/>
      <c r="C607" s="73"/>
      <c r="D607" s="73"/>
      <c r="E607" s="73"/>
      <c r="F607" s="73"/>
      <c r="G607" s="73"/>
      <c r="H607" s="73"/>
      <c r="I607" s="73"/>
      <c r="J607" s="80"/>
      <c r="K607" s="81"/>
      <c r="L607" s="81"/>
      <c r="M607" s="48"/>
      <c r="N607" s="82"/>
      <c r="O607" s="83"/>
      <c r="P607" s="84"/>
      <c r="Q607" s="83"/>
      <c r="R607" s="83"/>
      <c r="S607" s="83"/>
      <c r="T607" s="83"/>
      <c r="U607" s="83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</row>
    <row r="608">
      <c r="A608" s="10"/>
      <c r="B608" s="73"/>
      <c r="C608" s="73"/>
      <c r="D608" s="73"/>
      <c r="E608" s="73"/>
      <c r="F608" s="73"/>
      <c r="G608" s="73"/>
      <c r="H608" s="73"/>
      <c r="I608" s="73"/>
      <c r="J608" s="80"/>
      <c r="K608" s="81"/>
      <c r="L608" s="81"/>
      <c r="M608" s="48"/>
      <c r="N608" s="82"/>
      <c r="O608" s="83"/>
      <c r="P608" s="84"/>
      <c r="Q608" s="83"/>
      <c r="R608" s="83"/>
      <c r="S608" s="83"/>
      <c r="T608" s="83"/>
      <c r="U608" s="83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</row>
    <row r="609">
      <c r="A609" s="10"/>
      <c r="B609" s="73"/>
      <c r="C609" s="73"/>
      <c r="D609" s="73"/>
      <c r="E609" s="73"/>
      <c r="F609" s="73"/>
      <c r="G609" s="73"/>
      <c r="H609" s="73"/>
      <c r="I609" s="73"/>
      <c r="J609" s="80"/>
      <c r="K609" s="81"/>
      <c r="L609" s="81"/>
      <c r="M609" s="48"/>
      <c r="N609" s="82"/>
      <c r="O609" s="83"/>
      <c r="P609" s="84"/>
      <c r="Q609" s="83"/>
      <c r="R609" s="83"/>
      <c r="S609" s="83"/>
      <c r="T609" s="83"/>
      <c r="U609" s="83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</row>
    <row r="610">
      <c r="A610" s="10"/>
      <c r="B610" s="73"/>
      <c r="C610" s="73"/>
      <c r="D610" s="73"/>
      <c r="E610" s="73"/>
      <c r="F610" s="73"/>
      <c r="G610" s="73"/>
      <c r="H610" s="73"/>
      <c r="I610" s="73"/>
      <c r="J610" s="80"/>
      <c r="K610" s="81"/>
      <c r="L610" s="81"/>
      <c r="M610" s="48"/>
      <c r="N610" s="82"/>
      <c r="O610" s="83"/>
      <c r="P610" s="84"/>
      <c r="Q610" s="83"/>
      <c r="R610" s="83"/>
      <c r="S610" s="83"/>
      <c r="T610" s="83"/>
      <c r="U610" s="83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</row>
    <row r="611">
      <c r="A611" s="10"/>
      <c r="B611" s="73"/>
      <c r="C611" s="73"/>
      <c r="D611" s="73"/>
      <c r="E611" s="73"/>
      <c r="F611" s="73"/>
      <c r="G611" s="73"/>
      <c r="H611" s="73"/>
      <c r="I611" s="73"/>
      <c r="J611" s="80"/>
      <c r="K611" s="81"/>
      <c r="L611" s="81"/>
      <c r="M611" s="48"/>
      <c r="N611" s="82"/>
      <c r="O611" s="83"/>
      <c r="P611" s="84"/>
      <c r="Q611" s="83"/>
      <c r="R611" s="83"/>
      <c r="S611" s="83"/>
      <c r="T611" s="83"/>
      <c r="U611" s="83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</row>
    <row r="612">
      <c r="A612" s="10"/>
      <c r="B612" s="73"/>
      <c r="C612" s="73"/>
      <c r="D612" s="73"/>
      <c r="E612" s="73"/>
      <c r="F612" s="73"/>
      <c r="G612" s="73"/>
      <c r="H612" s="73"/>
      <c r="I612" s="73"/>
      <c r="J612" s="80"/>
      <c r="K612" s="81"/>
      <c r="L612" s="81"/>
      <c r="M612" s="48"/>
      <c r="N612" s="82"/>
      <c r="O612" s="83"/>
      <c r="P612" s="84"/>
      <c r="Q612" s="83"/>
      <c r="R612" s="83"/>
      <c r="S612" s="83"/>
      <c r="T612" s="83"/>
      <c r="U612" s="83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</row>
    <row r="613">
      <c r="A613" s="10"/>
      <c r="B613" s="73"/>
      <c r="C613" s="73"/>
      <c r="D613" s="73"/>
      <c r="E613" s="73"/>
      <c r="F613" s="73"/>
      <c r="G613" s="73"/>
      <c r="H613" s="73"/>
      <c r="I613" s="73"/>
      <c r="J613" s="80"/>
      <c r="K613" s="81"/>
      <c r="L613" s="81"/>
      <c r="M613" s="48"/>
      <c r="N613" s="82"/>
      <c r="O613" s="83"/>
      <c r="P613" s="84"/>
      <c r="Q613" s="83"/>
      <c r="R613" s="83"/>
      <c r="S613" s="83"/>
      <c r="T613" s="83"/>
      <c r="U613" s="83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</row>
    <row r="614">
      <c r="A614" s="10"/>
      <c r="B614" s="73"/>
      <c r="C614" s="73"/>
      <c r="D614" s="73"/>
      <c r="E614" s="73"/>
      <c r="F614" s="73"/>
      <c r="G614" s="73"/>
      <c r="H614" s="73"/>
      <c r="I614" s="73"/>
      <c r="J614" s="80"/>
      <c r="K614" s="81"/>
      <c r="L614" s="81"/>
      <c r="M614" s="48"/>
      <c r="N614" s="82"/>
      <c r="O614" s="83"/>
      <c r="P614" s="84"/>
      <c r="Q614" s="83"/>
      <c r="R614" s="83"/>
      <c r="S614" s="83"/>
      <c r="T614" s="83"/>
      <c r="U614" s="83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</row>
    <row r="615">
      <c r="A615" s="10"/>
      <c r="B615" s="73"/>
      <c r="C615" s="73"/>
      <c r="D615" s="73"/>
      <c r="E615" s="73"/>
      <c r="F615" s="73"/>
      <c r="G615" s="73"/>
      <c r="H615" s="73"/>
      <c r="I615" s="73"/>
      <c r="J615" s="80"/>
      <c r="K615" s="81"/>
      <c r="L615" s="81"/>
      <c r="M615" s="48"/>
      <c r="N615" s="82"/>
      <c r="O615" s="83"/>
      <c r="P615" s="84"/>
      <c r="Q615" s="83"/>
      <c r="R615" s="83"/>
      <c r="S615" s="83"/>
      <c r="T615" s="83"/>
      <c r="U615" s="83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</row>
    <row r="616">
      <c r="A616" s="10"/>
      <c r="B616" s="73"/>
      <c r="C616" s="73"/>
      <c r="D616" s="73"/>
      <c r="E616" s="73"/>
      <c r="F616" s="73"/>
      <c r="G616" s="73"/>
      <c r="H616" s="73"/>
      <c r="I616" s="73"/>
      <c r="J616" s="80"/>
      <c r="K616" s="81"/>
      <c r="L616" s="81"/>
      <c r="M616" s="48"/>
      <c r="N616" s="82"/>
      <c r="O616" s="83"/>
      <c r="P616" s="84"/>
      <c r="Q616" s="83"/>
      <c r="R616" s="83"/>
      <c r="S616" s="83"/>
      <c r="T616" s="83"/>
      <c r="U616" s="83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</row>
    <row r="617">
      <c r="A617" s="10"/>
      <c r="B617" s="73"/>
      <c r="C617" s="73"/>
      <c r="D617" s="73"/>
      <c r="E617" s="73"/>
      <c r="F617" s="73"/>
      <c r="G617" s="73"/>
      <c r="H617" s="73"/>
      <c r="I617" s="73"/>
      <c r="J617" s="80"/>
      <c r="K617" s="81"/>
      <c r="L617" s="81"/>
      <c r="M617" s="48"/>
      <c r="N617" s="82"/>
      <c r="O617" s="83"/>
      <c r="P617" s="84"/>
      <c r="Q617" s="83"/>
      <c r="R617" s="83"/>
      <c r="S617" s="83"/>
      <c r="T617" s="83"/>
      <c r="U617" s="83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</row>
    <row r="618">
      <c r="A618" s="10"/>
      <c r="B618" s="73"/>
      <c r="C618" s="73"/>
      <c r="D618" s="73"/>
      <c r="E618" s="73"/>
      <c r="F618" s="73"/>
      <c r="G618" s="73"/>
      <c r="H618" s="73"/>
      <c r="I618" s="73"/>
      <c r="J618" s="80"/>
      <c r="K618" s="81"/>
      <c r="L618" s="81"/>
      <c r="M618" s="48"/>
      <c r="N618" s="82"/>
      <c r="O618" s="83"/>
      <c r="P618" s="84"/>
      <c r="Q618" s="83"/>
      <c r="R618" s="83"/>
      <c r="S618" s="83"/>
      <c r="T618" s="83"/>
      <c r="U618" s="83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</row>
    <row r="619">
      <c r="A619" s="10"/>
      <c r="B619" s="73"/>
      <c r="C619" s="73"/>
      <c r="D619" s="73"/>
      <c r="E619" s="73"/>
      <c r="F619" s="73"/>
      <c r="G619" s="73"/>
      <c r="H619" s="73"/>
      <c r="I619" s="73"/>
      <c r="J619" s="80"/>
      <c r="K619" s="81"/>
      <c r="L619" s="81"/>
      <c r="M619" s="48"/>
      <c r="N619" s="82"/>
      <c r="O619" s="83"/>
      <c r="P619" s="84"/>
      <c r="Q619" s="83"/>
      <c r="R619" s="83"/>
      <c r="S619" s="83"/>
      <c r="T619" s="83"/>
      <c r="U619" s="83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</row>
    <row r="620">
      <c r="A620" s="10"/>
      <c r="B620" s="73"/>
      <c r="C620" s="73"/>
      <c r="D620" s="73"/>
      <c r="E620" s="73"/>
      <c r="F620" s="73"/>
      <c r="G620" s="73"/>
      <c r="H620" s="73"/>
      <c r="I620" s="73"/>
      <c r="J620" s="80"/>
      <c r="K620" s="81"/>
      <c r="L620" s="81"/>
      <c r="M620" s="48"/>
      <c r="N620" s="82"/>
      <c r="O620" s="83"/>
      <c r="P620" s="84"/>
      <c r="Q620" s="83"/>
      <c r="R620" s="83"/>
      <c r="S620" s="83"/>
      <c r="T620" s="83"/>
      <c r="U620" s="83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</row>
    <row r="621">
      <c r="A621" s="10"/>
      <c r="B621" s="73"/>
      <c r="C621" s="73"/>
      <c r="D621" s="73"/>
      <c r="E621" s="73"/>
      <c r="F621" s="73"/>
      <c r="G621" s="73"/>
      <c r="H621" s="73"/>
      <c r="I621" s="73"/>
      <c r="J621" s="80"/>
      <c r="K621" s="81"/>
      <c r="L621" s="81"/>
      <c r="M621" s="48"/>
      <c r="N621" s="82"/>
      <c r="O621" s="83"/>
      <c r="P621" s="84"/>
      <c r="Q621" s="83"/>
      <c r="R621" s="83"/>
      <c r="S621" s="83"/>
      <c r="T621" s="83"/>
      <c r="U621" s="83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</row>
    <row r="622">
      <c r="A622" s="10"/>
      <c r="B622" s="73"/>
      <c r="C622" s="73"/>
      <c r="D622" s="73"/>
      <c r="E622" s="73"/>
      <c r="F622" s="73"/>
      <c r="G622" s="73"/>
      <c r="H622" s="73"/>
      <c r="I622" s="73"/>
      <c r="J622" s="80"/>
      <c r="K622" s="81"/>
      <c r="L622" s="81"/>
      <c r="M622" s="48"/>
      <c r="N622" s="82"/>
      <c r="O622" s="83"/>
      <c r="P622" s="84"/>
      <c r="Q622" s="83"/>
      <c r="R622" s="83"/>
      <c r="S622" s="83"/>
      <c r="T622" s="83"/>
      <c r="U622" s="83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</row>
    <row r="623">
      <c r="A623" s="10"/>
      <c r="B623" s="73"/>
      <c r="C623" s="73"/>
      <c r="D623" s="73"/>
      <c r="E623" s="73"/>
      <c r="F623" s="73"/>
      <c r="G623" s="73"/>
      <c r="H623" s="73"/>
      <c r="I623" s="73"/>
      <c r="J623" s="80"/>
      <c r="K623" s="81"/>
      <c r="L623" s="81"/>
      <c r="M623" s="48"/>
      <c r="N623" s="82"/>
      <c r="O623" s="83"/>
      <c r="P623" s="84"/>
      <c r="Q623" s="83"/>
      <c r="R623" s="83"/>
      <c r="S623" s="83"/>
      <c r="T623" s="83"/>
      <c r="U623" s="83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</row>
    <row r="624">
      <c r="A624" s="10"/>
      <c r="B624" s="73"/>
      <c r="C624" s="73"/>
      <c r="D624" s="73"/>
      <c r="E624" s="73"/>
      <c r="F624" s="73"/>
      <c r="G624" s="73"/>
      <c r="H624" s="73"/>
      <c r="I624" s="73"/>
      <c r="J624" s="80"/>
      <c r="K624" s="81"/>
      <c r="L624" s="81"/>
      <c r="M624" s="48"/>
      <c r="N624" s="82"/>
      <c r="O624" s="83"/>
      <c r="P624" s="84"/>
      <c r="Q624" s="83"/>
      <c r="R624" s="83"/>
      <c r="S624" s="83"/>
      <c r="T624" s="83"/>
      <c r="U624" s="83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</row>
    <row r="625">
      <c r="A625" s="10"/>
      <c r="B625" s="73"/>
      <c r="C625" s="73"/>
      <c r="D625" s="73"/>
      <c r="E625" s="73"/>
      <c r="F625" s="73"/>
      <c r="G625" s="73"/>
      <c r="H625" s="73"/>
      <c r="I625" s="73"/>
      <c r="J625" s="80"/>
      <c r="K625" s="81"/>
      <c r="L625" s="81"/>
      <c r="M625" s="48"/>
      <c r="N625" s="82"/>
      <c r="O625" s="83"/>
      <c r="P625" s="84"/>
      <c r="Q625" s="83"/>
      <c r="R625" s="83"/>
      <c r="S625" s="83"/>
      <c r="T625" s="83"/>
      <c r="U625" s="83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</row>
    <row r="626">
      <c r="A626" s="10"/>
      <c r="B626" s="73"/>
      <c r="C626" s="73"/>
      <c r="D626" s="73"/>
      <c r="E626" s="73"/>
      <c r="F626" s="73"/>
      <c r="G626" s="73"/>
      <c r="H626" s="73"/>
      <c r="I626" s="73"/>
      <c r="J626" s="80"/>
      <c r="K626" s="81"/>
      <c r="L626" s="81"/>
      <c r="M626" s="48"/>
      <c r="N626" s="82"/>
      <c r="O626" s="83"/>
      <c r="P626" s="84"/>
      <c r="Q626" s="83"/>
      <c r="R626" s="83"/>
      <c r="S626" s="83"/>
      <c r="T626" s="83"/>
      <c r="U626" s="83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</row>
    <row r="627">
      <c r="A627" s="10"/>
      <c r="B627" s="73"/>
      <c r="C627" s="73"/>
      <c r="D627" s="73"/>
      <c r="E627" s="73"/>
      <c r="F627" s="73"/>
      <c r="G627" s="73"/>
      <c r="H627" s="73"/>
      <c r="I627" s="73"/>
      <c r="J627" s="80"/>
      <c r="K627" s="81"/>
      <c r="L627" s="81"/>
      <c r="M627" s="48"/>
      <c r="N627" s="82"/>
      <c r="O627" s="83"/>
      <c r="P627" s="84"/>
      <c r="Q627" s="83"/>
      <c r="R627" s="83"/>
      <c r="S627" s="83"/>
      <c r="T627" s="83"/>
      <c r="U627" s="83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</row>
    <row r="628">
      <c r="A628" s="10"/>
      <c r="B628" s="73"/>
      <c r="C628" s="73"/>
      <c r="D628" s="73"/>
      <c r="E628" s="73"/>
      <c r="F628" s="73"/>
      <c r="G628" s="73"/>
      <c r="H628" s="73"/>
      <c r="I628" s="73"/>
      <c r="J628" s="80"/>
      <c r="K628" s="81"/>
      <c r="L628" s="81"/>
      <c r="M628" s="48"/>
      <c r="N628" s="82"/>
      <c r="O628" s="83"/>
      <c r="P628" s="84"/>
      <c r="Q628" s="83"/>
      <c r="R628" s="83"/>
      <c r="S628" s="83"/>
      <c r="T628" s="83"/>
      <c r="U628" s="83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</row>
    <row r="629">
      <c r="A629" s="10"/>
      <c r="B629" s="73"/>
      <c r="C629" s="73"/>
      <c r="D629" s="73"/>
      <c r="E629" s="73"/>
      <c r="F629" s="73"/>
      <c r="G629" s="73"/>
      <c r="H629" s="73"/>
      <c r="I629" s="73"/>
      <c r="J629" s="80"/>
      <c r="K629" s="81"/>
      <c r="L629" s="81"/>
      <c r="M629" s="48"/>
      <c r="N629" s="82"/>
      <c r="O629" s="83"/>
      <c r="P629" s="84"/>
      <c r="Q629" s="83"/>
      <c r="R629" s="83"/>
      <c r="S629" s="83"/>
      <c r="T629" s="83"/>
      <c r="U629" s="83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</row>
    <row r="630">
      <c r="A630" s="10"/>
      <c r="B630" s="73"/>
      <c r="C630" s="73"/>
      <c r="D630" s="73"/>
      <c r="E630" s="73"/>
      <c r="F630" s="73"/>
      <c r="G630" s="73"/>
      <c r="H630" s="73"/>
      <c r="I630" s="73"/>
      <c r="J630" s="80"/>
      <c r="K630" s="81"/>
      <c r="L630" s="81"/>
      <c r="M630" s="48"/>
      <c r="N630" s="82"/>
      <c r="O630" s="83"/>
      <c r="P630" s="84"/>
      <c r="Q630" s="83"/>
      <c r="R630" s="83"/>
      <c r="S630" s="83"/>
      <c r="T630" s="83"/>
      <c r="U630" s="83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</row>
    <row r="631">
      <c r="A631" s="10"/>
      <c r="B631" s="73"/>
      <c r="C631" s="73"/>
      <c r="D631" s="73"/>
      <c r="E631" s="73"/>
      <c r="F631" s="73"/>
      <c r="G631" s="73"/>
      <c r="H631" s="73"/>
      <c r="I631" s="73"/>
      <c r="J631" s="80"/>
      <c r="K631" s="81"/>
      <c r="L631" s="81"/>
      <c r="M631" s="48"/>
      <c r="N631" s="82"/>
      <c r="O631" s="83"/>
      <c r="P631" s="84"/>
      <c r="Q631" s="83"/>
      <c r="R631" s="83"/>
      <c r="S631" s="83"/>
      <c r="T631" s="83"/>
      <c r="U631" s="83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</row>
    <row r="632">
      <c r="A632" s="10"/>
      <c r="B632" s="73"/>
      <c r="C632" s="73"/>
      <c r="D632" s="73"/>
      <c r="E632" s="73"/>
      <c r="F632" s="73"/>
      <c r="G632" s="73"/>
      <c r="H632" s="73"/>
      <c r="I632" s="73"/>
      <c r="J632" s="80"/>
      <c r="K632" s="81"/>
      <c r="L632" s="81"/>
      <c r="M632" s="48"/>
      <c r="N632" s="82"/>
      <c r="O632" s="83"/>
      <c r="P632" s="84"/>
      <c r="Q632" s="83"/>
      <c r="R632" s="83"/>
      <c r="S632" s="83"/>
      <c r="T632" s="83"/>
      <c r="U632" s="83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</row>
    <row r="633">
      <c r="A633" s="10"/>
      <c r="B633" s="73"/>
      <c r="C633" s="73"/>
      <c r="D633" s="73"/>
      <c r="E633" s="73"/>
      <c r="F633" s="73"/>
      <c r="G633" s="73"/>
      <c r="H633" s="73"/>
      <c r="I633" s="73"/>
      <c r="J633" s="80"/>
      <c r="K633" s="81"/>
      <c r="L633" s="81"/>
      <c r="M633" s="48"/>
      <c r="N633" s="82"/>
      <c r="O633" s="83"/>
      <c r="P633" s="84"/>
      <c r="Q633" s="83"/>
      <c r="R633" s="83"/>
      <c r="S633" s="83"/>
      <c r="T633" s="83"/>
      <c r="U633" s="83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</row>
    <row r="634">
      <c r="A634" s="10"/>
      <c r="B634" s="73"/>
      <c r="C634" s="73"/>
      <c r="D634" s="73"/>
      <c r="E634" s="73"/>
      <c r="F634" s="73"/>
      <c r="G634" s="73"/>
      <c r="H634" s="73"/>
      <c r="I634" s="73"/>
      <c r="J634" s="80"/>
      <c r="K634" s="81"/>
      <c r="L634" s="81"/>
      <c r="M634" s="48"/>
      <c r="N634" s="82"/>
      <c r="O634" s="83"/>
      <c r="P634" s="84"/>
      <c r="Q634" s="83"/>
      <c r="R634" s="83"/>
      <c r="S634" s="83"/>
      <c r="T634" s="83"/>
      <c r="U634" s="83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</row>
    <row r="635">
      <c r="A635" s="10"/>
      <c r="B635" s="73"/>
      <c r="C635" s="73"/>
      <c r="D635" s="73"/>
      <c r="E635" s="73"/>
      <c r="F635" s="73"/>
      <c r="G635" s="73"/>
      <c r="H635" s="73"/>
      <c r="I635" s="73"/>
      <c r="J635" s="80"/>
      <c r="K635" s="81"/>
      <c r="L635" s="81"/>
      <c r="M635" s="48"/>
      <c r="N635" s="82"/>
      <c r="O635" s="83"/>
      <c r="P635" s="84"/>
      <c r="Q635" s="83"/>
      <c r="R635" s="83"/>
      <c r="S635" s="83"/>
      <c r="T635" s="83"/>
      <c r="U635" s="83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</row>
    <row r="636">
      <c r="A636" s="10"/>
      <c r="B636" s="73"/>
      <c r="C636" s="73"/>
      <c r="D636" s="73"/>
      <c r="E636" s="73"/>
      <c r="F636" s="73"/>
      <c r="G636" s="73"/>
      <c r="H636" s="73"/>
      <c r="I636" s="73"/>
      <c r="J636" s="80"/>
      <c r="K636" s="81"/>
      <c r="L636" s="81"/>
      <c r="M636" s="48"/>
      <c r="N636" s="82"/>
      <c r="O636" s="83"/>
      <c r="P636" s="84"/>
      <c r="Q636" s="83"/>
      <c r="R636" s="83"/>
      <c r="S636" s="83"/>
      <c r="T636" s="83"/>
      <c r="U636" s="83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</row>
    <row r="637">
      <c r="A637" s="10"/>
      <c r="B637" s="73"/>
      <c r="C637" s="73"/>
      <c r="D637" s="73"/>
      <c r="E637" s="73"/>
      <c r="F637" s="73"/>
      <c r="G637" s="73"/>
      <c r="H637" s="73"/>
      <c r="I637" s="73"/>
      <c r="J637" s="80"/>
      <c r="K637" s="81"/>
      <c r="L637" s="81"/>
      <c r="M637" s="48"/>
      <c r="N637" s="82"/>
      <c r="O637" s="83"/>
      <c r="P637" s="84"/>
      <c r="Q637" s="83"/>
      <c r="R637" s="83"/>
      <c r="S637" s="83"/>
      <c r="T637" s="83"/>
      <c r="U637" s="83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</row>
    <row r="638">
      <c r="A638" s="10"/>
      <c r="B638" s="73"/>
      <c r="C638" s="73"/>
      <c r="D638" s="73"/>
      <c r="E638" s="73"/>
      <c r="F638" s="73"/>
      <c r="G638" s="73"/>
      <c r="H638" s="73"/>
      <c r="I638" s="73"/>
      <c r="J638" s="80"/>
      <c r="K638" s="81"/>
      <c r="L638" s="81"/>
      <c r="M638" s="48"/>
      <c r="N638" s="82"/>
      <c r="O638" s="83"/>
      <c r="P638" s="84"/>
      <c r="Q638" s="83"/>
      <c r="R638" s="83"/>
      <c r="S638" s="83"/>
      <c r="T638" s="83"/>
      <c r="U638" s="83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</row>
    <row r="639">
      <c r="A639" s="10"/>
      <c r="B639" s="73"/>
      <c r="C639" s="73"/>
      <c r="D639" s="73"/>
      <c r="E639" s="73"/>
      <c r="F639" s="73"/>
      <c r="G639" s="73"/>
      <c r="H639" s="73"/>
      <c r="I639" s="73"/>
      <c r="J639" s="80"/>
      <c r="K639" s="81"/>
      <c r="L639" s="81"/>
      <c r="M639" s="48"/>
      <c r="N639" s="82"/>
      <c r="O639" s="83"/>
      <c r="P639" s="84"/>
      <c r="Q639" s="83"/>
      <c r="R639" s="83"/>
      <c r="S639" s="83"/>
      <c r="T639" s="83"/>
      <c r="U639" s="83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</row>
    <row r="640">
      <c r="A640" s="10"/>
      <c r="B640" s="73"/>
      <c r="C640" s="73"/>
      <c r="D640" s="73"/>
      <c r="E640" s="73"/>
      <c r="F640" s="73"/>
      <c r="G640" s="73"/>
      <c r="H640" s="73"/>
      <c r="I640" s="73"/>
      <c r="J640" s="80"/>
      <c r="K640" s="81"/>
      <c r="L640" s="81"/>
      <c r="M640" s="48"/>
      <c r="N640" s="82"/>
      <c r="O640" s="83"/>
      <c r="P640" s="84"/>
      <c r="Q640" s="83"/>
      <c r="R640" s="83"/>
      <c r="S640" s="83"/>
      <c r="T640" s="83"/>
      <c r="U640" s="83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</row>
    <row r="641">
      <c r="A641" s="10"/>
      <c r="B641" s="73"/>
      <c r="C641" s="73"/>
      <c r="D641" s="73"/>
      <c r="E641" s="73"/>
      <c r="F641" s="73"/>
      <c r="G641" s="73"/>
      <c r="H641" s="73"/>
      <c r="I641" s="73"/>
      <c r="J641" s="80"/>
      <c r="K641" s="81"/>
      <c r="L641" s="81"/>
      <c r="M641" s="48"/>
      <c r="N641" s="82"/>
      <c r="O641" s="83"/>
      <c r="P641" s="84"/>
      <c r="Q641" s="83"/>
      <c r="R641" s="83"/>
      <c r="S641" s="83"/>
      <c r="T641" s="83"/>
      <c r="U641" s="83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</row>
    <row r="642">
      <c r="A642" s="10"/>
      <c r="B642" s="73"/>
      <c r="C642" s="73"/>
      <c r="D642" s="73"/>
      <c r="E642" s="73"/>
      <c r="F642" s="73"/>
      <c r="G642" s="73"/>
      <c r="H642" s="73"/>
      <c r="I642" s="73"/>
      <c r="J642" s="80"/>
      <c r="K642" s="81"/>
      <c r="L642" s="81"/>
      <c r="M642" s="48"/>
      <c r="N642" s="82"/>
      <c r="O642" s="83"/>
      <c r="P642" s="84"/>
      <c r="Q642" s="83"/>
      <c r="R642" s="83"/>
      <c r="S642" s="83"/>
      <c r="T642" s="83"/>
      <c r="U642" s="83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</row>
    <row r="643">
      <c r="A643" s="10"/>
      <c r="B643" s="73"/>
      <c r="C643" s="73"/>
      <c r="D643" s="73"/>
      <c r="E643" s="73"/>
      <c r="F643" s="73"/>
      <c r="G643" s="73"/>
      <c r="H643" s="73"/>
      <c r="I643" s="73"/>
      <c r="J643" s="80"/>
      <c r="K643" s="81"/>
      <c r="L643" s="81"/>
      <c r="M643" s="48"/>
      <c r="N643" s="82"/>
      <c r="O643" s="83"/>
      <c r="P643" s="84"/>
      <c r="Q643" s="83"/>
      <c r="R643" s="83"/>
      <c r="S643" s="83"/>
      <c r="T643" s="83"/>
      <c r="U643" s="83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</row>
    <row r="644">
      <c r="A644" s="10"/>
      <c r="B644" s="73"/>
      <c r="C644" s="73"/>
      <c r="D644" s="73"/>
      <c r="E644" s="73"/>
      <c r="F644" s="73"/>
      <c r="G644" s="73"/>
      <c r="H644" s="73"/>
      <c r="I644" s="73"/>
      <c r="J644" s="80"/>
      <c r="K644" s="81"/>
      <c r="L644" s="81"/>
      <c r="M644" s="48"/>
      <c r="N644" s="82"/>
      <c r="O644" s="83"/>
      <c r="P644" s="84"/>
      <c r="Q644" s="83"/>
      <c r="R644" s="83"/>
      <c r="S644" s="83"/>
      <c r="T644" s="83"/>
      <c r="U644" s="83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</row>
    <row r="645">
      <c r="A645" s="10"/>
      <c r="B645" s="73"/>
      <c r="C645" s="73"/>
      <c r="D645" s="73"/>
      <c r="E645" s="73"/>
      <c r="F645" s="73"/>
      <c r="G645" s="73"/>
      <c r="H645" s="73"/>
      <c r="I645" s="73"/>
      <c r="J645" s="80"/>
      <c r="K645" s="81"/>
      <c r="L645" s="81"/>
      <c r="M645" s="48"/>
      <c r="N645" s="82"/>
      <c r="O645" s="83"/>
      <c r="P645" s="84"/>
      <c r="Q645" s="83"/>
      <c r="R645" s="83"/>
      <c r="S645" s="83"/>
      <c r="T645" s="83"/>
      <c r="U645" s="83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</row>
    <row r="646">
      <c r="A646" s="10"/>
      <c r="B646" s="73"/>
      <c r="C646" s="73"/>
      <c r="D646" s="73"/>
      <c r="E646" s="73"/>
      <c r="F646" s="73"/>
      <c r="G646" s="73"/>
      <c r="H646" s="73"/>
      <c r="I646" s="73"/>
      <c r="J646" s="80"/>
      <c r="K646" s="81"/>
      <c r="L646" s="81"/>
      <c r="M646" s="48"/>
      <c r="N646" s="82"/>
      <c r="O646" s="83"/>
      <c r="P646" s="84"/>
      <c r="Q646" s="83"/>
      <c r="R646" s="83"/>
      <c r="S646" s="83"/>
      <c r="T646" s="83"/>
      <c r="U646" s="83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</row>
    <row r="647">
      <c r="A647" s="10"/>
      <c r="B647" s="73"/>
      <c r="C647" s="73"/>
      <c r="D647" s="73"/>
      <c r="E647" s="73"/>
      <c r="F647" s="73"/>
      <c r="G647" s="73"/>
      <c r="H647" s="73"/>
      <c r="I647" s="73"/>
      <c r="J647" s="80"/>
      <c r="K647" s="81"/>
      <c r="L647" s="81"/>
      <c r="M647" s="48"/>
      <c r="N647" s="82"/>
      <c r="O647" s="83"/>
      <c r="P647" s="84"/>
      <c r="Q647" s="83"/>
      <c r="R647" s="83"/>
      <c r="S647" s="83"/>
      <c r="T647" s="83"/>
      <c r="U647" s="83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</row>
    <row r="648">
      <c r="A648" s="10"/>
      <c r="B648" s="73"/>
      <c r="C648" s="73"/>
      <c r="D648" s="73"/>
      <c r="E648" s="73"/>
      <c r="F648" s="73"/>
      <c r="G648" s="73"/>
      <c r="H648" s="73"/>
      <c r="I648" s="73"/>
      <c r="J648" s="80"/>
      <c r="K648" s="81"/>
      <c r="L648" s="81"/>
      <c r="M648" s="48"/>
      <c r="N648" s="82"/>
      <c r="O648" s="83"/>
      <c r="P648" s="84"/>
      <c r="Q648" s="83"/>
      <c r="R648" s="83"/>
      <c r="S648" s="83"/>
      <c r="T648" s="83"/>
      <c r="U648" s="83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</row>
    <row r="649">
      <c r="A649" s="10"/>
      <c r="B649" s="73"/>
      <c r="C649" s="73"/>
      <c r="D649" s="73"/>
      <c r="E649" s="73"/>
      <c r="F649" s="73"/>
      <c r="G649" s="73"/>
      <c r="H649" s="73"/>
      <c r="I649" s="73"/>
      <c r="J649" s="80"/>
      <c r="K649" s="81"/>
      <c r="L649" s="81"/>
      <c r="M649" s="48"/>
      <c r="N649" s="82"/>
      <c r="O649" s="83"/>
      <c r="P649" s="84"/>
      <c r="Q649" s="83"/>
      <c r="R649" s="83"/>
      <c r="S649" s="83"/>
      <c r="T649" s="83"/>
      <c r="U649" s="83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</row>
    <row r="650">
      <c r="A650" s="10"/>
      <c r="B650" s="73"/>
      <c r="C650" s="73"/>
      <c r="D650" s="73"/>
      <c r="E650" s="73"/>
      <c r="F650" s="73"/>
      <c r="G650" s="73"/>
      <c r="H650" s="73"/>
      <c r="I650" s="73"/>
      <c r="J650" s="80"/>
      <c r="K650" s="81"/>
      <c r="L650" s="81"/>
      <c r="M650" s="48"/>
      <c r="N650" s="82"/>
      <c r="O650" s="83"/>
      <c r="P650" s="84"/>
      <c r="Q650" s="83"/>
      <c r="R650" s="83"/>
      <c r="S650" s="83"/>
      <c r="T650" s="83"/>
      <c r="U650" s="83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</row>
    <row r="651">
      <c r="A651" s="10"/>
      <c r="B651" s="73"/>
      <c r="C651" s="73"/>
      <c r="D651" s="73"/>
      <c r="E651" s="73"/>
      <c r="F651" s="73"/>
      <c r="G651" s="73"/>
      <c r="H651" s="73"/>
      <c r="I651" s="73"/>
      <c r="J651" s="80"/>
      <c r="K651" s="81"/>
      <c r="L651" s="81"/>
      <c r="M651" s="48"/>
      <c r="N651" s="82"/>
      <c r="O651" s="83"/>
      <c r="P651" s="84"/>
      <c r="Q651" s="83"/>
      <c r="R651" s="83"/>
      <c r="S651" s="83"/>
      <c r="T651" s="83"/>
      <c r="U651" s="83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</row>
    <row r="652">
      <c r="A652" s="10"/>
      <c r="B652" s="73"/>
      <c r="C652" s="73"/>
      <c r="D652" s="73"/>
      <c r="E652" s="73"/>
      <c r="F652" s="73"/>
      <c r="G652" s="73"/>
      <c r="H652" s="73"/>
      <c r="I652" s="73"/>
      <c r="J652" s="80"/>
      <c r="K652" s="81"/>
      <c r="L652" s="81"/>
      <c r="M652" s="48"/>
      <c r="N652" s="82"/>
      <c r="O652" s="83"/>
      <c r="P652" s="84"/>
      <c r="Q652" s="83"/>
      <c r="R652" s="83"/>
      <c r="S652" s="83"/>
      <c r="T652" s="83"/>
      <c r="U652" s="83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</row>
    <row r="653">
      <c r="A653" s="10"/>
      <c r="B653" s="73"/>
      <c r="C653" s="73"/>
      <c r="D653" s="73"/>
      <c r="E653" s="73"/>
      <c r="F653" s="73"/>
      <c r="G653" s="73"/>
      <c r="H653" s="73"/>
      <c r="I653" s="73"/>
      <c r="J653" s="80"/>
      <c r="K653" s="81"/>
      <c r="L653" s="81"/>
      <c r="M653" s="48"/>
      <c r="N653" s="82"/>
      <c r="O653" s="83"/>
      <c r="P653" s="84"/>
      <c r="Q653" s="83"/>
      <c r="R653" s="83"/>
      <c r="S653" s="83"/>
      <c r="T653" s="83"/>
      <c r="U653" s="83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</row>
    <row r="654">
      <c r="A654" s="10"/>
      <c r="B654" s="73"/>
      <c r="C654" s="73"/>
      <c r="D654" s="73"/>
      <c r="E654" s="73"/>
      <c r="F654" s="73"/>
      <c r="G654" s="73"/>
      <c r="H654" s="73"/>
      <c r="I654" s="73"/>
      <c r="J654" s="80"/>
      <c r="K654" s="81"/>
      <c r="L654" s="81"/>
      <c r="M654" s="48"/>
      <c r="N654" s="82"/>
      <c r="O654" s="83"/>
      <c r="P654" s="84"/>
      <c r="Q654" s="83"/>
      <c r="R654" s="83"/>
      <c r="S654" s="83"/>
      <c r="T654" s="83"/>
      <c r="U654" s="83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</row>
    <row r="655">
      <c r="A655" s="10"/>
      <c r="B655" s="73"/>
      <c r="C655" s="73"/>
      <c r="D655" s="73"/>
      <c r="E655" s="73"/>
      <c r="F655" s="73"/>
      <c r="G655" s="73"/>
      <c r="H655" s="73"/>
      <c r="I655" s="73"/>
      <c r="J655" s="80"/>
      <c r="K655" s="81"/>
      <c r="L655" s="81"/>
      <c r="M655" s="48"/>
      <c r="N655" s="82"/>
      <c r="O655" s="83"/>
      <c r="P655" s="84"/>
      <c r="Q655" s="83"/>
      <c r="R655" s="83"/>
      <c r="S655" s="83"/>
      <c r="T655" s="83"/>
      <c r="U655" s="83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</row>
    <row r="656">
      <c r="A656" s="10"/>
      <c r="B656" s="73"/>
      <c r="C656" s="73"/>
      <c r="D656" s="73"/>
      <c r="E656" s="73"/>
      <c r="F656" s="73"/>
      <c r="G656" s="73"/>
      <c r="H656" s="73"/>
      <c r="I656" s="73"/>
      <c r="J656" s="80"/>
      <c r="K656" s="81"/>
      <c r="L656" s="81"/>
      <c r="M656" s="48"/>
      <c r="N656" s="82"/>
      <c r="O656" s="83"/>
      <c r="P656" s="84"/>
      <c r="Q656" s="83"/>
      <c r="R656" s="83"/>
      <c r="S656" s="83"/>
      <c r="T656" s="83"/>
      <c r="U656" s="83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</row>
    <row r="657">
      <c r="A657" s="10"/>
      <c r="B657" s="73"/>
      <c r="C657" s="73"/>
      <c r="D657" s="73"/>
      <c r="E657" s="73"/>
      <c r="F657" s="73"/>
      <c r="G657" s="73"/>
      <c r="H657" s="73"/>
      <c r="I657" s="73"/>
      <c r="J657" s="80"/>
      <c r="K657" s="81"/>
      <c r="L657" s="81"/>
      <c r="M657" s="48"/>
      <c r="N657" s="82"/>
      <c r="O657" s="83"/>
      <c r="P657" s="84"/>
      <c r="Q657" s="83"/>
      <c r="R657" s="83"/>
      <c r="S657" s="83"/>
      <c r="T657" s="83"/>
      <c r="U657" s="83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</row>
    <row r="658">
      <c r="A658" s="10"/>
      <c r="B658" s="73"/>
      <c r="C658" s="73"/>
      <c r="D658" s="73"/>
      <c r="E658" s="73"/>
      <c r="F658" s="73"/>
      <c r="G658" s="73"/>
      <c r="H658" s="73"/>
      <c r="I658" s="73"/>
      <c r="J658" s="80"/>
      <c r="K658" s="81"/>
      <c r="L658" s="81"/>
      <c r="M658" s="48"/>
      <c r="N658" s="82"/>
      <c r="O658" s="83"/>
      <c r="P658" s="84"/>
      <c r="Q658" s="83"/>
      <c r="R658" s="83"/>
      <c r="S658" s="83"/>
      <c r="T658" s="83"/>
      <c r="U658" s="83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</row>
    <row r="659">
      <c r="A659" s="10"/>
      <c r="B659" s="73"/>
      <c r="C659" s="73"/>
      <c r="D659" s="73"/>
      <c r="E659" s="73"/>
      <c r="F659" s="73"/>
      <c r="G659" s="73"/>
      <c r="H659" s="73"/>
      <c r="I659" s="73"/>
      <c r="J659" s="80"/>
      <c r="K659" s="81"/>
      <c r="L659" s="81"/>
      <c r="M659" s="48"/>
      <c r="N659" s="82"/>
      <c r="O659" s="83"/>
      <c r="P659" s="84"/>
      <c r="Q659" s="83"/>
      <c r="R659" s="83"/>
      <c r="S659" s="83"/>
      <c r="T659" s="83"/>
      <c r="U659" s="83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</row>
    <row r="660">
      <c r="A660" s="10"/>
      <c r="B660" s="73"/>
      <c r="C660" s="73"/>
      <c r="D660" s="73"/>
      <c r="E660" s="73"/>
      <c r="F660" s="73"/>
      <c r="G660" s="73"/>
      <c r="H660" s="73"/>
      <c r="I660" s="73"/>
      <c r="J660" s="80"/>
      <c r="K660" s="81"/>
      <c r="L660" s="81"/>
      <c r="M660" s="48"/>
      <c r="N660" s="82"/>
      <c r="O660" s="83"/>
      <c r="P660" s="84"/>
      <c r="Q660" s="83"/>
      <c r="R660" s="83"/>
      <c r="S660" s="83"/>
      <c r="T660" s="83"/>
      <c r="U660" s="83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</row>
    <row r="661">
      <c r="A661" s="10"/>
      <c r="B661" s="73"/>
      <c r="C661" s="73"/>
      <c r="D661" s="73"/>
      <c r="E661" s="73"/>
      <c r="F661" s="73"/>
      <c r="G661" s="73"/>
      <c r="H661" s="73"/>
      <c r="I661" s="73"/>
      <c r="J661" s="80"/>
      <c r="K661" s="81"/>
      <c r="L661" s="81"/>
      <c r="M661" s="48"/>
      <c r="N661" s="82"/>
      <c r="O661" s="83"/>
      <c r="P661" s="84"/>
      <c r="Q661" s="83"/>
      <c r="R661" s="83"/>
      <c r="S661" s="83"/>
      <c r="T661" s="83"/>
      <c r="U661" s="83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</row>
    <row r="662">
      <c r="A662" s="10"/>
      <c r="B662" s="73"/>
      <c r="C662" s="73"/>
      <c r="D662" s="73"/>
      <c r="E662" s="73"/>
      <c r="F662" s="73"/>
      <c r="G662" s="73"/>
      <c r="H662" s="73"/>
      <c r="I662" s="73"/>
      <c r="J662" s="80"/>
      <c r="K662" s="81"/>
      <c r="L662" s="81"/>
      <c r="M662" s="48"/>
      <c r="N662" s="82"/>
      <c r="O662" s="83"/>
      <c r="P662" s="84"/>
      <c r="Q662" s="83"/>
      <c r="R662" s="83"/>
      <c r="S662" s="83"/>
      <c r="T662" s="83"/>
      <c r="U662" s="83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</row>
    <row r="663">
      <c r="A663" s="10"/>
      <c r="B663" s="73"/>
      <c r="C663" s="73"/>
      <c r="D663" s="73"/>
      <c r="E663" s="73"/>
      <c r="F663" s="73"/>
      <c r="G663" s="73"/>
      <c r="H663" s="73"/>
      <c r="I663" s="73"/>
      <c r="J663" s="80"/>
      <c r="K663" s="81"/>
      <c r="L663" s="81"/>
      <c r="M663" s="48"/>
      <c r="N663" s="82"/>
      <c r="O663" s="83"/>
      <c r="P663" s="84"/>
      <c r="Q663" s="83"/>
      <c r="R663" s="83"/>
      <c r="S663" s="83"/>
      <c r="T663" s="83"/>
      <c r="U663" s="83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</row>
    <row r="664">
      <c r="A664" s="10"/>
      <c r="B664" s="73"/>
      <c r="C664" s="73"/>
      <c r="D664" s="73"/>
      <c r="E664" s="73"/>
      <c r="F664" s="73"/>
      <c r="G664" s="73"/>
      <c r="H664" s="73"/>
      <c r="I664" s="73"/>
      <c r="J664" s="80"/>
      <c r="K664" s="81"/>
      <c r="L664" s="81"/>
      <c r="M664" s="48"/>
      <c r="N664" s="82"/>
      <c r="O664" s="83"/>
      <c r="P664" s="84"/>
      <c r="Q664" s="83"/>
      <c r="R664" s="83"/>
      <c r="S664" s="83"/>
      <c r="T664" s="83"/>
      <c r="U664" s="83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</row>
    <row r="665">
      <c r="A665" s="10"/>
      <c r="B665" s="73"/>
      <c r="C665" s="73"/>
      <c r="D665" s="73"/>
      <c r="E665" s="73"/>
      <c r="F665" s="73"/>
      <c r="G665" s="73"/>
      <c r="H665" s="73"/>
      <c r="I665" s="73"/>
      <c r="J665" s="80"/>
      <c r="K665" s="81"/>
      <c r="L665" s="81"/>
      <c r="M665" s="48"/>
      <c r="N665" s="82"/>
      <c r="O665" s="83"/>
      <c r="P665" s="84"/>
      <c r="Q665" s="83"/>
      <c r="R665" s="83"/>
      <c r="S665" s="83"/>
      <c r="T665" s="83"/>
      <c r="U665" s="83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</row>
    <row r="666">
      <c r="A666" s="10"/>
      <c r="B666" s="73"/>
      <c r="C666" s="73"/>
      <c r="D666" s="73"/>
      <c r="E666" s="73"/>
      <c r="F666" s="73"/>
      <c r="G666" s="73"/>
      <c r="H666" s="73"/>
      <c r="I666" s="73"/>
      <c r="J666" s="80"/>
      <c r="K666" s="81"/>
      <c r="L666" s="81"/>
      <c r="M666" s="48"/>
      <c r="N666" s="82"/>
      <c r="O666" s="83"/>
      <c r="P666" s="84"/>
      <c r="Q666" s="83"/>
      <c r="R666" s="83"/>
      <c r="S666" s="83"/>
      <c r="T666" s="83"/>
      <c r="U666" s="83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</row>
    <row r="667">
      <c r="A667" s="10"/>
      <c r="B667" s="73"/>
      <c r="C667" s="73"/>
      <c r="D667" s="73"/>
      <c r="E667" s="73"/>
      <c r="F667" s="73"/>
      <c r="G667" s="73"/>
      <c r="H667" s="73"/>
      <c r="I667" s="73"/>
      <c r="J667" s="80"/>
      <c r="K667" s="81"/>
      <c r="L667" s="81"/>
      <c r="M667" s="48"/>
      <c r="N667" s="82"/>
      <c r="O667" s="83"/>
      <c r="P667" s="84"/>
      <c r="Q667" s="83"/>
      <c r="R667" s="83"/>
      <c r="S667" s="83"/>
      <c r="T667" s="83"/>
      <c r="U667" s="83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</row>
    <row r="668">
      <c r="A668" s="10"/>
      <c r="B668" s="73"/>
      <c r="C668" s="73"/>
      <c r="D668" s="73"/>
      <c r="E668" s="73"/>
      <c r="F668" s="73"/>
      <c r="G668" s="73"/>
      <c r="H668" s="73"/>
      <c r="I668" s="73"/>
      <c r="J668" s="80"/>
      <c r="K668" s="81"/>
      <c r="L668" s="81"/>
      <c r="M668" s="48"/>
      <c r="N668" s="82"/>
      <c r="O668" s="83"/>
      <c r="P668" s="84"/>
      <c r="Q668" s="83"/>
      <c r="R668" s="83"/>
      <c r="S668" s="83"/>
      <c r="T668" s="83"/>
      <c r="U668" s="83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</row>
    <row r="669">
      <c r="A669" s="10"/>
      <c r="B669" s="73"/>
      <c r="C669" s="73"/>
      <c r="D669" s="73"/>
      <c r="E669" s="73"/>
      <c r="F669" s="73"/>
      <c r="G669" s="73"/>
      <c r="H669" s="73"/>
      <c r="I669" s="73"/>
      <c r="J669" s="80"/>
      <c r="K669" s="81"/>
      <c r="L669" s="81"/>
      <c r="M669" s="48"/>
      <c r="N669" s="82"/>
      <c r="O669" s="83"/>
      <c r="P669" s="84"/>
      <c r="Q669" s="83"/>
      <c r="R669" s="83"/>
      <c r="S669" s="83"/>
      <c r="T669" s="83"/>
      <c r="U669" s="83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</row>
    <row r="670">
      <c r="A670" s="10"/>
      <c r="B670" s="73"/>
      <c r="C670" s="73"/>
      <c r="D670" s="73"/>
      <c r="E670" s="73"/>
      <c r="F670" s="73"/>
      <c r="G670" s="73"/>
      <c r="H670" s="73"/>
      <c r="I670" s="73"/>
      <c r="J670" s="80"/>
      <c r="K670" s="81"/>
      <c r="L670" s="81"/>
      <c r="M670" s="48"/>
      <c r="N670" s="82"/>
      <c r="O670" s="83"/>
      <c r="P670" s="84"/>
      <c r="Q670" s="83"/>
      <c r="R670" s="83"/>
      <c r="S670" s="83"/>
      <c r="T670" s="83"/>
      <c r="U670" s="83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</row>
    <row r="671">
      <c r="A671" s="10"/>
      <c r="B671" s="73"/>
      <c r="C671" s="73"/>
      <c r="D671" s="73"/>
      <c r="E671" s="73"/>
      <c r="F671" s="73"/>
      <c r="G671" s="73"/>
      <c r="H671" s="73"/>
      <c r="I671" s="73"/>
      <c r="J671" s="80"/>
      <c r="K671" s="81"/>
      <c r="L671" s="81"/>
      <c r="M671" s="48"/>
      <c r="N671" s="82"/>
      <c r="O671" s="83"/>
      <c r="P671" s="84"/>
      <c r="Q671" s="83"/>
      <c r="R671" s="83"/>
      <c r="S671" s="83"/>
      <c r="T671" s="83"/>
      <c r="U671" s="83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</row>
    <row r="672">
      <c r="A672" s="10"/>
      <c r="B672" s="73"/>
      <c r="C672" s="73"/>
      <c r="D672" s="73"/>
      <c r="E672" s="73"/>
      <c r="F672" s="73"/>
      <c r="G672" s="73"/>
      <c r="H672" s="73"/>
      <c r="I672" s="73"/>
      <c r="J672" s="80"/>
      <c r="K672" s="81"/>
      <c r="L672" s="81"/>
      <c r="M672" s="48"/>
      <c r="N672" s="82"/>
      <c r="O672" s="83"/>
      <c r="P672" s="84"/>
      <c r="Q672" s="83"/>
      <c r="R672" s="83"/>
      <c r="S672" s="83"/>
      <c r="T672" s="83"/>
      <c r="U672" s="83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</row>
    <row r="673">
      <c r="A673" s="10"/>
      <c r="B673" s="73"/>
      <c r="C673" s="73"/>
      <c r="D673" s="73"/>
      <c r="E673" s="73"/>
      <c r="F673" s="73"/>
      <c r="G673" s="73"/>
      <c r="H673" s="73"/>
      <c r="I673" s="73"/>
      <c r="J673" s="80"/>
      <c r="K673" s="81"/>
      <c r="L673" s="81"/>
      <c r="M673" s="48"/>
      <c r="N673" s="82"/>
      <c r="O673" s="83"/>
      <c r="P673" s="84"/>
      <c r="Q673" s="83"/>
      <c r="R673" s="83"/>
      <c r="S673" s="83"/>
      <c r="T673" s="83"/>
      <c r="U673" s="83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</row>
    <row r="674">
      <c r="A674" s="10"/>
      <c r="B674" s="73"/>
      <c r="C674" s="73"/>
      <c r="D674" s="73"/>
      <c r="E674" s="73"/>
      <c r="F674" s="73"/>
      <c r="G674" s="73"/>
      <c r="H674" s="73"/>
      <c r="I674" s="73"/>
      <c r="J674" s="80"/>
      <c r="K674" s="81"/>
      <c r="L674" s="81"/>
      <c r="M674" s="48"/>
      <c r="N674" s="82"/>
      <c r="O674" s="83"/>
      <c r="P674" s="84"/>
      <c r="Q674" s="83"/>
      <c r="R674" s="83"/>
      <c r="S674" s="83"/>
      <c r="T674" s="83"/>
      <c r="U674" s="83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</row>
    <row r="675">
      <c r="A675" s="10"/>
      <c r="B675" s="73"/>
      <c r="C675" s="73"/>
      <c r="D675" s="73"/>
      <c r="E675" s="73"/>
      <c r="F675" s="73"/>
      <c r="G675" s="73"/>
      <c r="H675" s="73"/>
      <c r="I675" s="73"/>
      <c r="J675" s="80"/>
      <c r="K675" s="81"/>
      <c r="L675" s="81"/>
      <c r="M675" s="48"/>
      <c r="N675" s="82"/>
      <c r="O675" s="83"/>
      <c r="P675" s="84"/>
      <c r="Q675" s="83"/>
      <c r="R675" s="83"/>
      <c r="S675" s="83"/>
      <c r="T675" s="83"/>
      <c r="U675" s="83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</row>
    <row r="676">
      <c r="A676" s="10"/>
      <c r="B676" s="73"/>
      <c r="C676" s="73"/>
      <c r="D676" s="73"/>
      <c r="E676" s="73"/>
      <c r="F676" s="73"/>
      <c r="G676" s="73"/>
      <c r="H676" s="73"/>
      <c r="I676" s="73"/>
      <c r="J676" s="80"/>
      <c r="K676" s="81"/>
      <c r="L676" s="81"/>
      <c r="M676" s="48"/>
      <c r="N676" s="82"/>
      <c r="O676" s="83"/>
      <c r="P676" s="84"/>
      <c r="Q676" s="83"/>
      <c r="R676" s="83"/>
      <c r="S676" s="83"/>
      <c r="T676" s="83"/>
      <c r="U676" s="83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</row>
    <row r="677">
      <c r="A677" s="10"/>
      <c r="B677" s="73"/>
      <c r="C677" s="73"/>
      <c r="D677" s="73"/>
      <c r="E677" s="73"/>
      <c r="F677" s="73"/>
      <c r="G677" s="73"/>
      <c r="H677" s="73"/>
      <c r="I677" s="73"/>
      <c r="J677" s="80"/>
      <c r="K677" s="81"/>
      <c r="L677" s="81"/>
      <c r="M677" s="48"/>
      <c r="N677" s="82"/>
      <c r="O677" s="83"/>
      <c r="P677" s="84"/>
      <c r="Q677" s="83"/>
      <c r="R677" s="83"/>
      <c r="S677" s="83"/>
      <c r="T677" s="83"/>
      <c r="U677" s="83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</row>
    <row r="678">
      <c r="A678" s="10"/>
      <c r="B678" s="73"/>
      <c r="C678" s="73"/>
      <c r="D678" s="73"/>
      <c r="E678" s="73"/>
      <c r="F678" s="73"/>
      <c r="G678" s="73"/>
      <c r="H678" s="73"/>
      <c r="I678" s="73"/>
      <c r="J678" s="80"/>
      <c r="K678" s="81"/>
      <c r="L678" s="81"/>
      <c r="M678" s="48"/>
      <c r="N678" s="82"/>
      <c r="O678" s="83"/>
      <c r="P678" s="84"/>
      <c r="Q678" s="83"/>
      <c r="R678" s="83"/>
      <c r="S678" s="83"/>
      <c r="T678" s="83"/>
      <c r="U678" s="83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</row>
    <row r="679">
      <c r="A679" s="10"/>
      <c r="B679" s="73"/>
      <c r="C679" s="73"/>
      <c r="D679" s="73"/>
      <c r="E679" s="73"/>
      <c r="F679" s="73"/>
      <c r="G679" s="73"/>
      <c r="H679" s="73"/>
      <c r="I679" s="73"/>
      <c r="J679" s="80"/>
      <c r="K679" s="81"/>
      <c r="L679" s="81"/>
      <c r="M679" s="48"/>
      <c r="N679" s="82"/>
      <c r="O679" s="83"/>
      <c r="P679" s="84"/>
      <c r="Q679" s="83"/>
      <c r="R679" s="83"/>
      <c r="S679" s="83"/>
      <c r="T679" s="83"/>
      <c r="U679" s="83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</row>
    <row r="680">
      <c r="A680" s="10"/>
      <c r="B680" s="73"/>
      <c r="C680" s="73"/>
      <c r="D680" s="73"/>
      <c r="E680" s="73"/>
      <c r="F680" s="73"/>
      <c r="G680" s="73"/>
      <c r="H680" s="73"/>
      <c r="I680" s="73"/>
      <c r="J680" s="80"/>
      <c r="K680" s="81"/>
      <c r="L680" s="81"/>
      <c r="M680" s="48"/>
      <c r="N680" s="82"/>
      <c r="O680" s="83"/>
      <c r="P680" s="84"/>
      <c r="Q680" s="83"/>
      <c r="R680" s="83"/>
      <c r="S680" s="83"/>
      <c r="T680" s="83"/>
      <c r="U680" s="83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</row>
    <row r="681">
      <c r="A681" s="10"/>
      <c r="B681" s="73"/>
      <c r="C681" s="73"/>
      <c r="D681" s="73"/>
      <c r="E681" s="73"/>
      <c r="F681" s="73"/>
      <c r="G681" s="73"/>
      <c r="H681" s="73"/>
      <c r="I681" s="73"/>
      <c r="J681" s="80"/>
      <c r="K681" s="81"/>
      <c r="L681" s="81"/>
      <c r="M681" s="48"/>
      <c r="N681" s="82"/>
      <c r="O681" s="83"/>
      <c r="P681" s="84"/>
      <c r="Q681" s="83"/>
      <c r="R681" s="83"/>
      <c r="S681" s="83"/>
      <c r="T681" s="83"/>
      <c r="U681" s="83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</row>
    <row r="682">
      <c r="A682" s="10"/>
      <c r="B682" s="73"/>
      <c r="C682" s="73"/>
      <c r="D682" s="73"/>
      <c r="E682" s="73"/>
      <c r="F682" s="73"/>
      <c r="G682" s="73"/>
      <c r="H682" s="73"/>
      <c r="I682" s="73"/>
      <c r="J682" s="80"/>
      <c r="K682" s="81"/>
      <c r="L682" s="81"/>
      <c r="M682" s="48"/>
      <c r="N682" s="82"/>
      <c r="O682" s="83"/>
      <c r="P682" s="84"/>
      <c r="Q682" s="83"/>
      <c r="R682" s="83"/>
      <c r="S682" s="83"/>
      <c r="T682" s="83"/>
      <c r="U682" s="83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</row>
    <row r="683">
      <c r="A683" s="10"/>
      <c r="B683" s="73"/>
      <c r="C683" s="73"/>
      <c r="D683" s="73"/>
      <c r="E683" s="73"/>
      <c r="F683" s="73"/>
      <c r="G683" s="73"/>
      <c r="H683" s="73"/>
      <c r="I683" s="73"/>
      <c r="J683" s="80"/>
      <c r="K683" s="81"/>
      <c r="L683" s="81"/>
      <c r="M683" s="48"/>
      <c r="N683" s="82"/>
      <c r="O683" s="83"/>
      <c r="P683" s="84"/>
      <c r="Q683" s="83"/>
      <c r="R683" s="83"/>
      <c r="S683" s="83"/>
      <c r="T683" s="83"/>
      <c r="U683" s="83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</row>
    <row r="684">
      <c r="A684" s="10"/>
      <c r="B684" s="73"/>
      <c r="C684" s="73"/>
      <c r="D684" s="73"/>
      <c r="E684" s="73"/>
      <c r="F684" s="73"/>
      <c r="G684" s="73"/>
      <c r="H684" s="73"/>
      <c r="I684" s="73"/>
      <c r="J684" s="80"/>
      <c r="K684" s="81"/>
      <c r="L684" s="81"/>
      <c r="M684" s="48"/>
      <c r="N684" s="82"/>
      <c r="O684" s="83"/>
      <c r="P684" s="84"/>
      <c r="Q684" s="83"/>
      <c r="R684" s="83"/>
      <c r="S684" s="83"/>
      <c r="T684" s="83"/>
      <c r="U684" s="83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</row>
    <row r="685">
      <c r="A685" s="10"/>
      <c r="B685" s="73"/>
      <c r="C685" s="73"/>
      <c r="D685" s="73"/>
      <c r="E685" s="73"/>
      <c r="F685" s="73"/>
      <c r="G685" s="73"/>
      <c r="H685" s="73"/>
      <c r="I685" s="73"/>
      <c r="J685" s="80"/>
      <c r="K685" s="81"/>
      <c r="L685" s="81"/>
      <c r="M685" s="48"/>
      <c r="N685" s="82"/>
      <c r="O685" s="83"/>
      <c r="P685" s="84"/>
      <c r="Q685" s="83"/>
      <c r="R685" s="83"/>
      <c r="S685" s="83"/>
      <c r="T685" s="83"/>
      <c r="U685" s="83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</row>
    <row r="686">
      <c r="A686" s="10"/>
      <c r="B686" s="73"/>
      <c r="C686" s="73"/>
      <c r="D686" s="73"/>
      <c r="E686" s="73"/>
      <c r="F686" s="73"/>
      <c r="G686" s="73"/>
      <c r="H686" s="73"/>
      <c r="I686" s="73"/>
      <c r="J686" s="80"/>
      <c r="K686" s="81"/>
      <c r="L686" s="81"/>
      <c r="M686" s="48"/>
      <c r="N686" s="82"/>
      <c r="O686" s="83"/>
      <c r="P686" s="84"/>
      <c r="Q686" s="83"/>
      <c r="R686" s="83"/>
      <c r="S686" s="83"/>
      <c r="T686" s="83"/>
      <c r="U686" s="83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</row>
    <row r="687">
      <c r="A687" s="10"/>
      <c r="B687" s="73"/>
      <c r="C687" s="73"/>
      <c r="D687" s="73"/>
      <c r="E687" s="73"/>
      <c r="F687" s="73"/>
      <c r="G687" s="73"/>
      <c r="H687" s="73"/>
      <c r="I687" s="73"/>
      <c r="J687" s="80"/>
      <c r="K687" s="81"/>
      <c r="L687" s="81"/>
      <c r="M687" s="48"/>
      <c r="N687" s="82"/>
      <c r="O687" s="83"/>
      <c r="P687" s="84"/>
      <c r="Q687" s="83"/>
      <c r="R687" s="83"/>
      <c r="S687" s="83"/>
      <c r="T687" s="83"/>
      <c r="U687" s="83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</row>
    <row r="688">
      <c r="A688" s="10"/>
      <c r="B688" s="73"/>
      <c r="C688" s="73"/>
      <c r="D688" s="73"/>
      <c r="E688" s="73"/>
      <c r="F688" s="73"/>
      <c r="G688" s="73"/>
      <c r="H688" s="73"/>
      <c r="I688" s="73"/>
      <c r="J688" s="80"/>
      <c r="K688" s="81"/>
      <c r="L688" s="81"/>
      <c r="M688" s="48"/>
      <c r="N688" s="82"/>
      <c r="O688" s="83"/>
      <c r="P688" s="84"/>
      <c r="Q688" s="83"/>
      <c r="R688" s="83"/>
      <c r="S688" s="83"/>
      <c r="T688" s="83"/>
      <c r="U688" s="83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</row>
    <row r="689">
      <c r="A689" s="10"/>
      <c r="B689" s="73"/>
      <c r="C689" s="73"/>
      <c r="D689" s="73"/>
      <c r="E689" s="73"/>
      <c r="F689" s="73"/>
      <c r="G689" s="73"/>
      <c r="H689" s="73"/>
      <c r="I689" s="73"/>
      <c r="J689" s="80"/>
      <c r="K689" s="81"/>
      <c r="L689" s="81"/>
      <c r="M689" s="48"/>
      <c r="N689" s="82"/>
      <c r="O689" s="83"/>
      <c r="P689" s="84"/>
      <c r="Q689" s="83"/>
      <c r="R689" s="83"/>
      <c r="S689" s="83"/>
      <c r="T689" s="83"/>
      <c r="U689" s="83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</row>
    <row r="690">
      <c r="A690" s="10"/>
      <c r="B690" s="73"/>
      <c r="C690" s="73"/>
      <c r="D690" s="73"/>
      <c r="E690" s="73"/>
      <c r="F690" s="73"/>
      <c r="G690" s="73"/>
      <c r="H690" s="73"/>
      <c r="I690" s="73"/>
      <c r="J690" s="80"/>
      <c r="K690" s="81"/>
      <c r="L690" s="81"/>
      <c r="M690" s="48"/>
      <c r="N690" s="82"/>
      <c r="O690" s="83"/>
      <c r="P690" s="84"/>
      <c r="Q690" s="83"/>
      <c r="R690" s="83"/>
      <c r="S690" s="83"/>
      <c r="T690" s="83"/>
      <c r="U690" s="83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</row>
    <row r="691">
      <c r="A691" s="10"/>
      <c r="B691" s="73"/>
      <c r="C691" s="73"/>
      <c r="D691" s="73"/>
      <c r="E691" s="73"/>
      <c r="F691" s="73"/>
      <c r="G691" s="73"/>
      <c r="H691" s="73"/>
      <c r="I691" s="73"/>
      <c r="J691" s="80"/>
      <c r="K691" s="81"/>
      <c r="L691" s="81"/>
      <c r="M691" s="48"/>
      <c r="N691" s="82"/>
      <c r="O691" s="83"/>
      <c r="P691" s="84"/>
      <c r="Q691" s="83"/>
      <c r="R691" s="83"/>
      <c r="S691" s="83"/>
      <c r="T691" s="83"/>
      <c r="U691" s="83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</row>
    <row r="692">
      <c r="A692" s="10"/>
      <c r="B692" s="73"/>
      <c r="C692" s="73"/>
      <c r="D692" s="73"/>
      <c r="E692" s="73"/>
      <c r="F692" s="73"/>
      <c r="G692" s="73"/>
      <c r="H692" s="73"/>
      <c r="I692" s="73"/>
      <c r="J692" s="80"/>
      <c r="K692" s="81"/>
      <c r="L692" s="81"/>
      <c r="M692" s="48"/>
      <c r="N692" s="82"/>
      <c r="O692" s="83"/>
      <c r="P692" s="84"/>
      <c r="Q692" s="83"/>
      <c r="R692" s="83"/>
      <c r="S692" s="83"/>
      <c r="T692" s="83"/>
      <c r="U692" s="83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</row>
    <row r="693">
      <c r="A693" s="10"/>
      <c r="B693" s="73"/>
      <c r="C693" s="73"/>
      <c r="D693" s="73"/>
      <c r="E693" s="73"/>
      <c r="F693" s="73"/>
      <c r="G693" s="73"/>
      <c r="H693" s="73"/>
      <c r="I693" s="73"/>
      <c r="J693" s="80"/>
      <c r="K693" s="81"/>
      <c r="L693" s="81"/>
      <c r="M693" s="48"/>
      <c r="N693" s="82"/>
      <c r="O693" s="83"/>
      <c r="P693" s="84"/>
      <c r="Q693" s="83"/>
      <c r="R693" s="83"/>
      <c r="S693" s="83"/>
      <c r="T693" s="83"/>
      <c r="U693" s="83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</row>
    <row r="694">
      <c r="A694" s="10"/>
      <c r="B694" s="73"/>
      <c r="C694" s="73"/>
      <c r="D694" s="73"/>
      <c r="E694" s="73"/>
      <c r="F694" s="73"/>
      <c r="G694" s="73"/>
      <c r="H694" s="73"/>
      <c r="I694" s="73"/>
      <c r="J694" s="80"/>
      <c r="K694" s="81"/>
      <c r="L694" s="81"/>
      <c r="M694" s="48"/>
      <c r="N694" s="82"/>
      <c r="O694" s="83"/>
      <c r="P694" s="84"/>
      <c r="Q694" s="83"/>
      <c r="R694" s="83"/>
      <c r="S694" s="83"/>
      <c r="T694" s="83"/>
      <c r="U694" s="83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</row>
    <row r="695">
      <c r="A695" s="10"/>
      <c r="B695" s="73"/>
      <c r="C695" s="73"/>
      <c r="D695" s="73"/>
      <c r="E695" s="73"/>
      <c r="F695" s="73"/>
      <c r="G695" s="73"/>
      <c r="H695" s="73"/>
      <c r="I695" s="73"/>
      <c r="J695" s="80"/>
      <c r="K695" s="81"/>
      <c r="L695" s="81"/>
      <c r="M695" s="48"/>
      <c r="N695" s="82"/>
      <c r="O695" s="83"/>
      <c r="P695" s="84"/>
      <c r="Q695" s="83"/>
      <c r="R695" s="83"/>
      <c r="S695" s="83"/>
      <c r="T695" s="83"/>
      <c r="U695" s="83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</row>
    <row r="696">
      <c r="A696" s="10"/>
      <c r="B696" s="73"/>
      <c r="C696" s="73"/>
      <c r="D696" s="73"/>
      <c r="E696" s="73"/>
      <c r="F696" s="73"/>
      <c r="G696" s="73"/>
      <c r="H696" s="73"/>
      <c r="I696" s="73"/>
      <c r="J696" s="80"/>
      <c r="K696" s="81"/>
      <c r="L696" s="81"/>
      <c r="M696" s="48"/>
      <c r="N696" s="82"/>
      <c r="O696" s="83"/>
      <c r="P696" s="84"/>
      <c r="Q696" s="83"/>
      <c r="R696" s="83"/>
      <c r="S696" s="83"/>
      <c r="T696" s="83"/>
      <c r="U696" s="83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</row>
    <row r="697">
      <c r="A697" s="10"/>
      <c r="B697" s="73"/>
      <c r="C697" s="73"/>
      <c r="D697" s="73"/>
      <c r="E697" s="73"/>
      <c r="F697" s="73"/>
      <c r="G697" s="73"/>
      <c r="H697" s="73"/>
      <c r="I697" s="73"/>
      <c r="J697" s="80"/>
      <c r="K697" s="81"/>
      <c r="L697" s="81"/>
      <c r="M697" s="48"/>
      <c r="N697" s="82"/>
      <c r="O697" s="83"/>
      <c r="P697" s="84"/>
      <c r="Q697" s="83"/>
      <c r="R697" s="83"/>
      <c r="S697" s="83"/>
      <c r="T697" s="83"/>
      <c r="U697" s="83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</row>
    <row r="698">
      <c r="A698" s="10"/>
      <c r="B698" s="73"/>
      <c r="C698" s="73"/>
      <c r="D698" s="73"/>
      <c r="E698" s="73"/>
      <c r="F698" s="73"/>
      <c r="G698" s="73"/>
      <c r="H698" s="73"/>
      <c r="I698" s="73"/>
      <c r="J698" s="80"/>
      <c r="K698" s="81"/>
      <c r="L698" s="81"/>
      <c r="M698" s="48"/>
      <c r="N698" s="82"/>
      <c r="O698" s="83"/>
      <c r="P698" s="84"/>
      <c r="Q698" s="83"/>
      <c r="R698" s="83"/>
      <c r="S698" s="83"/>
      <c r="T698" s="83"/>
      <c r="U698" s="83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</row>
    <row r="699">
      <c r="A699" s="10"/>
      <c r="B699" s="73"/>
      <c r="C699" s="73"/>
      <c r="D699" s="73"/>
      <c r="E699" s="73"/>
      <c r="F699" s="73"/>
      <c r="G699" s="73"/>
      <c r="H699" s="73"/>
      <c r="I699" s="73"/>
      <c r="J699" s="80"/>
      <c r="K699" s="81"/>
      <c r="L699" s="81"/>
      <c r="M699" s="48"/>
      <c r="N699" s="82"/>
      <c r="O699" s="83"/>
      <c r="P699" s="84"/>
      <c r="Q699" s="83"/>
      <c r="R699" s="83"/>
      <c r="S699" s="83"/>
      <c r="T699" s="83"/>
      <c r="U699" s="83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</row>
    <row r="700">
      <c r="A700" s="10"/>
      <c r="B700" s="73"/>
      <c r="C700" s="73"/>
      <c r="D700" s="73"/>
      <c r="E700" s="73"/>
      <c r="F700" s="73"/>
      <c r="G700" s="73"/>
      <c r="H700" s="73"/>
      <c r="I700" s="73"/>
      <c r="J700" s="80"/>
      <c r="K700" s="81"/>
      <c r="L700" s="81"/>
      <c r="M700" s="48"/>
      <c r="N700" s="82"/>
      <c r="O700" s="83"/>
      <c r="P700" s="84"/>
      <c r="Q700" s="83"/>
      <c r="R700" s="83"/>
      <c r="S700" s="83"/>
      <c r="T700" s="83"/>
      <c r="U700" s="83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</row>
    <row r="701">
      <c r="A701" s="10"/>
      <c r="B701" s="73"/>
      <c r="C701" s="73"/>
      <c r="D701" s="73"/>
      <c r="E701" s="73"/>
      <c r="F701" s="73"/>
      <c r="G701" s="73"/>
      <c r="H701" s="73"/>
      <c r="I701" s="73"/>
      <c r="J701" s="80"/>
      <c r="K701" s="81"/>
      <c r="L701" s="81"/>
      <c r="M701" s="48"/>
      <c r="N701" s="82"/>
      <c r="O701" s="83"/>
      <c r="P701" s="84"/>
      <c r="Q701" s="83"/>
      <c r="R701" s="83"/>
      <c r="S701" s="83"/>
      <c r="T701" s="83"/>
      <c r="U701" s="83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</row>
    <row r="702">
      <c r="A702" s="10"/>
      <c r="B702" s="73"/>
      <c r="C702" s="73"/>
      <c r="D702" s="73"/>
      <c r="E702" s="73"/>
      <c r="F702" s="73"/>
      <c r="G702" s="73"/>
      <c r="H702" s="73"/>
      <c r="I702" s="73"/>
      <c r="J702" s="80"/>
      <c r="K702" s="81"/>
      <c r="L702" s="81"/>
      <c r="M702" s="48"/>
      <c r="N702" s="82"/>
      <c r="O702" s="83"/>
      <c r="P702" s="84"/>
      <c r="Q702" s="83"/>
      <c r="R702" s="83"/>
      <c r="S702" s="83"/>
      <c r="T702" s="83"/>
      <c r="U702" s="83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</row>
    <row r="703">
      <c r="A703" s="10"/>
      <c r="B703" s="73"/>
      <c r="C703" s="73"/>
      <c r="D703" s="73"/>
      <c r="E703" s="73"/>
      <c r="F703" s="73"/>
      <c r="G703" s="73"/>
      <c r="H703" s="73"/>
      <c r="I703" s="73"/>
      <c r="J703" s="80"/>
      <c r="K703" s="81"/>
      <c r="L703" s="81"/>
      <c r="M703" s="48"/>
      <c r="N703" s="82"/>
      <c r="O703" s="83"/>
      <c r="P703" s="84"/>
      <c r="Q703" s="83"/>
      <c r="R703" s="83"/>
      <c r="S703" s="83"/>
      <c r="T703" s="83"/>
      <c r="U703" s="83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</row>
    <row r="704">
      <c r="A704" s="10"/>
      <c r="B704" s="73"/>
      <c r="C704" s="73"/>
      <c r="D704" s="73"/>
      <c r="E704" s="73"/>
      <c r="F704" s="73"/>
      <c r="G704" s="73"/>
      <c r="H704" s="73"/>
      <c r="I704" s="73"/>
      <c r="J704" s="80"/>
      <c r="K704" s="81"/>
      <c r="L704" s="81"/>
      <c r="M704" s="48"/>
      <c r="N704" s="82"/>
      <c r="O704" s="83"/>
      <c r="P704" s="84"/>
      <c r="Q704" s="83"/>
      <c r="R704" s="83"/>
      <c r="S704" s="83"/>
      <c r="T704" s="83"/>
      <c r="U704" s="83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</row>
    <row r="705">
      <c r="A705" s="10"/>
      <c r="B705" s="73"/>
      <c r="C705" s="73"/>
      <c r="D705" s="73"/>
      <c r="E705" s="73"/>
      <c r="F705" s="73"/>
      <c r="G705" s="73"/>
      <c r="H705" s="73"/>
      <c r="I705" s="73"/>
      <c r="J705" s="80"/>
      <c r="K705" s="81"/>
      <c r="L705" s="81"/>
      <c r="M705" s="48"/>
      <c r="N705" s="82"/>
      <c r="O705" s="83"/>
      <c r="P705" s="84"/>
      <c r="Q705" s="83"/>
      <c r="R705" s="83"/>
      <c r="S705" s="83"/>
      <c r="T705" s="83"/>
      <c r="U705" s="83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</row>
    <row r="706">
      <c r="A706" s="10"/>
      <c r="B706" s="73"/>
      <c r="C706" s="73"/>
      <c r="D706" s="73"/>
      <c r="E706" s="73"/>
      <c r="F706" s="73"/>
      <c r="G706" s="73"/>
      <c r="H706" s="73"/>
      <c r="I706" s="73"/>
      <c r="J706" s="80"/>
      <c r="K706" s="81"/>
      <c r="L706" s="81"/>
      <c r="M706" s="48"/>
      <c r="N706" s="82"/>
      <c r="O706" s="83"/>
      <c r="P706" s="84"/>
      <c r="Q706" s="83"/>
      <c r="R706" s="83"/>
      <c r="S706" s="83"/>
      <c r="T706" s="83"/>
      <c r="U706" s="83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</row>
    <row r="707">
      <c r="A707" s="10"/>
      <c r="B707" s="73"/>
      <c r="C707" s="73"/>
      <c r="D707" s="73"/>
      <c r="E707" s="73"/>
      <c r="F707" s="73"/>
      <c r="G707" s="73"/>
      <c r="H707" s="73"/>
      <c r="I707" s="73"/>
      <c r="J707" s="80"/>
      <c r="K707" s="81"/>
      <c r="L707" s="81"/>
      <c r="M707" s="48"/>
      <c r="N707" s="82"/>
      <c r="O707" s="83"/>
      <c r="P707" s="84"/>
      <c r="Q707" s="83"/>
      <c r="R707" s="83"/>
      <c r="S707" s="83"/>
      <c r="T707" s="83"/>
      <c r="U707" s="83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</row>
    <row r="708">
      <c r="A708" s="10"/>
      <c r="B708" s="73"/>
      <c r="C708" s="73"/>
      <c r="D708" s="73"/>
      <c r="E708" s="73"/>
      <c r="F708" s="73"/>
      <c r="G708" s="73"/>
      <c r="H708" s="73"/>
      <c r="I708" s="73"/>
      <c r="J708" s="80"/>
      <c r="K708" s="81"/>
      <c r="L708" s="81"/>
      <c r="M708" s="48"/>
      <c r="N708" s="82"/>
      <c r="O708" s="83"/>
      <c r="P708" s="84"/>
      <c r="Q708" s="83"/>
      <c r="R708" s="83"/>
      <c r="S708" s="83"/>
      <c r="T708" s="83"/>
      <c r="U708" s="83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</row>
    <row r="709">
      <c r="A709" s="10"/>
      <c r="B709" s="73"/>
      <c r="C709" s="73"/>
      <c r="D709" s="73"/>
      <c r="E709" s="73"/>
      <c r="F709" s="73"/>
      <c r="G709" s="73"/>
      <c r="H709" s="73"/>
      <c r="I709" s="73"/>
      <c r="J709" s="80"/>
      <c r="K709" s="81"/>
      <c r="L709" s="81"/>
      <c r="M709" s="48"/>
      <c r="N709" s="82"/>
      <c r="O709" s="83"/>
      <c r="P709" s="84"/>
      <c r="Q709" s="83"/>
      <c r="R709" s="83"/>
      <c r="S709" s="83"/>
      <c r="T709" s="83"/>
      <c r="U709" s="83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</row>
    <row r="710">
      <c r="A710" s="10"/>
      <c r="B710" s="73"/>
      <c r="C710" s="73"/>
      <c r="D710" s="73"/>
      <c r="E710" s="73"/>
      <c r="F710" s="73"/>
      <c r="G710" s="73"/>
      <c r="H710" s="73"/>
      <c r="I710" s="73"/>
      <c r="J710" s="80"/>
      <c r="K710" s="81"/>
      <c r="L710" s="81"/>
      <c r="M710" s="48"/>
      <c r="N710" s="82"/>
      <c r="O710" s="83"/>
      <c r="P710" s="84"/>
      <c r="Q710" s="83"/>
      <c r="R710" s="83"/>
      <c r="S710" s="83"/>
      <c r="T710" s="83"/>
      <c r="U710" s="83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</row>
    <row r="711">
      <c r="A711" s="10"/>
      <c r="B711" s="73"/>
      <c r="C711" s="73"/>
      <c r="D711" s="73"/>
      <c r="E711" s="73"/>
      <c r="F711" s="73"/>
      <c r="G711" s="73"/>
      <c r="H711" s="73"/>
      <c r="I711" s="73"/>
      <c r="J711" s="80"/>
      <c r="K711" s="81"/>
      <c r="L711" s="81"/>
      <c r="M711" s="48"/>
      <c r="N711" s="82"/>
      <c r="O711" s="83"/>
      <c r="P711" s="84"/>
      <c r="Q711" s="83"/>
      <c r="R711" s="83"/>
      <c r="S711" s="83"/>
      <c r="T711" s="83"/>
      <c r="U711" s="83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</row>
    <row r="712">
      <c r="A712" s="10"/>
      <c r="B712" s="73"/>
      <c r="C712" s="73"/>
      <c r="D712" s="73"/>
      <c r="E712" s="73"/>
      <c r="F712" s="73"/>
      <c r="G712" s="73"/>
      <c r="H712" s="73"/>
      <c r="I712" s="73"/>
      <c r="J712" s="80"/>
      <c r="K712" s="81"/>
      <c r="L712" s="81"/>
      <c r="M712" s="48"/>
      <c r="N712" s="82"/>
      <c r="O712" s="83"/>
      <c r="P712" s="84"/>
      <c r="Q712" s="83"/>
      <c r="R712" s="83"/>
      <c r="S712" s="83"/>
      <c r="T712" s="83"/>
      <c r="U712" s="83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</row>
    <row r="713">
      <c r="A713" s="10"/>
      <c r="B713" s="73"/>
      <c r="C713" s="73"/>
      <c r="D713" s="73"/>
      <c r="E713" s="73"/>
      <c r="F713" s="73"/>
      <c r="G713" s="73"/>
      <c r="H713" s="73"/>
      <c r="I713" s="73"/>
      <c r="J713" s="80"/>
      <c r="K713" s="81"/>
      <c r="L713" s="81"/>
      <c r="M713" s="48"/>
      <c r="N713" s="82"/>
      <c r="O713" s="83"/>
      <c r="P713" s="84"/>
      <c r="Q713" s="83"/>
      <c r="R713" s="83"/>
      <c r="S713" s="83"/>
      <c r="T713" s="83"/>
      <c r="U713" s="83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</row>
    <row r="714">
      <c r="A714" s="10"/>
      <c r="B714" s="73"/>
      <c r="C714" s="73"/>
      <c r="D714" s="73"/>
      <c r="E714" s="73"/>
      <c r="F714" s="73"/>
      <c r="G714" s="73"/>
      <c r="H714" s="73"/>
      <c r="I714" s="73"/>
      <c r="J714" s="80"/>
      <c r="K714" s="81"/>
      <c r="L714" s="81"/>
      <c r="M714" s="48"/>
      <c r="N714" s="82"/>
      <c r="O714" s="83"/>
      <c r="P714" s="84"/>
      <c r="Q714" s="83"/>
      <c r="R714" s="83"/>
      <c r="S714" s="83"/>
      <c r="T714" s="83"/>
      <c r="U714" s="83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</row>
    <row r="715">
      <c r="A715" s="10"/>
      <c r="B715" s="73"/>
      <c r="C715" s="73"/>
      <c r="D715" s="73"/>
      <c r="E715" s="73"/>
      <c r="F715" s="73"/>
      <c r="G715" s="73"/>
      <c r="H715" s="73"/>
      <c r="I715" s="73"/>
      <c r="J715" s="80"/>
      <c r="K715" s="81"/>
      <c r="L715" s="81"/>
      <c r="M715" s="48"/>
      <c r="N715" s="82"/>
      <c r="O715" s="83"/>
      <c r="P715" s="84"/>
      <c r="Q715" s="83"/>
      <c r="R715" s="83"/>
      <c r="S715" s="83"/>
      <c r="T715" s="83"/>
      <c r="U715" s="83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</row>
    <row r="716">
      <c r="A716" s="10"/>
      <c r="B716" s="73"/>
      <c r="C716" s="73"/>
      <c r="D716" s="73"/>
      <c r="E716" s="73"/>
      <c r="F716" s="73"/>
      <c r="G716" s="73"/>
      <c r="H716" s="73"/>
      <c r="I716" s="73"/>
      <c r="J716" s="80"/>
      <c r="K716" s="81"/>
      <c r="L716" s="81"/>
      <c r="M716" s="48"/>
      <c r="N716" s="82"/>
      <c r="O716" s="83"/>
      <c r="P716" s="84"/>
      <c r="Q716" s="83"/>
      <c r="R716" s="83"/>
      <c r="S716" s="83"/>
      <c r="T716" s="83"/>
      <c r="U716" s="83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</row>
    <row r="717">
      <c r="A717" s="10"/>
      <c r="B717" s="73"/>
      <c r="C717" s="73"/>
      <c r="D717" s="73"/>
      <c r="E717" s="73"/>
      <c r="F717" s="73"/>
      <c r="G717" s="73"/>
      <c r="H717" s="73"/>
      <c r="I717" s="73"/>
      <c r="J717" s="80"/>
      <c r="K717" s="81"/>
      <c r="L717" s="81"/>
      <c r="M717" s="48"/>
      <c r="N717" s="82"/>
      <c r="O717" s="83"/>
      <c r="P717" s="84"/>
      <c r="Q717" s="83"/>
      <c r="R717" s="83"/>
      <c r="S717" s="83"/>
      <c r="T717" s="83"/>
      <c r="U717" s="83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</row>
    <row r="718">
      <c r="A718" s="10"/>
      <c r="B718" s="73"/>
      <c r="C718" s="73"/>
      <c r="D718" s="73"/>
      <c r="E718" s="73"/>
      <c r="F718" s="73"/>
      <c r="G718" s="73"/>
      <c r="H718" s="73"/>
      <c r="I718" s="73"/>
      <c r="J718" s="80"/>
      <c r="K718" s="81"/>
      <c r="L718" s="81"/>
      <c r="M718" s="48"/>
      <c r="N718" s="82"/>
      <c r="O718" s="83"/>
      <c r="P718" s="84"/>
      <c r="Q718" s="83"/>
      <c r="R718" s="83"/>
      <c r="S718" s="83"/>
      <c r="T718" s="83"/>
      <c r="U718" s="83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</row>
    <row r="719">
      <c r="A719" s="10"/>
      <c r="B719" s="73"/>
      <c r="C719" s="73"/>
      <c r="D719" s="73"/>
      <c r="E719" s="73"/>
      <c r="F719" s="73"/>
      <c r="G719" s="73"/>
      <c r="H719" s="73"/>
      <c r="I719" s="73"/>
      <c r="J719" s="80"/>
      <c r="K719" s="81"/>
      <c r="L719" s="81"/>
      <c r="M719" s="48"/>
      <c r="N719" s="82"/>
      <c r="O719" s="83"/>
      <c r="P719" s="84"/>
      <c r="Q719" s="83"/>
      <c r="R719" s="83"/>
      <c r="S719" s="83"/>
      <c r="T719" s="83"/>
      <c r="U719" s="83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</row>
    <row r="720">
      <c r="A720" s="10"/>
      <c r="B720" s="73"/>
      <c r="C720" s="73"/>
      <c r="D720" s="73"/>
      <c r="E720" s="73"/>
      <c r="F720" s="73"/>
      <c r="G720" s="73"/>
      <c r="H720" s="73"/>
      <c r="I720" s="73"/>
      <c r="J720" s="80"/>
      <c r="K720" s="81"/>
      <c r="L720" s="81"/>
      <c r="M720" s="48"/>
      <c r="N720" s="82"/>
      <c r="O720" s="83"/>
      <c r="P720" s="84"/>
      <c r="Q720" s="83"/>
      <c r="R720" s="83"/>
      <c r="S720" s="83"/>
      <c r="T720" s="83"/>
      <c r="U720" s="83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</row>
    <row r="721">
      <c r="A721" s="10"/>
      <c r="B721" s="73"/>
      <c r="C721" s="73"/>
      <c r="D721" s="73"/>
      <c r="E721" s="73"/>
      <c r="F721" s="73"/>
      <c r="G721" s="73"/>
      <c r="H721" s="73"/>
      <c r="I721" s="73"/>
      <c r="J721" s="80"/>
      <c r="K721" s="81"/>
      <c r="L721" s="81"/>
      <c r="M721" s="48"/>
      <c r="N721" s="82"/>
      <c r="O721" s="83"/>
      <c r="P721" s="84"/>
      <c r="Q721" s="83"/>
      <c r="R721" s="83"/>
      <c r="S721" s="83"/>
      <c r="T721" s="83"/>
      <c r="U721" s="83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</row>
    <row r="722">
      <c r="A722" s="10"/>
      <c r="B722" s="73"/>
      <c r="C722" s="73"/>
      <c r="D722" s="73"/>
      <c r="E722" s="73"/>
      <c r="F722" s="73"/>
      <c r="G722" s="73"/>
      <c r="H722" s="73"/>
      <c r="I722" s="73"/>
      <c r="J722" s="80"/>
      <c r="K722" s="81"/>
      <c r="L722" s="81"/>
      <c r="M722" s="48"/>
      <c r="N722" s="82"/>
      <c r="O722" s="83"/>
      <c r="P722" s="84"/>
      <c r="Q722" s="83"/>
      <c r="R722" s="83"/>
      <c r="S722" s="83"/>
      <c r="T722" s="83"/>
      <c r="U722" s="83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</row>
    <row r="723">
      <c r="A723" s="10"/>
      <c r="B723" s="73"/>
      <c r="C723" s="73"/>
      <c r="D723" s="73"/>
      <c r="E723" s="73"/>
      <c r="F723" s="73"/>
      <c r="G723" s="73"/>
      <c r="H723" s="73"/>
      <c r="I723" s="73"/>
      <c r="J723" s="80"/>
      <c r="K723" s="81"/>
      <c r="L723" s="81"/>
      <c r="M723" s="48"/>
      <c r="N723" s="82"/>
      <c r="O723" s="83"/>
      <c r="P723" s="84"/>
      <c r="Q723" s="83"/>
      <c r="R723" s="83"/>
      <c r="S723" s="83"/>
      <c r="T723" s="83"/>
      <c r="U723" s="83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</row>
    <row r="724">
      <c r="A724" s="10"/>
      <c r="B724" s="73"/>
      <c r="C724" s="73"/>
      <c r="D724" s="73"/>
      <c r="E724" s="73"/>
      <c r="F724" s="73"/>
      <c r="G724" s="73"/>
      <c r="H724" s="73"/>
      <c r="I724" s="73"/>
      <c r="J724" s="80"/>
      <c r="K724" s="81"/>
      <c r="L724" s="81"/>
      <c r="M724" s="48"/>
      <c r="N724" s="82"/>
      <c r="O724" s="83"/>
      <c r="P724" s="84"/>
      <c r="Q724" s="83"/>
      <c r="R724" s="83"/>
      <c r="S724" s="83"/>
      <c r="T724" s="83"/>
      <c r="U724" s="83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</row>
    <row r="725">
      <c r="A725" s="10"/>
      <c r="B725" s="73"/>
      <c r="C725" s="73"/>
      <c r="D725" s="73"/>
      <c r="E725" s="73"/>
      <c r="F725" s="73"/>
      <c r="G725" s="73"/>
      <c r="H725" s="73"/>
      <c r="I725" s="73"/>
      <c r="J725" s="80"/>
      <c r="K725" s="81"/>
      <c r="L725" s="81"/>
      <c r="M725" s="48"/>
      <c r="N725" s="82"/>
      <c r="O725" s="83"/>
      <c r="P725" s="84"/>
      <c r="Q725" s="83"/>
      <c r="R725" s="83"/>
      <c r="S725" s="83"/>
      <c r="T725" s="83"/>
      <c r="U725" s="83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</row>
    <row r="726">
      <c r="A726" s="10"/>
      <c r="B726" s="73"/>
      <c r="C726" s="73"/>
      <c r="D726" s="73"/>
      <c r="E726" s="73"/>
      <c r="F726" s="73"/>
      <c r="G726" s="73"/>
      <c r="H726" s="73"/>
      <c r="I726" s="73"/>
      <c r="J726" s="80"/>
      <c r="K726" s="81"/>
      <c r="L726" s="81"/>
      <c r="M726" s="48"/>
      <c r="N726" s="82"/>
      <c r="O726" s="83"/>
      <c r="P726" s="84"/>
      <c r="Q726" s="83"/>
      <c r="R726" s="83"/>
      <c r="S726" s="83"/>
      <c r="T726" s="83"/>
      <c r="U726" s="83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</row>
    <row r="727">
      <c r="A727" s="10"/>
      <c r="B727" s="73"/>
      <c r="C727" s="73"/>
      <c r="D727" s="73"/>
      <c r="E727" s="73"/>
      <c r="F727" s="73"/>
      <c r="G727" s="73"/>
      <c r="H727" s="73"/>
      <c r="I727" s="73"/>
      <c r="J727" s="80"/>
      <c r="K727" s="81"/>
      <c r="L727" s="81"/>
      <c r="M727" s="48"/>
      <c r="N727" s="82"/>
      <c r="O727" s="83"/>
      <c r="P727" s="84"/>
      <c r="Q727" s="83"/>
      <c r="R727" s="83"/>
      <c r="S727" s="83"/>
      <c r="T727" s="83"/>
      <c r="U727" s="83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</row>
    <row r="728">
      <c r="A728" s="10"/>
      <c r="B728" s="73"/>
      <c r="C728" s="73"/>
      <c r="D728" s="73"/>
      <c r="E728" s="73"/>
      <c r="F728" s="73"/>
      <c r="G728" s="73"/>
      <c r="H728" s="73"/>
      <c r="I728" s="73"/>
      <c r="J728" s="80"/>
      <c r="K728" s="81"/>
      <c r="L728" s="81"/>
      <c r="M728" s="48"/>
      <c r="N728" s="82"/>
      <c r="O728" s="83"/>
      <c r="P728" s="84"/>
      <c r="Q728" s="83"/>
      <c r="R728" s="83"/>
      <c r="S728" s="83"/>
      <c r="T728" s="83"/>
      <c r="U728" s="83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</row>
    <row r="729">
      <c r="A729" s="10"/>
      <c r="B729" s="73"/>
      <c r="C729" s="73"/>
      <c r="D729" s="73"/>
      <c r="E729" s="73"/>
      <c r="F729" s="73"/>
      <c r="G729" s="73"/>
      <c r="H729" s="73"/>
      <c r="I729" s="73"/>
      <c r="J729" s="80"/>
      <c r="K729" s="81"/>
      <c r="L729" s="81"/>
      <c r="M729" s="48"/>
      <c r="N729" s="82"/>
      <c r="O729" s="83"/>
      <c r="P729" s="84"/>
      <c r="Q729" s="83"/>
      <c r="R729" s="83"/>
      <c r="S729" s="83"/>
      <c r="T729" s="83"/>
      <c r="U729" s="83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</row>
    <row r="730">
      <c r="A730" s="10"/>
      <c r="B730" s="73"/>
      <c r="C730" s="73"/>
      <c r="D730" s="73"/>
      <c r="E730" s="73"/>
      <c r="F730" s="73"/>
      <c r="G730" s="73"/>
      <c r="H730" s="73"/>
      <c r="I730" s="73"/>
      <c r="J730" s="80"/>
      <c r="K730" s="81"/>
      <c r="L730" s="81"/>
      <c r="M730" s="48"/>
      <c r="N730" s="82"/>
      <c r="O730" s="83"/>
      <c r="P730" s="84"/>
      <c r="Q730" s="83"/>
      <c r="R730" s="83"/>
      <c r="S730" s="83"/>
      <c r="T730" s="83"/>
      <c r="U730" s="83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</row>
    <row r="731">
      <c r="A731" s="10"/>
      <c r="B731" s="73"/>
      <c r="C731" s="73"/>
      <c r="D731" s="73"/>
      <c r="E731" s="73"/>
      <c r="F731" s="73"/>
      <c r="G731" s="73"/>
      <c r="H731" s="73"/>
      <c r="I731" s="73"/>
      <c r="J731" s="80"/>
      <c r="K731" s="81"/>
      <c r="L731" s="81"/>
      <c r="M731" s="48"/>
      <c r="N731" s="82"/>
      <c r="O731" s="83"/>
      <c r="P731" s="84"/>
      <c r="Q731" s="83"/>
      <c r="R731" s="83"/>
      <c r="S731" s="83"/>
      <c r="T731" s="83"/>
      <c r="U731" s="83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</row>
    <row r="732">
      <c r="A732" s="10"/>
      <c r="B732" s="73"/>
      <c r="C732" s="73"/>
      <c r="D732" s="73"/>
      <c r="E732" s="73"/>
      <c r="F732" s="73"/>
      <c r="G732" s="73"/>
      <c r="H732" s="73"/>
      <c r="I732" s="73"/>
      <c r="J732" s="80"/>
      <c r="K732" s="81"/>
      <c r="L732" s="81"/>
      <c r="M732" s="48"/>
      <c r="N732" s="82"/>
      <c r="O732" s="83"/>
      <c r="P732" s="84"/>
      <c r="Q732" s="83"/>
      <c r="R732" s="83"/>
      <c r="S732" s="83"/>
      <c r="T732" s="83"/>
      <c r="U732" s="83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</row>
    <row r="733">
      <c r="A733" s="10"/>
      <c r="B733" s="73"/>
      <c r="C733" s="73"/>
      <c r="D733" s="73"/>
      <c r="E733" s="73"/>
      <c r="F733" s="73"/>
      <c r="G733" s="73"/>
      <c r="H733" s="73"/>
      <c r="I733" s="73"/>
      <c r="J733" s="80"/>
      <c r="K733" s="81"/>
      <c r="L733" s="81"/>
      <c r="M733" s="48"/>
      <c r="N733" s="82"/>
      <c r="O733" s="83"/>
      <c r="P733" s="84"/>
      <c r="Q733" s="83"/>
      <c r="R733" s="83"/>
      <c r="S733" s="83"/>
      <c r="T733" s="83"/>
      <c r="U733" s="83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</row>
    <row r="734">
      <c r="A734" s="10"/>
      <c r="B734" s="73"/>
      <c r="C734" s="73"/>
      <c r="D734" s="73"/>
      <c r="E734" s="73"/>
      <c r="F734" s="73"/>
      <c r="G734" s="73"/>
      <c r="H734" s="73"/>
      <c r="I734" s="73"/>
      <c r="J734" s="80"/>
      <c r="K734" s="81"/>
      <c r="L734" s="81"/>
      <c r="M734" s="48"/>
      <c r="N734" s="82"/>
      <c r="O734" s="83"/>
      <c r="P734" s="84"/>
      <c r="Q734" s="83"/>
      <c r="R734" s="83"/>
      <c r="S734" s="83"/>
      <c r="T734" s="83"/>
      <c r="U734" s="83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</row>
    <row r="735">
      <c r="A735" s="10"/>
      <c r="B735" s="73"/>
      <c r="C735" s="73"/>
      <c r="D735" s="73"/>
      <c r="E735" s="73"/>
      <c r="F735" s="73"/>
      <c r="G735" s="73"/>
      <c r="H735" s="73"/>
      <c r="I735" s="73"/>
      <c r="J735" s="80"/>
      <c r="K735" s="81"/>
      <c r="L735" s="81"/>
      <c r="M735" s="48"/>
      <c r="N735" s="82"/>
      <c r="O735" s="83"/>
      <c r="P735" s="84"/>
      <c r="Q735" s="83"/>
      <c r="R735" s="83"/>
      <c r="S735" s="83"/>
      <c r="T735" s="83"/>
      <c r="U735" s="83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</row>
    <row r="736">
      <c r="A736" s="10"/>
      <c r="B736" s="73"/>
      <c r="C736" s="73"/>
      <c r="D736" s="73"/>
      <c r="E736" s="73"/>
      <c r="F736" s="73"/>
      <c r="G736" s="73"/>
      <c r="H736" s="73"/>
      <c r="I736" s="73"/>
      <c r="J736" s="80"/>
      <c r="K736" s="81"/>
      <c r="L736" s="81"/>
      <c r="M736" s="48"/>
      <c r="N736" s="82"/>
      <c r="O736" s="83"/>
      <c r="P736" s="84"/>
      <c r="Q736" s="83"/>
      <c r="R736" s="83"/>
      <c r="S736" s="83"/>
      <c r="T736" s="83"/>
      <c r="U736" s="83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</row>
    <row r="737">
      <c r="A737" s="10"/>
      <c r="B737" s="73"/>
      <c r="C737" s="73"/>
      <c r="D737" s="73"/>
      <c r="E737" s="73"/>
      <c r="F737" s="73"/>
      <c r="G737" s="73"/>
      <c r="H737" s="73"/>
      <c r="I737" s="73"/>
      <c r="J737" s="80"/>
      <c r="K737" s="81"/>
      <c r="L737" s="81"/>
      <c r="M737" s="48"/>
      <c r="N737" s="82"/>
      <c r="O737" s="83"/>
      <c r="P737" s="84"/>
      <c r="Q737" s="83"/>
      <c r="R737" s="83"/>
      <c r="S737" s="83"/>
      <c r="T737" s="83"/>
      <c r="U737" s="83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</row>
    <row r="738">
      <c r="A738" s="10"/>
      <c r="B738" s="73"/>
      <c r="C738" s="73"/>
      <c r="D738" s="73"/>
      <c r="E738" s="73"/>
      <c r="F738" s="73"/>
      <c r="G738" s="73"/>
      <c r="H738" s="73"/>
      <c r="I738" s="73"/>
      <c r="J738" s="80"/>
      <c r="K738" s="81"/>
      <c r="L738" s="81"/>
      <c r="M738" s="48"/>
      <c r="N738" s="82"/>
      <c r="O738" s="83"/>
      <c r="P738" s="84"/>
      <c r="Q738" s="83"/>
      <c r="R738" s="83"/>
      <c r="S738" s="83"/>
      <c r="T738" s="83"/>
      <c r="U738" s="83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</row>
    <row r="739">
      <c r="A739" s="10"/>
      <c r="B739" s="73"/>
      <c r="C739" s="73"/>
      <c r="D739" s="73"/>
      <c r="E739" s="73"/>
      <c r="F739" s="73"/>
      <c r="G739" s="73"/>
      <c r="H739" s="73"/>
      <c r="I739" s="73"/>
      <c r="J739" s="80"/>
      <c r="K739" s="81"/>
      <c r="L739" s="81"/>
      <c r="M739" s="48"/>
      <c r="N739" s="82"/>
      <c r="O739" s="83"/>
      <c r="P739" s="84"/>
      <c r="Q739" s="83"/>
      <c r="R739" s="83"/>
      <c r="S739" s="83"/>
      <c r="T739" s="83"/>
      <c r="U739" s="83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</row>
    <row r="740">
      <c r="A740" s="10"/>
      <c r="B740" s="73"/>
      <c r="C740" s="73"/>
      <c r="D740" s="73"/>
      <c r="E740" s="73"/>
      <c r="F740" s="73"/>
      <c r="G740" s="73"/>
      <c r="H740" s="73"/>
      <c r="I740" s="73"/>
      <c r="J740" s="80"/>
      <c r="K740" s="81"/>
      <c r="L740" s="81"/>
      <c r="M740" s="48"/>
      <c r="N740" s="82"/>
      <c r="O740" s="83"/>
      <c r="P740" s="84"/>
      <c r="Q740" s="83"/>
      <c r="R740" s="83"/>
      <c r="S740" s="83"/>
      <c r="T740" s="83"/>
      <c r="U740" s="83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</row>
    <row r="741">
      <c r="A741" s="10"/>
      <c r="B741" s="73"/>
      <c r="C741" s="73"/>
      <c r="D741" s="73"/>
      <c r="E741" s="73"/>
      <c r="F741" s="73"/>
      <c r="G741" s="73"/>
      <c r="H741" s="73"/>
      <c r="I741" s="73"/>
      <c r="J741" s="80"/>
      <c r="K741" s="81"/>
      <c r="L741" s="81"/>
      <c r="M741" s="48"/>
      <c r="N741" s="82"/>
      <c r="O741" s="83"/>
      <c r="P741" s="84"/>
      <c r="Q741" s="83"/>
      <c r="R741" s="83"/>
      <c r="S741" s="83"/>
      <c r="T741" s="83"/>
      <c r="U741" s="83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</row>
    <row r="742">
      <c r="A742" s="10"/>
      <c r="B742" s="73"/>
      <c r="C742" s="73"/>
      <c r="D742" s="73"/>
      <c r="E742" s="73"/>
      <c r="F742" s="73"/>
      <c r="G742" s="73"/>
      <c r="H742" s="73"/>
      <c r="I742" s="73"/>
      <c r="J742" s="80"/>
      <c r="K742" s="81"/>
      <c r="L742" s="81"/>
      <c r="M742" s="48"/>
      <c r="N742" s="82"/>
      <c r="O742" s="83"/>
      <c r="P742" s="84"/>
      <c r="Q742" s="83"/>
      <c r="R742" s="83"/>
      <c r="S742" s="83"/>
      <c r="T742" s="83"/>
      <c r="U742" s="83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</row>
    <row r="743">
      <c r="A743" s="10"/>
      <c r="B743" s="73"/>
      <c r="C743" s="73"/>
      <c r="D743" s="73"/>
      <c r="E743" s="73"/>
      <c r="F743" s="73"/>
      <c r="G743" s="73"/>
      <c r="H743" s="73"/>
      <c r="I743" s="73"/>
      <c r="J743" s="80"/>
      <c r="K743" s="81"/>
      <c r="L743" s="81"/>
      <c r="M743" s="48"/>
      <c r="N743" s="82"/>
      <c r="O743" s="83"/>
      <c r="P743" s="84"/>
      <c r="Q743" s="83"/>
      <c r="R743" s="83"/>
      <c r="S743" s="83"/>
      <c r="T743" s="83"/>
      <c r="U743" s="83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</row>
    <row r="744">
      <c r="A744" s="10"/>
      <c r="B744" s="73"/>
      <c r="C744" s="73"/>
      <c r="D744" s="73"/>
      <c r="E744" s="73"/>
      <c r="F744" s="73"/>
      <c r="G744" s="73"/>
      <c r="H744" s="73"/>
      <c r="I744" s="73"/>
      <c r="J744" s="80"/>
      <c r="K744" s="81"/>
      <c r="L744" s="81"/>
      <c r="M744" s="48"/>
      <c r="N744" s="82"/>
      <c r="O744" s="83"/>
      <c r="P744" s="84"/>
      <c r="Q744" s="83"/>
      <c r="R744" s="83"/>
      <c r="S744" s="83"/>
      <c r="T744" s="83"/>
      <c r="U744" s="83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</row>
    <row r="745">
      <c r="A745" s="10"/>
      <c r="B745" s="73"/>
      <c r="C745" s="73"/>
      <c r="D745" s="73"/>
      <c r="E745" s="73"/>
      <c r="F745" s="73"/>
      <c r="G745" s="73"/>
      <c r="H745" s="73"/>
      <c r="I745" s="73"/>
      <c r="J745" s="80"/>
      <c r="K745" s="81"/>
      <c r="L745" s="81"/>
      <c r="M745" s="48"/>
      <c r="N745" s="82"/>
      <c r="O745" s="83"/>
      <c r="P745" s="84"/>
      <c r="Q745" s="83"/>
      <c r="R745" s="83"/>
      <c r="S745" s="83"/>
      <c r="T745" s="83"/>
      <c r="U745" s="83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</row>
    <row r="746">
      <c r="A746" s="10"/>
      <c r="B746" s="73"/>
      <c r="C746" s="73"/>
      <c r="D746" s="73"/>
      <c r="E746" s="73"/>
      <c r="F746" s="73"/>
      <c r="G746" s="73"/>
      <c r="H746" s="73"/>
      <c r="I746" s="73"/>
      <c r="J746" s="80"/>
      <c r="K746" s="81"/>
      <c r="L746" s="81"/>
      <c r="M746" s="48"/>
      <c r="N746" s="82"/>
      <c r="O746" s="83"/>
      <c r="P746" s="84"/>
      <c r="Q746" s="83"/>
      <c r="R746" s="83"/>
      <c r="S746" s="83"/>
      <c r="T746" s="83"/>
      <c r="U746" s="83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</row>
    <row r="747">
      <c r="A747" s="10"/>
      <c r="B747" s="73"/>
      <c r="C747" s="73"/>
      <c r="D747" s="73"/>
      <c r="E747" s="73"/>
      <c r="F747" s="73"/>
      <c r="G747" s="73"/>
      <c r="H747" s="73"/>
      <c r="I747" s="73"/>
      <c r="J747" s="80"/>
      <c r="K747" s="81"/>
      <c r="L747" s="81"/>
      <c r="M747" s="48"/>
      <c r="N747" s="82"/>
      <c r="O747" s="83"/>
      <c r="P747" s="84"/>
      <c r="Q747" s="83"/>
      <c r="R747" s="83"/>
      <c r="S747" s="83"/>
      <c r="T747" s="83"/>
      <c r="U747" s="83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</row>
    <row r="748">
      <c r="A748" s="10"/>
      <c r="B748" s="73"/>
      <c r="C748" s="73"/>
      <c r="D748" s="73"/>
      <c r="E748" s="73"/>
      <c r="F748" s="73"/>
      <c r="G748" s="73"/>
      <c r="H748" s="73"/>
      <c r="I748" s="73"/>
      <c r="J748" s="80"/>
      <c r="K748" s="81"/>
      <c r="L748" s="81"/>
      <c r="M748" s="48"/>
      <c r="N748" s="82"/>
      <c r="O748" s="83"/>
      <c r="P748" s="84"/>
      <c r="Q748" s="83"/>
      <c r="R748" s="83"/>
      <c r="S748" s="83"/>
      <c r="T748" s="83"/>
      <c r="U748" s="83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</row>
    <row r="749">
      <c r="A749" s="10"/>
      <c r="B749" s="73"/>
      <c r="C749" s="73"/>
      <c r="D749" s="73"/>
      <c r="E749" s="73"/>
      <c r="F749" s="73"/>
      <c r="G749" s="73"/>
      <c r="H749" s="73"/>
      <c r="I749" s="73"/>
      <c r="J749" s="80"/>
      <c r="K749" s="81"/>
      <c r="L749" s="81"/>
      <c r="M749" s="48"/>
      <c r="N749" s="82"/>
      <c r="O749" s="83"/>
      <c r="P749" s="84"/>
      <c r="Q749" s="83"/>
      <c r="R749" s="83"/>
      <c r="S749" s="83"/>
      <c r="T749" s="83"/>
      <c r="U749" s="83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</row>
    <row r="750">
      <c r="A750" s="10"/>
      <c r="B750" s="73"/>
      <c r="C750" s="73"/>
      <c r="D750" s="73"/>
      <c r="E750" s="73"/>
      <c r="F750" s="73"/>
      <c r="G750" s="73"/>
      <c r="H750" s="73"/>
      <c r="I750" s="73"/>
      <c r="J750" s="80"/>
      <c r="K750" s="81"/>
      <c r="L750" s="81"/>
      <c r="M750" s="48"/>
      <c r="N750" s="82"/>
      <c r="O750" s="83"/>
      <c r="P750" s="84"/>
      <c r="Q750" s="83"/>
      <c r="R750" s="83"/>
      <c r="S750" s="83"/>
      <c r="T750" s="83"/>
      <c r="U750" s="83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</row>
    <row r="751">
      <c r="A751" s="10"/>
      <c r="B751" s="73"/>
      <c r="C751" s="73"/>
      <c r="D751" s="73"/>
      <c r="E751" s="73"/>
      <c r="F751" s="73"/>
      <c r="G751" s="73"/>
      <c r="H751" s="73"/>
      <c r="I751" s="73"/>
      <c r="J751" s="80"/>
      <c r="K751" s="81"/>
      <c r="L751" s="81"/>
      <c r="M751" s="48"/>
      <c r="N751" s="82"/>
      <c r="O751" s="83"/>
      <c r="P751" s="84"/>
      <c r="Q751" s="83"/>
      <c r="R751" s="83"/>
      <c r="S751" s="83"/>
      <c r="T751" s="83"/>
      <c r="U751" s="83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</row>
    <row r="752">
      <c r="A752" s="10"/>
      <c r="B752" s="73"/>
      <c r="C752" s="73"/>
      <c r="D752" s="73"/>
      <c r="E752" s="73"/>
      <c r="F752" s="73"/>
      <c r="G752" s="73"/>
      <c r="H752" s="73"/>
      <c r="I752" s="73"/>
      <c r="J752" s="80"/>
      <c r="K752" s="81"/>
      <c r="L752" s="81"/>
      <c r="M752" s="48"/>
      <c r="N752" s="82"/>
      <c r="O752" s="83"/>
      <c r="P752" s="84"/>
      <c r="Q752" s="83"/>
      <c r="R752" s="83"/>
      <c r="S752" s="83"/>
      <c r="T752" s="83"/>
      <c r="U752" s="83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</row>
    <row r="753">
      <c r="A753" s="10"/>
      <c r="B753" s="73"/>
      <c r="C753" s="73"/>
      <c r="D753" s="73"/>
      <c r="E753" s="73"/>
      <c r="F753" s="73"/>
      <c r="G753" s="73"/>
      <c r="H753" s="73"/>
      <c r="I753" s="73"/>
      <c r="J753" s="80"/>
      <c r="K753" s="81"/>
      <c r="L753" s="81"/>
      <c r="M753" s="48"/>
      <c r="N753" s="82"/>
      <c r="O753" s="83"/>
      <c r="P753" s="84"/>
      <c r="Q753" s="83"/>
      <c r="R753" s="83"/>
      <c r="S753" s="83"/>
      <c r="T753" s="83"/>
      <c r="U753" s="83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</row>
    <row r="754">
      <c r="A754" s="10"/>
      <c r="B754" s="73"/>
      <c r="C754" s="73"/>
      <c r="D754" s="73"/>
      <c r="E754" s="73"/>
      <c r="F754" s="73"/>
      <c r="G754" s="73"/>
      <c r="H754" s="73"/>
      <c r="I754" s="73"/>
      <c r="J754" s="80"/>
      <c r="K754" s="81"/>
      <c r="L754" s="81"/>
      <c r="M754" s="48"/>
      <c r="N754" s="82"/>
      <c r="O754" s="83"/>
      <c r="P754" s="84"/>
      <c r="Q754" s="83"/>
      <c r="R754" s="83"/>
      <c r="S754" s="83"/>
      <c r="T754" s="83"/>
      <c r="U754" s="83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</row>
    <row r="755">
      <c r="A755" s="10"/>
      <c r="B755" s="73"/>
      <c r="C755" s="73"/>
      <c r="D755" s="73"/>
      <c r="E755" s="73"/>
      <c r="F755" s="73"/>
      <c r="G755" s="73"/>
      <c r="H755" s="73"/>
      <c r="I755" s="73"/>
      <c r="J755" s="80"/>
      <c r="K755" s="81"/>
      <c r="L755" s="81"/>
      <c r="M755" s="48"/>
      <c r="N755" s="82"/>
      <c r="O755" s="83"/>
      <c r="P755" s="84"/>
      <c r="Q755" s="83"/>
      <c r="R755" s="83"/>
      <c r="S755" s="83"/>
      <c r="T755" s="83"/>
      <c r="U755" s="83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</row>
    <row r="756">
      <c r="A756" s="10"/>
      <c r="B756" s="73"/>
      <c r="C756" s="73"/>
      <c r="D756" s="73"/>
      <c r="E756" s="73"/>
      <c r="F756" s="73"/>
      <c r="G756" s="73"/>
      <c r="H756" s="73"/>
      <c r="I756" s="73"/>
      <c r="J756" s="80"/>
      <c r="K756" s="81"/>
      <c r="L756" s="81"/>
      <c r="M756" s="48"/>
      <c r="N756" s="82"/>
      <c r="O756" s="83"/>
      <c r="P756" s="84"/>
      <c r="Q756" s="83"/>
      <c r="R756" s="83"/>
      <c r="S756" s="83"/>
      <c r="T756" s="83"/>
      <c r="U756" s="83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</row>
    <row r="757">
      <c r="A757" s="10"/>
      <c r="B757" s="73"/>
      <c r="C757" s="73"/>
      <c r="D757" s="73"/>
      <c r="E757" s="73"/>
      <c r="F757" s="73"/>
      <c r="G757" s="73"/>
      <c r="H757" s="73"/>
      <c r="I757" s="73"/>
      <c r="J757" s="80"/>
      <c r="K757" s="81"/>
      <c r="L757" s="81"/>
      <c r="M757" s="48"/>
      <c r="N757" s="82"/>
      <c r="O757" s="83"/>
      <c r="P757" s="84"/>
      <c r="Q757" s="83"/>
      <c r="R757" s="83"/>
      <c r="S757" s="83"/>
      <c r="T757" s="83"/>
      <c r="U757" s="83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</row>
    <row r="758">
      <c r="A758" s="10"/>
      <c r="B758" s="73"/>
      <c r="C758" s="73"/>
      <c r="D758" s="73"/>
      <c r="E758" s="73"/>
      <c r="F758" s="73"/>
      <c r="G758" s="73"/>
      <c r="H758" s="73"/>
      <c r="I758" s="73"/>
      <c r="J758" s="80"/>
      <c r="K758" s="81"/>
      <c r="L758" s="81"/>
      <c r="M758" s="48"/>
      <c r="N758" s="82"/>
      <c r="O758" s="83"/>
      <c r="P758" s="84"/>
      <c r="Q758" s="83"/>
      <c r="R758" s="83"/>
      <c r="S758" s="83"/>
      <c r="T758" s="83"/>
      <c r="U758" s="83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</row>
    <row r="759">
      <c r="A759" s="10"/>
      <c r="B759" s="73"/>
      <c r="C759" s="73"/>
      <c r="D759" s="73"/>
      <c r="E759" s="73"/>
      <c r="F759" s="73"/>
      <c r="G759" s="73"/>
      <c r="H759" s="73"/>
      <c r="I759" s="73"/>
      <c r="J759" s="80"/>
      <c r="K759" s="81"/>
      <c r="L759" s="81"/>
      <c r="M759" s="48"/>
      <c r="N759" s="82"/>
      <c r="O759" s="83"/>
      <c r="P759" s="84"/>
      <c r="Q759" s="83"/>
      <c r="R759" s="83"/>
      <c r="S759" s="83"/>
      <c r="T759" s="83"/>
      <c r="U759" s="83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</row>
    <row r="760">
      <c r="A760" s="10"/>
      <c r="B760" s="73"/>
      <c r="C760" s="73"/>
      <c r="D760" s="73"/>
      <c r="E760" s="73"/>
      <c r="F760" s="73"/>
      <c r="G760" s="73"/>
      <c r="H760" s="73"/>
      <c r="I760" s="73"/>
      <c r="J760" s="80"/>
      <c r="K760" s="81"/>
      <c r="L760" s="81"/>
      <c r="M760" s="48"/>
      <c r="N760" s="82"/>
      <c r="O760" s="83"/>
      <c r="P760" s="84"/>
      <c r="Q760" s="83"/>
      <c r="R760" s="83"/>
      <c r="S760" s="83"/>
      <c r="T760" s="83"/>
      <c r="U760" s="83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</row>
    <row r="761">
      <c r="A761" s="10"/>
      <c r="B761" s="73"/>
      <c r="C761" s="73"/>
      <c r="D761" s="73"/>
      <c r="E761" s="73"/>
      <c r="F761" s="73"/>
      <c r="G761" s="73"/>
      <c r="H761" s="73"/>
      <c r="I761" s="73"/>
      <c r="J761" s="80"/>
      <c r="K761" s="81"/>
      <c r="L761" s="81"/>
      <c r="M761" s="48"/>
      <c r="N761" s="82"/>
      <c r="O761" s="83"/>
      <c r="P761" s="84"/>
      <c r="Q761" s="83"/>
      <c r="R761" s="83"/>
      <c r="S761" s="83"/>
      <c r="T761" s="83"/>
      <c r="U761" s="83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</row>
    <row r="762">
      <c r="A762" s="10"/>
      <c r="B762" s="73"/>
      <c r="C762" s="73"/>
      <c r="D762" s="73"/>
      <c r="E762" s="73"/>
      <c r="F762" s="73"/>
      <c r="G762" s="73"/>
      <c r="H762" s="73"/>
      <c r="I762" s="73"/>
      <c r="J762" s="80"/>
      <c r="K762" s="81"/>
      <c r="L762" s="81"/>
      <c r="M762" s="48"/>
      <c r="N762" s="82"/>
      <c r="O762" s="83"/>
      <c r="P762" s="84"/>
      <c r="Q762" s="83"/>
      <c r="R762" s="83"/>
      <c r="S762" s="83"/>
      <c r="T762" s="83"/>
      <c r="U762" s="83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</row>
    <row r="763">
      <c r="A763" s="10"/>
      <c r="B763" s="73"/>
      <c r="C763" s="73"/>
      <c r="D763" s="73"/>
      <c r="E763" s="73"/>
      <c r="F763" s="73"/>
      <c r="G763" s="73"/>
      <c r="H763" s="73"/>
      <c r="I763" s="73"/>
      <c r="J763" s="80"/>
      <c r="K763" s="81"/>
      <c r="L763" s="81"/>
      <c r="M763" s="48"/>
      <c r="N763" s="82"/>
      <c r="O763" s="83"/>
      <c r="P763" s="84"/>
      <c r="Q763" s="83"/>
      <c r="R763" s="83"/>
      <c r="S763" s="83"/>
      <c r="T763" s="83"/>
      <c r="U763" s="83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</row>
    <row r="764">
      <c r="A764" s="10"/>
      <c r="B764" s="73"/>
      <c r="C764" s="73"/>
      <c r="D764" s="73"/>
      <c r="E764" s="73"/>
      <c r="F764" s="73"/>
      <c r="G764" s="73"/>
      <c r="H764" s="73"/>
      <c r="I764" s="73"/>
      <c r="J764" s="80"/>
      <c r="K764" s="81"/>
      <c r="L764" s="81"/>
      <c r="M764" s="48"/>
      <c r="N764" s="82"/>
      <c r="O764" s="83"/>
      <c r="P764" s="84"/>
      <c r="Q764" s="83"/>
      <c r="R764" s="83"/>
      <c r="S764" s="83"/>
      <c r="T764" s="83"/>
      <c r="U764" s="83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</row>
    <row r="765">
      <c r="A765" s="10"/>
      <c r="B765" s="73"/>
      <c r="C765" s="73"/>
      <c r="D765" s="73"/>
      <c r="E765" s="73"/>
      <c r="F765" s="73"/>
      <c r="G765" s="73"/>
      <c r="H765" s="73"/>
      <c r="I765" s="73"/>
      <c r="J765" s="80"/>
      <c r="K765" s="81"/>
      <c r="L765" s="81"/>
      <c r="M765" s="48"/>
      <c r="N765" s="82"/>
      <c r="O765" s="83"/>
      <c r="P765" s="84"/>
      <c r="Q765" s="83"/>
      <c r="R765" s="83"/>
      <c r="S765" s="83"/>
      <c r="T765" s="83"/>
      <c r="U765" s="83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</row>
    <row r="766">
      <c r="A766" s="10"/>
      <c r="B766" s="73"/>
      <c r="C766" s="73"/>
      <c r="D766" s="73"/>
      <c r="E766" s="73"/>
      <c r="F766" s="73"/>
      <c r="G766" s="73"/>
      <c r="H766" s="73"/>
      <c r="I766" s="73"/>
      <c r="J766" s="80"/>
      <c r="K766" s="81"/>
      <c r="L766" s="81"/>
      <c r="M766" s="48"/>
      <c r="N766" s="82"/>
      <c r="O766" s="83"/>
      <c r="P766" s="84"/>
      <c r="Q766" s="83"/>
      <c r="R766" s="83"/>
      <c r="S766" s="83"/>
      <c r="T766" s="83"/>
      <c r="U766" s="83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</row>
    <row r="767">
      <c r="A767" s="10"/>
      <c r="B767" s="73"/>
      <c r="C767" s="73"/>
      <c r="D767" s="73"/>
      <c r="E767" s="73"/>
      <c r="F767" s="73"/>
      <c r="G767" s="73"/>
      <c r="H767" s="73"/>
      <c r="I767" s="73"/>
      <c r="J767" s="80"/>
      <c r="K767" s="81"/>
      <c r="L767" s="81"/>
      <c r="M767" s="48"/>
      <c r="N767" s="82"/>
      <c r="O767" s="83"/>
      <c r="P767" s="84"/>
      <c r="Q767" s="83"/>
      <c r="R767" s="83"/>
      <c r="S767" s="83"/>
      <c r="T767" s="83"/>
      <c r="U767" s="83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</row>
    <row r="768">
      <c r="A768" s="10"/>
      <c r="B768" s="73"/>
      <c r="C768" s="73"/>
      <c r="D768" s="73"/>
      <c r="E768" s="73"/>
      <c r="F768" s="73"/>
      <c r="G768" s="73"/>
      <c r="H768" s="73"/>
      <c r="I768" s="73"/>
      <c r="J768" s="80"/>
      <c r="K768" s="81"/>
      <c r="L768" s="81"/>
      <c r="M768" s="48"/>
      <c r="N768" s="82"/>
      <c r="O768" s="83"/>
      <c r="P768" s="84"/>
      <c r="Q768" s="83"/>
      <c r="R768" s="83"/>
      <c r="S768" s="83"/>
      <c r="T768" s="83"/>
      <c r="U768" s="83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</row>
    <row r="769">
      <c r="A769" s="10"/>
      <c r="B769" s="73"/>
      <c r="C769" s="73"/>
      <c r="D769" s="73"/>
      <c r="E769" s="73"/>
      <c r="F769" s="73"/>
      <c r="G769" s="73"/>
      <c r="H769" s="73"/>
      <c r="I769" s="73"/>
      <c r="J769" s="80"/>
      <c r="K769" s="81"/>
      <c r="L769" s="81"/>
      <c r="M769" s="48"/>
      <c r="N769" s="82"/>
      <c r="O769" s="83"/>
      <c r="P769" s="84"/>
      <c r="Q769" s="83"/>
      <c r="R769" s="83"/>
      <c r="S769" s="83"/>
      <c r="T769" s="83"/>
      <c r="U769" s="83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</row>
    <row r="770">
      <c r="A770" s="10"/>
      <c r="B770" s="73"/>
      <c r="C770" s="73"/>
      <c r="D770" s="73"/>
      <c r="E770" s="73"/>
      <c r="F770" s="73"/>
      <c r="G770" s="73"/>
      <c r="H770" s="73"/>
      <c r="I770" s="73"/>
      <c r="J770" s="80"/>
      <c r="K770" s="81"/>
      <c r="L770" s="81"/>
      <c r="M770" s="48"/>
      <c r="N770" s="82"/>
      <c r="O770" s="83"/>
      <c r="P770" s="84"/>
      <c r="Q770" s="83"/>
      <c r="R770" s="83"/>
      <c r="S770" s="83"/>
      <c r="T770" s="83"/>
      <c r="U770" s="83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</row>
    <row r="771">
      <c r="A771" s="10"/>
      <c r="B771" s="73"/>
      <c r="C771" s="73"/>
      <c r="D771" s="73"/>
      <c r="E771" s="73"/>
      <c r="F771" s="73"/>
      <c r="G771" s="73"/>
      <c r="H771" s="73"/>
      <c r="I771" s="73"/>
      <c r="J771" s="80"/>
      <c r="K771" s="81"/>
      <c r="L771" s="81"/>
      <c r="M771" s="48"/>
      <c r="N771" s="82"/>
      <c r="O771" s="83"/>
      <c r="P771" s="84"/>
      <c r="Q771" s="83"/>
      <c r="R771" s="83"/>
      <c r="S771" s="83"/>
      <c r="T771" s="83"/>
      <c r="U771" s="83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</row>
    <row r="772">
      <c r="A772" s="10"/>
      <c r="B772" s="73"/>
      <c r="C772" s="73"/>
      <c r="D772" s="73"/>
      <c r="E772" s="73"/>
      <c r="F772" s="73"/>
      <c r="G772" s="73"/>
      <c r="H772" s="73"/>
      <c r="I772" s="73"/>
      <c r="J772" s="80"/>
      <c r="K772" s="81"/>
      <c r="L772" s="81"/>
      <c r="M772" s="48"/>
      <c r="N772" s="82"/>
      <c r="O772" s="83"/>
      <c r="P772" s="84"/>
      <c r="Q772" s="83"/>
      <c r="R772" s="83"/>
      <c r="S772" s="83"/>
      <c r="T772" s="83"/>
      <c r="U772" s="83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</row>
    <row r="773">
      <c r="A773" s="10"/>
      <c r="B773" s="73"/>
      <c r="C773" s="73"/>
      <c r="D773" s="73"/>
      <c r="E773" s="73"/>
      <c r="F773" s="73"/>
      <c r="G773" s="73"/>
      <c r="H773" s="73"/>
      <c r="I773" s="73"/>
      <c r="J773" s="80"/>
      <c r="K773" s="81"/>
      <c r="L773" s="81"/>
      <c r="M773" s="48"/>
      <c r="N773" s="82"/>
      <c r="O773" s="83"/>
      <c r="P773" s="84"/>
      <c r="Q773" s="83"/>
      <c r="R773" s="83"/>
      <c r="S773" s="83"/>
      <c r="T773" s="83"/>
      <c r="U773" s="83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</row>
    <row r="774">
      <c r="A774" s="10"/>
      <c r="B774" s="73"/>
      <c r="C774" s="73"/>
      <c r="D774" s="73"/>
      <c r="E774" s="73"/>
      <c r="F774" s="73"/>
      <c r="G774" s="73"/>
      <c r="H774" s="73"/>
      <c r="I774" s="73"/>
      <c r="J774" s="80"/>
      <c r="K774" s="81"/>
      <c r="L774" s="81"/>
      <c r="M774" s="48"/>
      <c r="N774" s="82"/>
      <c r="O774" s="83"/>
      <c r="P774" s="84"/>
      <c r="Q774" s="83"/>
      <c r="R774" s="83"/>
      <c r="S774" s="83"/>
      <c r="T774" s="83"/>
      <c r="U774" s="83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</row>
    <row r="775">
      <c r="A775" s="10"/>
      <c r="B775" s="73"/>
      <c r="C775" s="73"/>
      <c r="D775" s="73"/>
      <c r="E775" s="73"/>
      <c r="F775" s="73"/>
      <c r="G775" s="73"/>
      <c r="H775" s="73"/>
      <c r="I775" s="73"/>
      <c r="J775" s="80"/>
      <c r="K775" s="81"/>
      <c r="L775" s="81"/>
      <c r="M775" s="48"/>
      <c r="N775" s="82"/>
      <c r="O775" s="83"/>
      <c r="P775" s="84"/>
      <c r="Q775" s="83"/>
      <c r="R775" s="83"/>
      <c r="S775" s="83"/>
      <c r="T775" s="83"/>
      <c r="U775" s="83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</row>
    <row r="776">
      <c r="A776" s="10"/>
      <c r="B776" s="73"/>
      <c r="C776" s="73"/>
      <c r="D776" s="73"/>
      <c r="E776" s="73"/>
      <c r="F776" s="73"/>
      <c r="G776" s="73"/>
      <c r="H776" s="73"/>
      <c r="I776" s="73"/>
      <c r="J776" s="80"/>
      <c r="K776" s="81"/>
      <c r="L776" s="81"/>
      <c r="M776" s="48"/>
      <c r="N776" s="82"/>
      <c r="O776" s="83"/>
      <c r="P776" s="84"/>
      <c r="Q776" s="83"/>
      <c r="R776" s="83"/>
      <c r="S776" s="83"/>
      <c r="T776" s="83"/>
      <c r="U776" s="83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</row>
    <row r="777">
      <c r="A777" s="10"/>
      <c r="B777" s="73"/>
      <c r="C777" s="73"/>
      <c r="D777" s="73"/>
      <c r="E777" s="73"/>
      <c r="F777" s="73"/>
      <c r="G777" s="73"/>
      <c r="H777" s="73"/>
      <c r="I777" s="73"/>
      <c r="J777" s="80"/>
      <c r="K777" s="81"/>
      <c r="L777" s="81"/>
      <c r="M777" s="48"/>
      <c r="N777" s="82"/>
      <c r="O777" s="83"/>
      <c r="P777" s="84"/>
      <c r="Q777" s="83"/>
      <c r="R777" s="83"/>
      <c r="S777" s="83"/>
      <c r="T777" s="83"/>
      <c r="U777" s="83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</row>
    <row r="778">
      <c r="A778" s="10"/>
      <c r="B778" s="73"/>
      <c r="C778" s="73"/>
      <c r="D778" s="73"/>
      <c r="E778" s="73"/>
      <c r="F778" s="73"/>
      <c r="G778" s="73"/>
      <c r="H778" s="73"/>
      <c r="I778" s="73"/>
      <c r="J778" s="80"/>
      <c r="K778" s="81"/>
      <c r="L778" s="81"/>
      <c r="M778" s="48"/>
      <c r="N778" s="82"/>
      <c r="O778" s="83"/>
      <c r="P778" s="84"/>
      <c r="Q778" s="83"/>
      <c r="R778" s="83"/>
      <c r="S778" s="83"/>
      <c r="T778" s="83"/>
      <c r="U778" s="83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</row>
    <row r="779">
      <c r="A779" s="10"/>
      <c r="B779" s="73"/>
      <c r="C779" s="73"/>
      <c r="D779" s="73"/>
      <c r="E779" s="73"/>
      <c r="F779" s="73"/>
      <c r="G779" s="73"/>
      <c r="H779" s="73"/>
      <c r="I779" s="73"/>
      <c r="J779" s="80"/>
      <c r="K779" s="81"/>
      <c r="L779" s="81"/>
      <c r="M779" s="48"/>
      <c r="N779" s="82"/>
      <c r="O779" s="83"/>
      <c r="P779" s="84"/>
      <c r="Q779" s="83"/>
      <c r="R779" s="83"/>
      <c r="S779" s="83"/>
      <c r="T779" s="83"/>
      <c r="U779" s="83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</row>
    <row r="780">
      <c r="A780" s="10"/>
      <c r="B780" s="73"/>
      <c r="C780" s="73"/>
      <c r="D780" s="73"/>
      <c r="E780" s="73"/>
      <c r="F780" s="73"/>
      <c r="G780" s="73"/>
      <c r="H780" s="73"/>
      <c r="I780" s="73"/>
      <c r="J780" s="80"/>
      <c r="K780" s="81"/>
      <c r="L780" s="81"/>
      <c r="M780" s="48"/>
      <c r="N780" s="82"/>
      <c r="O780" s="83"/>
      <c r="P780" s="84"/>
      <c r="Q780" s="83"/>
      <c r="R780" s="83"/>
      <c r="S780" s="83"/>
      <c r="T780" s="83"/>
      <c r="U780" s="83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</row>
    <row r="781">
      <c r="A781" s="10"/>
      <c r="B781" s="73"/>
      <c r="C781" s="73"/>
      <c r="D781" s="73"/>
      <c r="E781" s="73"/>
      <c r="F781" s="73"/>
      <c r="G781" s="73"/>
      <c r="H781" s="73"/>
      <c r="I781" s="73"/>
      <c r="J781" s="80"/>
      <c r="K781" s="81"/>
      <c r="L781" s="81"/>
      <c r="M781" s="48"/>
      <c r="N781" s="82"/>
      <c r="O781" s="83"/>
      <c r="P781" s="84"/>
      <c r="Q781" s="83"/>
      <c r="R781" s="83"/>
      <c r="S781" s="83"/>
      <c r="T781" s="83"/>
      <c r="U781" s="83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</row>
    <row r="782">
      <c r="A782" s="10"/>
      <c r="B782" s="73"/>
      <c r="C782" s="73"/>
      <c r="D782" s="73"/>
      <c r="E782" s="73"/>
      <c r="F782" s="73"/>
      <c r="G782" s="73"/>
      <c r="H782" s="73"/>
      <c r="I782" s="73"/>
      <c r="J782" s="80"/>
      <c r="K782" s="81"/>
      <c r="L782" s="81"/>
      <c r="M782" s="48"/>
      <c r="N782" s="82"/>
      <c r="O782" s="83"/>
      <c r="P782" s="84"/>
      <c r="Q782" s="83"/>
      <c r="R782" s="83"/>
      <c r="S782" s="83"/>
      <c r="T782" s="83"/>
      <c r="U782" s="83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</row>
    <row r="783">
      <c r="A783" s="10"/>
      <c r="B783" s="73"/>
      <c r="C783" s="73"/>
      <c r="D783" s="73"/>
      <c r="E783" s="73"/>
      <c r="F783" s="73"/>
      <c r="G783" s="73"/>
      <c r="H783" s="73"/>
      <c r="I783" s="73"/>
      <c r="J783" s="80"/>
      <c r="K783" s="81"/>
      <c r="L783" s="81"/>
      <c r="M783" s="48"/>
      <c r="N783" s="82"/>
      <c r="O783" s="83"/>
      <c r="P783" s="84"/>
      <c r="Q783" s="83"/>
      <c r="R783" s="83"/>
      <c r="S783" s="83"/>
      <c r="T783" s="83"/>
      <c r="U783" s="83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</row>
    <row r="784">
      <c r="A784" s="10"/>
      <c r="B784" s="73"/>
      <c r="C784" s="73"/>
      <c r="D784" s="73"/>
      <c r="E784" s="73"/>
      <c r="F784" s="73"/>
      <c r="G784" s="73"/>
      <c r="H784" s="73"/>
      <c r="I784" s="73"/>
      <c r="J784" s="80"/>
      <c r="K784" s="81"/>
      <c r="L784" s="81"/>
      <c r="M784" s="48"/>
      <c r="N784" s="82"/>
      <c r="O784" s="83"/>
      <c r="P784" s="84"/>
      <c r="Q784" s="83"/>
      <c r="R784" s="83"/>
      <c r="S784" s="83"/>
      <c r="T784" s="83"/>
      <c r="U784" s="83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</row>
    <row r="785">
      <c r="A785" s="10"/>
      <c r="B785" s="73"/>
      <c r="C785" s="73"/>
      <c r="D785" s="73"/>
      <c r="E785" s="73"/>
      <c r="F785" s="73"/>
      <c r="G785" s="73"/>
      <c r="H785" s="73"/>
      <c r="I785" s="73"/>
      <c r="J785" s="80"/>
      <c r="K785" s="81"/>
      <c r="L785" s="81"/>
      <c r="M785" s="48"/>
      <c r="N785" s="82"/>
      <c r="O785" s="83"/>
      <c r="P785" s="84"/>
      <c r="Q785" s="83"/>
      <c r="R785" s="83"/>
      <c r="S785" s="83"/>
      <c r="T785" s="83"/>
      <c r="U785" s="83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</row>
    <row r="786">
      <c r="A786" s="10"/>
      <c r="B786" s="73"/>
      <c r="C786" s="73"/>
      <c r="D786" s="73"/>
      <c r="E786" s="73"/>
      <c r="F786" s="73"/>
      <c r="G786" s="73"/>
      <c r="H786" s="73"/>
      <c r="I786" s="73"/>
      <c r="J786" s="80"/>
      <c r="K786" s="81"/>
      <c r="L786" s="81"/>
      <c r="M786" s="48"/>
      <c r="N786" s="82"/>
      <c r="O786" s="83"/>
      <c r="P786" s="84"/>
      <c r="Q786" s="83"/>
      <c r="R786" s="83"/>
      <c r="S786" s="83"/>
      <c r="T786" s="83"/>
      <c r="U786" s="83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</row>
    <row r="787">
      <c r="A787" s="10"/>
      <c r="B787" s="73"/>
      <c r="C787" s="73"/>
      <c r="D787" s="73"/>
      <c r="E787" s="73"/>
      <c r="F787" s="73"/>
      <c r="G787" s="73"/>
      <c r="H787" s="73"/>
      <c r="I787" s="73"/>
      <c r="J787" s="80"/>
      <c r="K787" s="81"/>
      <c r="L787" s="81"/>
      <c r="M787" s="48"/>
      <c r="N787" s="82"/>
      <c r="O787" s="83"/>
      <c r="P787" s="84"/>
      <c r="Q787" s="83"/>
      <c r="R787" s="83"/>
      <c r="S787" s="83"/>
      <c r="T787" s="83"/>
      <c r="U787" s="83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</row>
    <row r="788">
      <c r="A788" s="10"/>
      <c r="B788" s="73"/>
      <c r="C788" s="73"/>
      <c r="D788" s="73"/>
      <c r="E788" s="73"/>
      <c r="F788" s="73"/>
      <c r="G788" s="73"/>
      <c r="H788" s="73"/>
      <c r="I788" s="73"/>
      <c r="J788" s="80"/>
      <c r="K788" s="81"/>
      <c r="L788" s="81"/>
      <c r="M788" s="48"/>
      <c r="N788" s="82"/>
      <c r="O788" s="83"/>
      <c r="P788" s="84"/>
      <c r="Q788" s="83"/>
      <c r="R788" s="83"/>
      <c r="S788" s="83"/>
      <c r="T788" s="83"/>
      <c r="U788" s="83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</row>
    <row r="789">
      <c r="A789" s="10"/>
      <c r="B789" s="73"/>
      <c r="C789" s="73"/>
      <c r="D789" s="73"/>
      <c r="E789" s="73"/>
      <c r="F789" s="73"/>
      <c r="G789" s="73"/>
      <c r="H789" s="73"/>
      <c r="I789" s="73"/>
      <c r="J789" s="80"/>
      <c r="K789" s="81"/>
      <c r="L789" s="81"/>
      <c r="M789" s="48"/>
      <c r="N789" s="82"/>
      <c r="O789" s="83"/>
      <c r="P789" s="84"/>
      <c r="Q789" s="83"/>
      <c r="R789" s="83"/>
      <c r="S789" s="83"/>
      <c r="T789" s="83"/>
      <c r="U789" s="83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</row>
    <row r="790">
      <c r="A790" s="10"/>
      <c r="B790" s="73"/>
      <c r="C790" s="73"/>
      <c r="D790" s="73"/>
      <c r="E790" s="73"/>
      <c r="F790" s="73"/>
      <c r="G790" s="73"/>
      <c r="H790" s="73"/>
      <c r="I790" s="73"/>
      <c r="J790" s="80"/>
      <c r="K790" s="81"/>
      <c r="L790" s="81"/>
      <c r="M790" s="48"/>
      <c r="N790" s="82"/>
      <c r="O790" s="83"/>
      <c r="P790" s="84"/>
      <c r="Q790" s="83"/>
      <c r="R790" s="83"/>
      <c r="S790" s="83"/>
      <c r="T790" s="83"/>
      <c r="U790" s="83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</row>
    <row r="791">
      <c r="A791" s="10"/>
      <c r="B791" s="73"/>
      <c r="C791" s="73"/>
      <c r="D791" s="73"/>
      <c r="E791" s="73"/>
      <c r="F791" s="73"/>
      <c r="G791" s="73"/>
      <c r="H791" s="73"/>
      <c r="I791" s="73"/>
      <c r="J791" s="80"/>
      <c r="K791" s="81"/>
      <c r="L791" s="81"/>
      <c r="M791" s="48"/>
      <c r="N791" s="82"/>
      <c r="O791" s="83"/>
      <c r="P791" s="84"/>
      <c r="Q791" s="83"/>
      <c r="R791" s="83"/>
      <c r="S791" s="83"/>
      <c r="T791" s="83"/>
      <c r="U791" s="83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</row>
    <row r="792">
      <c r="A792" s="10"/>
      <c r="B792" s="73"/>
      <c r="C792" s="73"/>
      <c r="D792" s="73"/>
      <c r="E792" s="73"/>
      <c r="F792" s="73"/>
      <c r="G792" s="73"/>
      <c r="H792" s="73"/>
      <c r="I792" s="73"/>
      <c r="J792" s="80"/>
      <c r="K792" s="81"/>
      <c r="L792" s="81"/>
      <c r="M792" s="48"/>
      <c r="N792" s="82"/>
      <c r="O792" s="83"/>
      <c r="P792" s="84"/>
      <c r="Q792" s="83"/>
      <c r="R792" s="83"/>
      <c r="S792" s="83"/>
      <c r="T792" s="83"/>
      <c r="U792" s="83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</row>
    <row r="793">
      <c r="A793" s="10"/>
      <c r="B793" s="73"/>
      <c r="C793" s="73"/>
      <c r="D793" s="73"/>
      <c r="E793" s="73"/>
      <c r="F793" s="73"/>
      <c r="G793" s="73"/>
      <c r="H793" s="73"/>
      <c r="I793" s="73"/>
      <c r="J793" s="80"/>
      <c r="K793" s="81"/>
      <c r="L793" s="81"/>
      <c r="M793" s="48"/>
      <c r="N793" s="82"/>
      <c r="O793" s="83"/>
      <c r="P793" s="84"/>
      <c r="Q793" s="83"/>
      <c r="R793" s="83"/>
      <c r="S793" s="83"/>
      <c r="T793" s="83"/>
      <c r="U793" s="83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</row>
    <row r="794">
      <c r="A794" s="10"/>
      <c r="B794" s="73"/>
      <c r="C794" s="73"/>
      <c r="D794" s="73"/>
      <c r="E794" s="73"/>
      <c r="F794" s="73"/>
      <c r="G794" s="73"/>
      <c r="H794" s="73"/>
      <c r="I794" s="73"/>
      <c r="J794" s="80"/>
      <c r="K794" s="81"/>
      <c r="L794" s="81"/>
      <c r="M794" s="48"/>
      <c r="N794" s="82"/>
      <c r="O794" s="83"/>
      <c r="P794" s="84"/>
      <c r="Q794" s="83"/>
      <c r="R794" s="83"/>
      <c r="S794" s="83"/>
      <c r="T794" s="83"/>
      <c r="U794" s="83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</row>
    <row r="795">
      <c r="A795" s="10"/>
      <c r="B795" s="73"/>
      <c r="C795" s="73"/>
      <c r="D795" s="73"/>
      <c r="E795" s="73"/>
      <c r="F795" s="73"/>
      <c r="G795" s="73"/>
      <c r="H795" s="73"/>
      <c r="I795" s="73"/>
      <c r="J795" s="80"/>
      <c r="K795" s="81"/>
      <c r="L795" s="81"/>
      <c r="M795" s="48"/>
      <c r="N795" s="82"/>
      <c r="O795" s="83"/>
      <c r="P795" s="84"/>
      <c r="Q795" s="83"/>
      <c r="R795" s="83"/>
      <c r="S795" s="83"/>
      <c r="T795" s="83"/>
      <c r="U795" s="83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</row>
    <row r="796">
      <c r="A796" s="10"/>
      <c r="B796" s="73"/>
      <c r="C796" s="73"/>
      <c r="D796" s="73"/>
      <c r="E796" s="73"/>
      <c r="F796" s="73"/>
      <c r="G796" s="73"/>
      <c r="H796" s="73"/>
      <c r="I796" s="73"/>
      <c r="J796" s="80"/>
      <c r="K796" s="81"/>
      <c r="L796" s="81"/>
      <c r="M796" s="48"/>
      <c r="N796" s="82"/>
      <c r="O796" s="83"/>
      <c r="P796" s="84"/>
      <c r="Q796" s="83"/>
      <c r="R796" s="83"/>
      <c r="S796" s="83"/>
      <c r="T796" s="83"/>
      <c r="U796" s="83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</row>
    <row r="797">
      <c r="A797" s="10"/>
      <c r="B797" s="73"/>
      <c r="C797" s="73"/>
      <c r="D797" s="73"/>
      <c r="E797" s="73"/>
      <c r="F797" s="73"/>
      <c r="G797" s="73"/>
      <c r="H797" s="73"/>
      <c r="I797" s="73"/>
      <c r="J797" s="80"/>
      <c r="K797" s="81"/>
      <c r="L797" s="81"/>
      <c r="M797" s="48"/>
      <c r="N797" s="82"/>
      <c r="O797" s="83"/>
      <c r="P797" s="84"/>
      <c r="Q797" s="83"/>
      <c r="R797" s="83"/>
      <c r="S797" s="83"/>
      <c r="T797" s="83"/>
      <c r="U797" s="83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</row>
    <row r="798">
      <c r="A798" s="10"/>
      <c r="B798" s="73"/>
      <c r="C798" s="73"/>
      <c r="D798" s="73"/>
      <c r="E798" s="73"/>
      <c r="F798" s="73"/>
      <c r="G798" s="73"/>
      <c r="H798" s="73"/>
      <c r="I798" s="73"/>
      <c r="J798" s="80"/>
      <c r="K798" s="81"/>
      <c r="L798" s="81"/>
      <c r="M798" s="48"/>
      <c r="N798" s="82"/>
      <c r="O798" s="83"/>
      <c r="P798" s="84"/>
      <c r="Q798" s="83"/>
      <c r="R798" s="83"/>
      <c r="S798" s="83"/>
      <c r="T798" s="83"/>
      <c r="U798" s="83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</row>
    <row r="799">
      <c r="A799" s="10"/>
      <c r="B799" s="73"/>
      <c r="C799" s="73"/>
      <c r="D799" s="73"/>
      <c r="E799" s="73"/>
      <c r="F799" s="73"/>
      <c r="G799" s="73"/>
      <c r="H799" s="73"/>
      <c r="I799" s="73"/>
      <c r="J799" s="80"/>
      <c r="K799" s="81"/>
      <c r="L799" s="81"/>
      <c r="M799" s="48"/>
      <c r="N799" s="82"/>
      <c r="O799" s="83"/>
      <c r="P799" s="84"/>
      <c r="Q799" s="83"/>
      <c r="R799" s="83"/>
      <c r="S799" s="83"/>
      <c r="T799" s="83"/>
      <c r="U799" s="83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</row>
    <row r="800">
      <c r="A800" s="10"/>
      <c r="B800" s="73"/>
      <c r="C800" s="73"/>
      <c r="D800" s="73"/>
      <c r="E800" s="73"/>
      <c r="F800" s="73"/>
      <c r="G800" s="73"/>
      <c r="H800" s="73"/>
      <c r="I800" s="73"/>
      <c r="J800" s="80"/>
      <c r="K800" s="81"/>
      <c r="L800" s="81"/>
      <c r="M800" s="48"/>
      <c r="N800" s="82"/>
      <c r="O800" s="83"/>
      <c r="P800" s="84"/>
      <c r="Q800" s="83"/>
      <c r="R800" s="83"/>
      <c r="S800" s="83"/>
      <c r="T800" s="83"/>
      <c r="U800" s="83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</row>
    <row r="801">
      <c r="A801" s="10"/>
      <c r="B801" s="73"/>
      <c r="C801" s="73"/>
      <c r="D801" s="73"/>
      <c r="E801" s="73"/>
      <c r="F801" s="73"/>
      <c r="G801" s="73"/>
      <c r="H801" s="73"/>
      <c r="I801" s="73"/>
      <c r="J801" s="80"/>
      <c r="K801" s="81"/>
      <c r="L801" s="81"/>
      <c r="M801" s="48"/>
      <c r="N801" s="82"/>
      <c r="O801" s="83"/>
      <c r="P801" s="84"/>
      <c r="Q801" s="83"/>
      <c r="R801" s="83"/>
      <c r="S801" s="83"/>
      <c r="T801" s="83"/>
      <c r="U801" s="83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</row>
    <row r="802">
      <c r="A802" s="10"/>
      <c r="B802" s="73"/>
      <c r="C802" s="73"/>
      <c r="D802" s="73"/>
      <c r="E802" s="73"/>
      <c r="F802" s="73"/>
      <c r="G802" s="73"/>
      <c r="H802" s="73"/>
      <c r="I802" s="73"/>
      <c r="J802" s="80"/>
      <c r="K802" s="81"/>
      <c r="L802" s="81"/>
      <c r="M802" s="48"/>
      <c r="N802" s="82"/>
      <c r="O802" s="83"/>
      <c r="P802" s="84"/>
      <c r="Q802" s="83"/>
      <c r="R802" s="83"/>
      <c r="S802" s="83"/>
      <c r="T802" s="83"/>
      <c r="U802" s="83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</row>
    <row r="803">
      <c r="A803" s="10"/>
      <c r="B803" s="73"/>
      <c r="C803" s="73"/>
      <c r="D803" s="73"/>
      <c r="E803" s="73"/>
      <c r="F803" s="73"/>
      <c r="G803" s="73"/>
      <c r="H803" s="73"/>
      <c r="I803" s="73"/>
      <c r="J803" s="80"/>
      <c r="K803" s="81"/>
      <c r="L803" s="81"/>
      <c r="M803" s="48"/>
      <c r="N803" s="82"/>
      <c r="O803" s="83"/>
      <c r="P803" s="84"/>
      <c r="Q803" s="83"/>
      <c r="R803" s="83"/>
      <c r="S803" s="83"/>
      <c r="T803" s="83"/>
      <c r="U803" s="83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</row>
    <row r="804">
      <c r="A804" s="10"/>
      <c r="B804" s="73"/>
      <c r="C804" s="73"/>
      <c r="D804" s="73"/>
      <c r="E804" s="73"/>
      <c r="F804" s="73"/>
      <c r="G804" s="73"/>
      <c r="H804" s="73"/>
      <c r="I804" s="73"/>
      <c r="J804" s="80"/>
      <c r="K804" s="81"/>
      <c r="L804" s="81"/>
      <c r="M804" s="48"/>
      <c r="N804" s="82"/>
      <c r="O804" s="83"/>
      <c r="P804" s="84"/>
      <c r="Q804" s="83"/>
      <c r="R804" s="83"/>
      <c r="S804" s="83"/>
      <c r="T804" s="83"/>
      <c r="U804" s="83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</row>
    <row r="805">
      <c r="A805" s="10"/>
      <c r="B805" s="73"/>
      <c r="C805" s="73"/>
      <c r="D805" s="73"/>
      <c r="E805" s="73"/>
      <c r="F805" s="73"/>
      <c r="G805" s="73"/>
      <c r="H805" s="73"/>
      <c r="I805" s="73"/>
      <c r="J805" s="80"/>
      <c r="K805" s="81"/>
      <c r="L805" s="81"/>
      <c r="M805" s="48"/>
      <c r="N805" s="82"/>
      <c r="O805" s="83"/>
      <c r="P805" s="84"/>
      <c r="Q805" s="83"/>
      <c r="R805" s="83"/>
      <c r="S805" s="83"/>
      <c r="T805" s="83"/>
      <c r="U805" s="83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</row>
    <row r="806">
      <c r="A806" s="10"/>
      <c r="B806" s="73"/>
      <c r="C806" s="73"/>
      <c r="D806" s="73"/>
      <c r="E806" s="73"/>
      <c r="F806" s="73"/>
      <c r="G806" s="73"/>
      <c r="H806" s="73"/>
      <c r="I806" s="73"/>
      <c r="J806" s="80"/>
      <c r="K806" s="81"/>
      <c r="L806" s="81"/>
      <c r="M806" s="48"/>
      <c r="N806" s="82"/>
      <c r="O806" s="83"/>
      <c r="P806" s="84"/>
      <c r="Q806" s="83"/>
      <c r="R806" s="83"/>
      <c r="S806" s="83"/>
      <c r="T806" s="83"/>
      <c r="U806" s="83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</row>
    <row r="807">
      <c r="A807" s="10"/>
      <c r="B807" s="73"/>
      <c r="C807" s="73"/>
      <c r="D807" s="73"/>
      <c r="E807" s="73"/>
      <c r="F807" s="73"/>
      <c r="G807" s="73"/>
      <c r="H807" s="73"/>
      <c r="I807" s="73"/>
      <c r="J807" s="80"/>
      <c r="K807" s="81"/>
      <c r="L807" s="81"/>
      <c r="M807" s="48"/>
      <c r="N807" s="82"/>
      <c r="O807" s="83"/>
      <c r="P807" s="84"/>
      <c r="Q807" s="83"/>
      <c r="R807" s="83"/>
      <c r="S807" s="83"/>
      <c r="T807" s="83"/>
      <c r="U807" s="83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</row>
    <row r="808">
      <c r="A808" s="10"/>
      <c r="B808" s="73"/>
      <c r="C808" s="73"/>
      <c r="D808" s="73"/>
      <c r="E808" s="73"/>
      <c r="F808" s="73"/>
      <c r="G808" s="73"/>
      <c r="H808" s="73"/>
      <c r="I808" s="73"/>
      <c r="J808" s="80"/>
      <c r="K808" s="81"/>
      <c r="L808" s="81"/>
      <c r="M808" s="48"/>
      <c r="N808" s="82"/>
      <c r="O808" s="83"/>
      <c r="P808" s="84"/>
      <c r="Q808" s="83"/>
      <c r="R808" s="83"/>
      <c r="S808" s="83"/>
      <c r="T808" s="83"/>
      <c r="U808" s="83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</row>
    <row r="809">
      <c r="A809" s="10"/>
      <c r="B809" s="73"/>
      <c r="C809" s="73"/>
      <c r="D809" s="73"/>
      <c r="E809" s="73"/>
      <c r="F809" s="73"/>
      <c r="G809" s="73"/>
      <c r="H809" s="73"/>
      <c r="I809" s="73"/>
      <c r="J809" s="80"/>
      <c r="K809" s="81"/>
      <c r="L809" s="81"/>
      <c r="M809" s="48"/>
      <c r="N809" s="82"/>
      <c r="O809" s="83"/>
      <c r="P809" s="84"/>
      <c r="Q809" s="83"/>
      <c r="R809" s="83"/>
      <c r="S809" s="83"/>
      <c r="T809" s="83"/>
      <c r="U809" s="83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</row>
    <row r="810">
      <c r="A810" s="10"/>
      <c r="B810" s="73"/>
      <c r="C810" s="73"/>
      <c r="D810" s="73"/>
      <c r="E810" s="73"/>
      <c r="F810" s="73"/>
      <c r="G810" s="73"/>
      <c r="H810" s="73"/>
      <c r="I810" s="73"/>
      <c r="J810" s="80"/>
      <c r="K810" s="81"/>
      <c r="L810" s="81"/>
      <c r="M810" s="48"/>
      <c r="N810" s="82"/>
      <c r="O810" s="83"/>
      <c r="P810" s="84"/>
      <c r="Q810" s="83"/>
      <c r="R810" s="83"/>
      <c r="S810" s="83"/>
      <c r="T810" s="83"/>
      <c r="U810" s="83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</row>
    <row r="811">
      <c r="A811" s="10"/>
      <c r="B811" s="73"/>
      <c r="C811" s="73"/>
      <c r="D811" s="73"/>
      <c r="E811" s="73"/>
      <c r="F811" s="73"/>
      <c r="G811" s="73"/>
      <c r="H811" s="73"/>
      <c r="I811" s="73"/>
      <c r="J811" s="80"/>
      <c r="K811" s="81"/>
      <c r="L811" s="81"/>
      <c r="M811" s="48"/>
      <c r="N811" s="82"/>
      <c r="O811" s="83"/>
      <c r="P811" s="84"/>
      <c r="Q811" s="83"/>
      <c r="R811" s="83"/>
      <c r="S811" s="83"/>
      <c r="T811" s="83"/>
      <c r="U811" s="83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</row>
    <row r="812">
      <c r="A812" s="10"/>
      <c r="B812" s="73"/>
      <c r="C812" s="73"/>
      <c r="D812" s="73"/>
      <c r="E812" s="73"/>
      <c r="F812" s="73"/>
      <c r="G812" s="73"/>
      <c r="H812" s="73"/>
      <c r="I812" s="73"/>
      <c r="J812" s="80"/>
      <c r="K812" s="81"/>
      <c r="L812" s="81"/>
      <c r="M812" s="48"/>
      <c r="N812" s="82"/>
      <c r="O812" s="83"/>
      <c r="P812" s="84"/>
      <c r="Q812" s="83"/>
      <c r="R812" s="83"/>
      <c r="S812" s="83"/>
      <c r="T812" s="83"/>
      <c r="U812" s="83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</row>
    <row r="813">
      <c r="A813" s="10"/>
      <c r="B813" s="73"/>
      <c r="C813" s="73"/>
      <c r="D813" s="73"/>
      <c r="E813" s="73"/>
      <c r="F813" s="73"/>
      <c r="G813" s="73"/>
      <c r="H813" s="73"/>
      <c r="I813" s="73"/>
      <c r="J813" s="80"/>
      <c r="K813" s="81"/>
      <c r="L813" s="81"/>
      <c r="M813" s="48"/>
      <c r="N813" s="82"/>
      <c r="O813" s="83"/>
      <c r="P813" s="84"/>
      <c r="Q813" s="83"/>
      <c r="R813" s="83"/>
      <c r="S813" s="83"/>
      <c r="T813" s="83"/>
      <c r="U813" s="83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</row>
    <row r="814">
      <c r="A814" s="10"/>
      <c r="B814" s="73"/>
      <c r="C814" s="73"/>
      <c r="D814" s="73"/>
      <c r="E814" s="73"/>
      <c r="F814" s="73"/>
      <c r="G814" s="73"/>
      <c r="H814" s="73"/>
      <c r="I814" s="73"/>
      <c r="J814" s="80"/>
      <c r="K814" s="81"/>
      <c r="L814" s="81"/>
      <c r="M814" s="48"/>
      <c r="N814" s="82"/>
      <c r="O814" s="83"/>
      <c r="P814" s="84"/>
      <c r="Q814" s="83"/>
      <c r="R814" s="83"/>
      <c r="S814" s="83"/>
      <c r="T814" s="83"/>
      <c r="U814" s="83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</row>
    <row r="815">
      <c r="A815" s="10"/>
      <c r="B815" s="73"/>
      <c r="C815" s="73"/>
      <c r="D815" s="73"/>
      <c r="E815" s="73"/>
      <c r="F815" s="73"/>
      <c r="G815" s="73"/>
      <c r="H815" s="73"/>
      <c r="I815" s="73"/>
      <c r="J815" s="80"/>
      <c r="K815" s="81"/>
      <c r="L815" s="81"/>
      <c r="M815" s="48"/>
      <c r="N815" s="82"/>
      <c r="O815" s="83"/>
      <c r="P815" s="84"/>
      <c r="Q815" s="83"/>
      <c r="R815" s="83"/>
      <c r="S815" s="83"/>
      <c r="T815" s="83"/>
      <c r="U815" s="83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</row>
    <row r="816">
      <c r="A816" s="10"/>
      <c r="B816" s="73"/>
      <c r="C816" s="73"/>
      <c r="D816" s="73"/>
      <c r="E816" s="73"/>
      <c r="F816" s="73"/>
      <c r="G816" s="73"/>
      <c r="H816" s="73"/>
      <c r="I816" s="73"/>
      <c r="J816" s="80"/>
      <c r="K816" s="81"/>
      <c r="L816" s="81"/>
      <c r="M816" s="48"/>
      <c r="N816" s="82"/>
      <c r="O816" s="83"/>
      <c r="P816" s="84"/>
      <c r="Q816" s="83"/>
      <c r="R816" s="83"/>
      <c r="S816" s="83"/>
      <c r="T816" s="83"/>
      <c r="U816" s="83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</row>
    <row r="817">
      <c r="A817" s="10"/>
      <c r="B817" s="73"/>
      <c r="C817" s="73"/>
      <c r="D817" s="73"/>
      <c r="E817" s="73"/>
      <c r="F817" s="73"/>
      <c r="G817" s="73"/>
      <c r="H817" s="73"/>
      <c r="I817" s="73"/>
      <c r="J817" s="80"/>
      <c r="K817" s="81"/>
      <c r="L817" s="81"/>
      <c r="M817" s="48"/>
      <c r="N817" s="82"/>
      <c r="O817" s="83"/>
      <c r="P817" s="84"/>
      <c r="Q817" s="83"/>
      <c r="R817" s="83"/>
      <c r="S817" s="83"/>
      <c r="T817" s="83"/>
      <c r="U817" s="83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</row>
    <row r="818">
      <c r="A818" s="10"/>
      <c r="B818" s="73"/>
      <c r="C818" s="73"/>
      <c r="D818" s="73"/>
      <c r="E818" s="73"/>
      <c r="F818" s="73"/>
      <c r="G818" s="73"/>
      <c r="H818" s="73"/>
      <c r="I818" s="73"/>
      <c r="J818" s="80"/>
      <c r="K818" s="81"/>
      <c r="L818" s="81"/>
      <c r="M818" s="48"/>
      <c r="N818" s="82"/>
      <c r="O818" s="83"/>
      <c r="P818" s="84"/>
      <c r="Q818" s="83"/>
      <c r="R818" s="83"/>
      <c r="S818" s="83"/>
      <c r="T818" s="83"/>
      <c r="U818" s="83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</row>
    <row r="819">
      <c r="A819" s="10"/>
      <c r="B819" s="73"/>
      <c r="C819" s="73"/>
      <c r="D819" s="73"/>
      <c r="E819" s="73"/>
      <c r="F819" s="73"/>
      <c r="G819" s="73"/>
      <c r="H819" s="73"/>
      <c r="I819" s="73"/>
      <c r="J819" s="80"/>
      <c r="K819" s="81"/>
      <c r="L819" s="81"/>
      <c r="M819" s="48"/>
      <c r="N819" s="82"/>
      <c r="O819" s="83"/>
      <c r="P819" s="84"/>
      <c r="Q819" s="83"/>
      <c r="R819" s="83"/>
      <c r="S819" s="83"/>
      <c r="T819" s="83"/>
      <c r="U819" s="83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</row>
    <row r="820">
      <c r="A820" s="10"/>
      <c r="B820" s="73"/>
      <c r="C820" s="73"/>
      <c r="D820" s="73"/>
      <c r="E820" s="73"/>
      <c r="F820" s="73"/>
      <c r="G820" s="73"/>
      <c r="H820" s="73"/>
      <c r="I820" s="73"/>
      <c r="J820" s="80"/>
      <c r="K820" s="81"/>
      <c r="L820" s="81"/>
      <c r="M820" s="48"/>
      <c r="N820" s="82"/>
      <c r="O820" s="83"/>
      <c r="P820" s="84"/>
      <c r="Q820" s="83"/>
      <c r="R820" s="83"/>
      <c r="S820" s="83"/>
      <c r="T820" s="83"/>
      <c r="U820" s="83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</row>
    <row r="821">
      <c r="A821" s="10"/>
      <c r="B821" s="73"/>
      <c r="C821" s="73"/>
      <c r="D821" s="73"/>
      <c r="E821" s="73"/>
      <c r="F821" s="73"/>
      <c r="G821" s="73"/>
      <c r="H821" s="73"/>
      <c r="I821" s="73"/>
      <c r="J821" s="80"/>
      <c r="K821" s="81"/>
      <c r="L821" s="81"/>
      <c r="M821" s="48"/>
      <c r="N821" s="82"/>
      <c r="O821" s="83"/>
      <c r="P821" s="84"/>
      <c r="Q821" s="83"/>
      <c r="R821" s="83"/>
      <c r="S821" s="83"/>
      <c r="T821" s="83"/>
      <c r="U821" s="83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</row>
    <row r="822">
      <c r="A822" s="10"/>
      <c r="B822" s="73"/>
      <c r="C822" s="73"/>
      <c r="D822" s="73"/>
      <c r="E822" s="73"/>
      <c r="F822" s="73"/>
      <c r="G822" s="73"/>
      <c r="H822" s="73"/>
      <c r="I822" s="73"/>
      <c r="J822" s="80"/>
      <c r="K822" s="81"/>
      <c r="L822" s="81"/>
      <c r="M822" s="48"/>
      <c r="N822" s="82"/>
      <c r="O822" s="83"/>
      <c r="P822" s="84"/>
      <c r="Q822" s="83"/>
      <c r="R822" s="83"/>
      <c r="S822" s="83"/>
      <c r="T822" s="83"/>
      <c r="U822" s="83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</row>
    <row r="823">
      <c r="A823" s="10"/>
      <c r="B823" s="73"/>
      <c r="C823" s="73"/>
      <c r="D823" s="73"/>
      <c r="E823" s="73"/>
      <c r="F823" s="73"/>
      <c r="G823" s="73"/>
      <c r="H823" s="73"/>
      <c r="I823" s="73"/>
      <c r="J823" s="80"/>
      <c r="K823" s="81"/>
      <c r="L823" s="81"/>
      <c r="M823" s="48"/>
      <c r="N823" s="82"/>
      <c r="O823" s="83"/>
      <c r="P823" s="84"/>
      <c r="Q823" s="83"/>
      <c r="R823" s="83"/>
      <c r="S823" s="83"/>
      <c r="T823" s="83"/>
      <c r="U823" s="83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</row>
    <row r="824">
      <c r="A824" s="10"/>
      <c r="B824" s="73"/>
      <c r="C824" s="73"/>
      <c r="D824" s="73"/>
      <c r="E824" s="73"/>
      <c r="F824" s="73"/>
      <c r="G824" s="73"/>
      <c r="H824" s="73"/>
      <c r="I824" s="73"/>
      <c r="J824" s="80"/>
      <c r="K824" s="81"/>
      <c r="L824" s="81"/>
      <c r="M824" s="48"/>
      <c r="N824" s="82"/>
      <c r="O824" s="83"/>
      <c r="P824" s="84"/>
      <c r="Q824" s="83"/>
      <c r="R824" s="83"/>
      <c r="S824" s="83"/>
      <c r="T824" s="83"/>
      <c r="U824" s="83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</row>
    <row r="825">
      <c r="A825" s="10"/>
      <c r="B825" s="73"/>
      <c r="C825" s="73"/>
      <c r="D825" s="73"/>
      <c r="E825" s="73"/>
      <c r="F825" s="73"/>
      <c r="G825" s="73"/>
      <c r="H825" s="73"/>
      <c r="I825" s="73"/>
      <c r="J825" s="80"/>
      <c r="K825" s="81"/>
      <c r="L825" s="81"/>
      <c r="M825" s="48"/>
      <c r="N825" s="82"/>
      <c r="O825" s="83"/>
      <c r="P825" s="84"/>
      <c r="Q825" s="83"/>
      <c r="R825" s="83"/>
      <c r="S825" s="83"/>
      <c r="T825" s="83"/>
      <c r="U825" s="83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</row>
    <row r="826">
      <c r="A826" s="10"/>
      <c r="B826" s="73"/>
      <c r="C826" s="73"/>
      <c r="D826" s="73"/>
      <c r="E826" s="73"/>
      <c r="F826" s="73"/>
      <c r="G826" s="73"/>
      <c r="H826" s="73"/>
      <c r="I826" s="73"/>
      <c r="J826" s="80"/>
      <c r="K826" s="81"/>
      <c r="L826" s="81"/>
      <c r="M826" s="48"/>
      <c r="N826" s="82"/>
      <c r="O826" s="83"/>
      <c r="P826" s="84"/>
      <c r="Q826" s="83"/>
      <c r="R826" s="83"/>
      <c r="S826" s="83"/>
      <c r="T826" s="83"/>
      <c r="U826" s="83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</row>
    <row r="827">
      <c r="A827" s="10"/>
      <c r="B827" s="73"/>
      <c r="C827" s="73"/>
      <c r="D827" s="73"/>
      <c r="E827" s="73"/>
      <c r="F827" s="73"/>
      <c r="G827" s="73"/>
      <c r="H827" s="73"/>
      <c r="I827" s="73"/>
      <c r="J827" s="80"/>
      <c r="K827" s="81"/>
      <c r="L827" s="81"/>
      <c r="M827" s="48"/>
      <c r="N827" s="82"/>
      <c r="O827" s="83"/>
      <c r="P827" s="84"/>
      <c r="Q827" s="83"/>
      <c r="R827" s="83"/>
      <c r="S827" s="83"/>
      <c r="T827" s="83"/>
      <c r="U827" s="83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</row>
    <row r="828">
      <c r="A828" s="10"/>
      <c r="B828" s="73"/>
      <c r="C828" s="73"/>
      <c r="D828" s="73"/>
      <c r="E828" s="73"/>
      <c r="F828" s="73"/>
      <c r="G828" s="73"/>
      <c r="H828" s="73"/>
      <c r="I828" s="73"/>
      <c r="J828" s="80"/>
      <c r="K828" s="81"/>
      <c r="L828" s="81"/>
      <c r="M828" s="48"/>
      <c r="N828" s="82"/>
      <c r="O828" s="83"/>
      <c r="P828" s="84"/>
      <c r="Q828" s="83"/>
      <c r="R828" s="83"/>
      <c r="S828" s="83"/>
      <c r="T828" s="83"/>
      <c r="U828" s="83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</row>
    <row r="829">
      <c r="A829" s="10"/>
      <c r="B829" s="73"/>
      <c r="C829" s="73"/>
      <c r="D829" s="73"/>
      <c r="E829" s="73"/>
      <c r="F829" s="73"/>
      <c r="G829" s="73"/>
      <c r="H829" s="73"/>
      <c r="I829" s="73"/>
      <c r="J829" s="80"/>
      <c r="K829" s="81"/>
      <c r="L829" s="81"/>
      <c r="M829" s="48"/>
      <c r="N829" s="82"/>
      <c r="O829" s="83"/>
      <c r="P829" s="84"/>
      <c r="Q829" s="83"/>
      <c r="R829" s="83"/>
      <c r="S829" s="83"/>
      <c r="T829" s="83"/>
      <c r="U829" s="83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</row>
    <row r="830">
      <c r="A830" s="10"/>
      <c r="B830" s="73"/>
      <c r="C830" s="73"/>
      <c r="D830" s="73"/>
      <c r="E830" s="73"/>
      <c r="F830" s="73"/>
      <c r="G830" s="73"/>
      <c r="H830" s="73"/>
      <c r="I830" s="73"/>
      <c r="J830" s="80"/>
      <c r="K830" s="81"/>
      <c r="L830" s="81"/>
      <c r="M830" s="48"/>
      <c r="N830" s="82"/>
      <c r="O830" s="83"/>
      <c r="P830" s="84"/>
      <c r="Q830" s="83"/>
      <c r="R830" s="83"/>
      <c r="S830" s="83"/>
      <c r="T830" s="83"/>
      <c r="U830" s="83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</row>
    <row r="831">
      <c r="A831" s="10"/>
      <c r="B831" s="73"/>
      <c r="C831" s="73"/>
      <c r="D831" s="73"/>
      <c r="E831" s="73"/>
      <c r="F831" s="73"/>
      <c r="G831" s="73"/>
      <c r="H831" s="73"/>
      <c r="I831" s="73"/>
      <c r="J831" s="80"/>
      <c r="K831" s="81"/>
      <c r="L831" s="81"/>
      <c r="M831" s="48"/>
      <c r="N831" s="82"/>
      <c r="O831" s="83"/>
      <c r="P831" s="84"/>
      <c r="Q831" s="83"/>
      <c r="R831" s="83"/>
      <c r="S831" s="83"/>
      <c r="T831" s="83"/>
      <c r="U831" s="83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</row>
    <row r="832">
      <c r="A832" s="10"/>
      <c r="B832" s="73"/>
      <c r="C832" s="73"/>
      <c r="D832" s="73"/>
      <c r="E832" s="73"/>
      <c r="F832" s="73"/>
      <c r="G832" s="73"/>
      <c r="H832" s="73"/>
      <c r="I832" s="73"/>
      <c r="J832" s="80"/>
      <c r="K832" s="81"/>
      <c r="L832" s="81"/>
      <c r="M832" s="48"/>
      <c r="N832" s="82"/>
      <c r="O832" s="83"/>
      <c r="P832" s="84"/>
      <c r="Q832" s="83"/>
      <c r="R832" s="83"/>
      <c r="S832" s="83"/>
      <c r="T832" s="83"/>
      <c r="U832" s="83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</row>
    <row r="833">
      <c r="A833" s="10"/>
      <c r="B833" s="73"/>
      <c r="C833" s="73"/>
      <c r="D833" s="73"/>
      <c r="E833" s="73"/>
      <c r="F833" s="73"/>
      <c r="G833" s="73"/>
      <c r="H833" s="73"/>
      <c r="I833" s="73"/>
      <c r="J833" s="80"/>
      <c r="K833" s="81"/>
      <c r="L833" s="81"/>
      <c r="M833" s="48"/>
      <c r="N833" s="82"/>
      <c r="O833" s="83"/>
      <c r="P833" s="84"/>
      <c r="Q833" s="83"/>
      <c r="R833" s="83"/>
      <c r="S833" s="83"/>
      <c r="T833" s="83"/>
      <c r="U833" s="83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</row>
    <row r="834">
      <c r="A834" s="10"/>
      <c r="B834" s="73"/>
      <c r="C834" s="73"/>
      <c r="D834" s="73"/>
      <c r="E834" s="73"/>
      <c r="F834" s="73"/>
      <c r="G834" s="73"/>
      <c r="H834" s="73"/>
      <c r="I834" s="73"/>
      <c r="J834" s="80"/>
      <c r="K834" s="81"/>
      <c r="L834" s="81"/>
      <c r="M834" s="48"/>
      <c r="N834" s="82"/>
      <c r="O834" s="83"/>
      <c r="P834" s="84"/>
      <c r="Q834" s="83"/>
      <c r="R834" s="83"/>
      <c r="S834" s="83"/>
      <c r="T834" s="83"/>
      <c r="U834" s="83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</row>
    <row r="835">
      <c r="A835" s="10"/>
      <c r="B835" s="73"/>
      <c r="C835" s="73"/>
      <c r="D835" s="73"/>
      <c r="E835" s="73"/>
      <c r="F835" s="73"/>
      <c r="G835" s="73"/>
      <c r="H835" s="73"/>
      <c r="I835" s="73"/>
      <c r="J835" s="80"/>
      <c r="K835" s="81"/>
      <c r="L835" s="81"/>
      <c r="M835" s="48"/>
      <c r="N835" s="82"/>
      <c r="O835" s="83"/>
      <c r="P835" s="84"/>
      <c r="Q835" s="83"/>
      <c r="R835" s="83"/>
      <c r="S835" s="83"/>
      <c r="T835" s="83"/>
      <c r="U835" s="83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</row>
    <row r="836">
      <c r="A836" s="10"/>
      <c r="B836" s="73"/>
      <c r="C836" s="73"/>
      <c r="D836" s="73"/>
      <c r="E836" s="73"/>
      <c r="F836" s="73"/>
      <c r="G836" s="73"/>
      <c r="H836" s="73"/>
      <c r="I836" s="73"/>
      <c r="J836" s="80"/>
      <c r="K836" s="81"/>
      <c r="L836" s="81"/>
      <c r="M836" s="48"/>
      <c r="N836" s="82"/>
      <c r="O836" s="83"/>
      <c r="P836" s="84"/>
      <c r="Q836" s="83"/>
      <c r="R836" s="83"/>
      <c r="S836" s="83"/>
      <c r="T836" s="83"/>
      <c r="U836" s="83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</row>
    <row r="837">
      <c r="A837" s="10"/>
      <c r="B837" s="73"/>
      <c r="C837" s="73"/>
      <c r="D837" s="73"/>
      <c r="E837" s="73"/>
      <c r="F837" s="73"/>
      <c r="G837" s="73"/>
      <c r="H837" s="73"/>
      <c r="I837" s="73"/>
      <c r="J837" s="80"/>
      <c r="K837" s="81"/>
      <c r="L837" s="81"/>
      <c r="M837" s="48"/>
      <c r="N837" s="82"/>
      <c r="O837" s="83"/>
      <c r="P837" s="84"/>
      <c r="Q837" s="83"/>
      <c r="R837" s="83"/>
      <c r="S837" s="83"/>
      <c r="T837" s="83"/>
      <c r="U837" s="83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</row>
    <row r="838">
      <c r="A838" s="10"/>
      <c r="B838" s="73"/>
      <c r="C838" s="73"/>
      <c r="D838" s="73"/>
      <c r="E838" s="73"/>
      <c r="F838" s="73"/>
      <c r="G838" s="73"/>
      <c r="H838" s="73"/>
      <c r="I838" s="73"/>
      <c r="J838" s="80"/>
      <c r="K838" s="81"/>
      <c r="L838" s="81"/>
      <c r="M838" s="48"/>
      <c r="N838" s="82"/>
      <c r="O838" s="83"/>
      <c r="P838" s="84"/>
      <c r="Q838" s="83"/>
      <c r="R838" s="83"/>
      <c r="S838" s="83"/>
      <c r="T838" s="83"/>
      <c r="U838" s="83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</row>
    <row r="839">
      <c r="A839" s="10"/>
      <c r="B839" s="73"/>
      <c r="C839" s="73"/>
      <c r="D839" s="73"/>
      <c r="E839" s="73"/>
      <c r="F839" s="73"/>
      <c r="G839" s="73"/>
      <c r="H839" s="73"/>
      <c r="I839" s="73"/>
      <c r="J839" s="80"/>
      <c r="K839" s="81"/>
      <c r="L839" s="81"/>
      <c r="M839" s="48"/>
      <c r="N839" s="82"/>
      <c r="O839" s="83"/>
      <c r="P839" s="84"/>
      <c r="Q839" s="83"/>
      <c r="R839" s="83"/>
      <c r="S839" s="83"/>
      <c r="T839" s="83"/>
      <c r="U839" s="83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</row>
    <row r="840">
      <c r="A840" s="10"/>
      <c r="B840" s="73"/>
      <c r="C840" s="73"/>
      <c r="D840" s="73"/>
      <c r="E840" s="73"/>
      <c r="F840" s="73"/>
      <c r="G840" s="73"/>
      <c r="H840" s="73"/>
      <c r="I840" s="73"/>
      <c r="J840" s="80"/>
      <c r="K840" s="81"/>
      <c r="L840" s="81"/>
      <c r="M840" s="48"/>
      <c r="N840" s="82"/>
      <c r="O840" s="83"/>
      <c r="P840" s="84"/>
      <c r="Q840" s="83"/>
      <c r="R840" s="83"/>
      <c r="S840" s="83"/>
      <c r="T840" s="83"/>
      <c r="U840" s="83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</row>
    <row r="841">
      <c r="A841" s="10"/>
      <c r="B841" s="73"/>
      <c r="C841" s="73"/>
      <c r="D841" s="73"/>
      <c r="E841" s="73"/>
      <c r="F841" s="73"/>
      <c r="G841" s="73"/>
      <c r="H841" s="73"/>
      <c r="I841" s="73"/>
      <c r="J841" s="80"/>
      <c r="K841" s="81"/>
      <c r="L841" s="81"/>
      <c r="M841" s="48"/>
      <c r="N841" s="82"/>
      <c r="O841" s="83"/>
      <c r="P841" s="84"/>
      <c r="Q841" s="83"/>
      <c r="R841" s="83"/>
      <c r="S841" s="83"/>
      <c r="T841" s="83"/>
      <c r="U841" s="83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</row>
    <row r="842">
      <c r="A842" s="10"/>
      <c r="B842" s="73"/>
      <c r="C842" s="73"/>
      <c r="D842" s="73"/>
      <c r="E842" s="73"/>
      <c r="F842" s="73"/>
      <c r="G842" s="73"/>
      <c r="H842" s="73"/>
      <c r="I842" s="73"/>
      <c r="J842" s="80"/>
      <c r="K842" s="81"/>
      <c r="L842" s="81"/>
      <c r="M842" s="48"/>
      <c r="N842" s="82"/>
      <c r="O842" s="83"/>
      <c r="P842" s="84"/>
      <c r="Q842" s="83"/>
      <c r="R842" s="83"/>
      <c r="S842" s="83"/>
      <c r="T842" s="83"/>
      <c r="U842" s="83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</row>
    <row r="843">
      <c r="A843" s="10"/>
      <c r="B843" s="73"/>
      <c r="C843" s="73"/>
      <c r="D843" s="73"/>
      <c r="E843" s="73"/>
      <c r="F843" s="73"/>
      <c r="G843" s="73"/>
      <c r="H843" s="73"/>
      <c r="I843" s="73"/>
      <c r="J843" s="80"/>
      <c r="K843" s="81"/>
      <c r="L843" s="81"/>
      <c r="M843" s="48"/>
      <c r="N843" s="82"/>
      <c r="O843" s="83"/>
      <c r="P843" s="84"/>
      <c r="Q843" s="83"/>
      <c r="R843" s="83"/>
      <c r="S843" s="83"/>
      <c r="T843" s="83"/>
      <c r="U843" s="83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</row>
    <row r="844">
      <c r="A844" s="10"/>
      <c r="B844" s="73"/>
      <c r="C844" s="73"/>
      <c r="D844" s="73"/>
      <c r="E844" s="73"/>
      <c r="F844" s="73"/>
      <c r="G844" s="73"/>
      <c r="H844" s="73"/>
      <c r="I844" s="73"/>
      <c r="J844" s="80"/>
      <c r="K844" s="81"/>
      <c r="L844" s="81"/>
      <c r="M844" s="48"/>
      <c r="N844" s="82"/>
      <c r="O844" s="83"/>
      <c r="P844" s="84"/>
      <c r="Q844" s="83"/>
      <c r="R844" s="83"/>
      <c r="S844" s="83"/>
      <c r="T844" s="83"/>
      <c r="U844" s="83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</row>
    <row r="845">
      <c r="A845" s="10"/>
      <c r="B845" s="73"/>
      <c r="C845" s="73"/>
      <c r="D845" s="73"/>
      <c r="E845" s="73"/>
      <c r="F845" s="73"/>
      <c r="G845" s="73"/>
      <c r="H845" s="73"/>
      <c r="I845" s="73"/>
      <c r="J845" s="80"/>
      <c r="K845" s="81"/>
      <c r="L845" s="81"/>
      <c r="M845" s="48"/>
      <c r="N845" s="82"/>
      <c r="O845" s="83"/>
      <c r="P845" s="84"/>
      <c r="Q845" s="83"/>
      <c r="R845" s="83"/>
      <c r="S845" s="83"/>
      <c r="T845" s="83"/>
      <c r="U845" s="83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</row>
    <row r="846">
      <c r="A846" s="10"/>
      <c r="B846" s="73"/>
      <c r="C846" s="73"/>
      <c r="D846" s="73"/>
      <c r="E846" s="73"/>
      <c r="F846" s="73"/>
      <c r="G846" s="73"/>
      <c r="H846" s="73"/>
      <c r="I846" s="73"/>
      <c r="J846" s="80"/>
      <c r="K846" s="81"/>
      <c r="L846" s="81"/>
      <c r="M846" s="48"/>
      <c r="N846" s="82"/>
      <c r="O846" s="83"/>
      <c r="P846" s="84"/>
      <c r="Q846" s="83"/>
      <c r="R846" s="83"/>
      <c r="S846" s="83"/>
      <c r="T846" s="83"/>
      <c r="U846" s="83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</row>
    <row r="847">
      <c r="A847" s="10"/>
      <c r="B847" s="73"/>
      <c r="C847" s="73"/>
      <c r="D847" s="73"/>
      <c r="E847" s="73"/>
      <c r="F847" s="73"/>
      <c r="G847" s="73"/>
      <c r="H847" s="73"/>
      <c r="I847" s="73"/>
      <c r="J847" s="80"/>
      <c r="K847" s="81"/>
      <c r="L847" s="81"/>
      <c r="M847" s="48"/>
      <c r="N847" s="82"/>
      <c r="O847" s="83"/>
      <c r="P847" s="84"/>
      <c r="Q847" s="83"/>
      <c r="R847" s="83"/>
      <c r="S847" s="83"/>
      <c r="T847" s="83"/>
      <c r="U847" s="83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</row>
    <row r="848">
      <c r="A848" s="10"/>
      <c r="B848" s="73"/>
      <c r="C848" s="73"/>
      <c r="D848" s="73"/>
      <c r="E848" s="73"/>
      <c r="F848" s="73"/>
      <c r="G848" s="73"/>
      <c r="H848" s="73"/>
      <c r="I848" s="73"/>
      <c r="J848" s="80"/>
      <c r="K848" s="81"/>
      <c r="L848" s="81"/>
      <c r="M848" s="48"/>
      <c r="N848" s="82"/>
      <c r="O848" s="83"/>
      <c r="P848" s="84"/>
      <c r="Q848" s="83"/>
      <c r="R848" s="83"/>
      <c r="S848" s="83"/>
      <c r="T848" s="83"/>
      <c r="U848" s="83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</row>
    <row r="849">
      <c r="A849" s="10"/>
      <c r="B849" s="73"/>
      <c r="C849" s="73"/>
      <c r="D849" s="73"/>
      <c r="E849" s="73"/>
      <c r="F849" s="73"/>
      <c r="G849" s="73"/>
      <c r="H849" s="73"/>
      <c r="I849" s="73"/>
      <c r="J849" s="80"/>
      <c r="K849" s="81"/>
      <c r="L849" s="81"/>
      <c r="M849" s="48"/>
      <c r="N849" s="82"/>
      <c r="O849" s="83"/>
      <c r="P849" s="84"/>
      <c r="Q849" s="83"/>
      <c r="R849" s="83"/>
      <c r="S849" s="83"/>
      <c r="T849" s="83"/>
      <c r="U849" s="83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</row>
    <row r="850">
      <c r="A850" s="10"/>
      <c r="B850" s="73"/>
      <c r="C850" s="73"/>
      <c r="D850" s="73"/>
      <c r="E850" s="73"/>
      <c r="F850" s="73"/>
      <c r="G850" s="73"/>
      <c r="H850" s="73"/>
      <c r="I850" s="73"/>
      <c r="J850" s="80"/>
      <c r="K850" s="81"/>
      <c r="L850" s="81"/>
      <c r="M850" s="48"/>
      <c r="N850" s="82"/>
      <c r="O850" s="83"/>
      <c r="P850" s="84"/>
      <c r="Q850" s="83"/>
      <c r="R850" s="83"/>
      <c r="S850" s="83"/>
      <c r="T850" s="83"/>
      <c r="U850" s="83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</row>
    <row r="851">
      <c r="A851" s="10"/>
      <c r="B851" s="73"/>
      <c r="C851" s="73"/>
      <c r="D851" s="73"/>
      <c r="E851" s="73"/>
      <c r="F851" s="73"/>
      <c r="G851" s="73"/>
      <c r="H851" s="73"/>
      <c r="I851" s="73"/>
      <c r="J851" s="80"/>
      <c r="K851" s="81"/>
      <c r="L851" s="81"/>
      <c r="M851" s="48"/>
      <c r="N851" s="82"/>
      <c r="O851" s="83"/>
      <c r="P851" s="84"/>
      <c r="Q851" s="83"/>
      <c r="R851" s="83"/>
      <c r="S851" s="83"/>
      <c r="T851" s="83"/>
      <c r="U851" s="83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</row>
    <row r="852">
      <c r="A852" s="10"/>
      <c r="B852" s="73"/>
      <c r="C852" s="73"/>
      <c r="D852" s="73"/>
      <c r="E852" s="73"/>
      <c r="F852" s="73"/>
      <c r="G852" s="73"/>
      <c r="H852" s="73"/>
      <c r="I852" s="73"/>
      <c r="J852" s="80"/>
      <c r="K852" s="81"/>
      <c r="L852" s="81"/>
      <c r="M852" s="48"/>
      <c r="N852" s="82"/>
      <c r="O852" s="83"/>
      <c r="P852" s="84"/>
      <c r="Q852" s="83"/>
      <c r="R852" s="83"/>
      <c r="S852" s="83"/>
      <c r="T852" s="83"/>
      <c r="U852" s="83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</row>
    <row r="853">
      <c r="A853" s="10"/>
      <c r="B853" s="73"/>
      <c r="C853" s="73"/>
      <c r="D853" s="73"/>
      <c r="E853" s="73"/>
      <c r="F853" s="73"/>
      <c r="G853" s="73"/>
      <c r="H853" s="73"/>
      <c r="I853" s="73"/>
      <c r="J853" s="80"/>
      <c r="K853" s="81"/>
      <c r="L853" s="81"/>
      <c r="M853" s="48"/>
      <c r="N853" s="82"/>
      <c r="O853" s="83"/>
      <c r="P853" s="84"/>
      <c r="Q853" s="83"/>
      <c r="R853" s="83"/>
      <c r="S853" s="83"/>
      <c r="T853" s="83"/>
      <c r="U853" s="83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</row>
    <row r="854">
      <c r="A854" s="10"/>
      <c r="B854" s="73"/>
      <c r="C854" s="73"/>
      <c r="D854" s="73"/>
      <c r="E854" s="73"/>
      <c r="F854" s="73"/>
      <c r="G854" s="73"/>
      <c r="H854" s="73"/>
      <c r="I854" s="73"/>
      <c r="J854" s="80"/>
      <c r="K854" s="81"/>
      <c r="L854" s="81"/>
      <c r="M854" s="48"/>
      <c r="N854" s="82"/>
      <c r="O854" s="83"/>
      <c r="P854" s="84"/>
      <c r="Q854" s="83"/>
      <c r="R854" s="83"/>
      <c r="S854" s="83"/>
      <c r="T854" s="83"/>
      <c r="U854" s="83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</row>
    <row r="855">
      <c r="A855" s="10"/>
      <c r="B855" s="73"/>
      <c r="C855" s="73"/>
      <c r="D855" s="73"/>
      <c r="E855" s="73"/>
      <c r="F855" s="73"/>
      <c r="G855" s="73"/>
      <c r="H855" s="73"/>
      <c r="I855" s="73"/>
      <c r="J855" s="80"/>
      <c r="K855" s="81"/>
      <c r="L855" s="81"/>
      <c r="M855" s="48"/>
      <c r="N855" s="82"/>
      <c r="O855" s="83"/>
      <c r="P855" s="84"/>
      <c r="Q855" s="83"/>
      <c r="R855" s="83"/>
      <c r="S855" s="83"/>
      <c r="T855" s="83"/>
      <c r="U855" s="83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</row>
    <row r="856">
      <c r="A856" s="10"/>
      <c r="B856" s="73"/>
      <c r="C856" s="73"/>
      <c r="D856" s="73"/>
      <c r="E856" s="73"/>
      <c r="F856" s="73"/>
      <c r="G856" s="73"/>
      <c r="H856" s="73"/>
      <c r="I856" s="73"/>
      <c r="J856" s="80"/>
      <c r="K856" s="81"/>
      <c r="L856" s="81"/>
      <c r="M856" s="48"/>
      <c r="N856" s="82"/>
      <c r="O856" s="83"/>
      <c r="P856" s="84"/>
      <c r="Q856" s="83"/>
      <c r="R856" s="83"/>
      <c r="S856" s="83"/>
      <c r="T856" s="83"/>
      <c r="U856" s="83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</row>
    <row r="857">
      <c r="A857" s="10"/>
      <c r="B857" s="73"/>
      <c r="C857" s="73"/>
      <c r="D857" s="73"/>
      <c r="E857" s="73"/>
      <c r="F857" s="73"/>
      <c r="G857" s="73"/>
      <c r="H857" s="73"/>
      <c r="I857" s="73"/>
      <c r="J857" s="80"/>
      <c r="K857" s="81"/>
      <c r="L857" s="81"/>
      <c r="M857" s="48"/>
      <c r="N857" s="82"/>
      <c r="O857" s="83"/>
      <c r="P857" s="84"/>
      <c r="Q857" s="83"/>
      <c r="R857" s="83"/>
      <c r="S857" s="83"/>
      <c r="T857" s="83"/>
      <c r="U857" s="83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</row>
    <row r="858">
      <c r="A858" s="10"/>
      <c r="B858" s="73"/>
      <c r="C858" s="73"/>
      <c r="D858" s="73"/>
      <c r="E858" s="73"/>
      <c r="F858" s="73"/>
      <c r="G858" s="73"/>
      <c r="H858" s="73"/>
      <c r="I858" s="73"/>
      <c r="J858" s="80"/>
      <c r="K858" s="81"/>
      <c r="L858" s="81"/>
      <c r="M858" s="48"/>
      <c r="N858" s="82"/>
      <c r="O858" s="83"/>
      <c r="P858" s="84"/>
      <c r="Q858" s="83"/>
      <c r="R858" s="83"/>
      <c r="S858" s="83"/>
      <c r="T858" s="83"/>
      <c r="U858" s="83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</row>
    <row r="859">
      <c r="A859" s="10"/>
      <c r="B859" s="73"/>
      <c r="C859" s="73"/>
      <c r="D859" s="73"/>
      <c r="E859" s="73"/>
      <c r="F859" s="73"/>
      <c r="G859" s="73"/>
      <c r="H859" s="73"/>
      <c r="I859" s="73"/>
      <c r="J859" s="80"/>
      <c r="K859" s="81"/>
      <c r="L859" s="81"/>
      <c r="M859" s="48"/>
      <c r="N859" s="82"/>
      <c r="O859" s="83"/>
      <c r="P859" s="84"/>
      <c r="Q859" s="83"/>
      <c r="R859" s="83"/>
      <c r="S859" s="83"/>
      <c r="T859" s="83"/>
      <c r="U859" s="83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</row>
    <row r="860">
      <c r="A860" s="10"/>
      <c r="B860" s="73"/>
      <c r="C860" s="73"/>
      <c r="D860" s="73"/>
      <c r="E860" s="73"/>
      <c r="F860" s="73"/>
      <c r="G860" s="73"/>
      <c r="H860" s="73"/>
      <c r="I860" s="73"/>
      <c r="J860" s="80"/>
      <c r="K860" s="81"/>
      <c r="L860" s="81"/>
      <c r="M860" s="48"/>
      <c r="N860" s="82"/>
      <c r="O860" s="83"/>
      <c r="P860" s="84"/>
      <c r="Q860" s="83"/>
      <c r="R860" s="83"/>
      <c r="S860" s="83"/>
      <c r="T860" s="83"/>
      <c r="U860" s="83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</row>
    <row r="861">
      <c r="A861" s="10"/>
      <c r="B861" s="73"/>
      <c r="C861" s="73"/>
      <c r="D861" s="73"/>
      <c r="E861" s="73"/>
      <c r="F861" s="73"/>
      <c r="G861" s="73"/>
      <c r="H861" s="73"/>
      <c r="I861" s="73"/>
      <c r="J861" s="80"/>
      <c r="K861" s="81"/>
      <c r="L861" s="81"/>
      <c r="M861" s="48"/>
      <c r="N861" s="82"/>
      <c r="O861" s="83"/>
      <c r="P861" s="84"/>
      <c r="Q861" s="83"/>
      <c r="R861" s="83"/>
      <c r="S861" s="83"/>
      <c r="T861" s="83"/>
      <c r="U861" s="83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</row>
    <row r="862">
      <c r="A862" s="10"/>
      <c r="B862" s="73"/>
      <c r="C862" s="73"/>
      <c r="D862" s="73"/>
      <c r="E862" s="73"/>
      <c r="F862" s="73"/>
      <c r="G862" s="73"/>
      <c r="H862" s="73"/>
      <c r="I862" s="73"/>
      <c r="J862" s="80"/>
      <c r="K862" s="81"/>
      <c r="L862" s="81"/>
      <c r="M862" s="48"/>
      <c r="N862" s="82"/>
      <c r="O862" s="83"/>
      <c r="P862" s="84"/>
      <c r="Q862" s="83"/>
      <c r="R862" s="83"/>
      <c r="S862" s="83"/>
      <c r="T862" s="83"/>
      <c r="U862" s="83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</row>
    <row r="863">
      <c r="A863" s="10"/>
      <c r="B863" s="73"/>
      <c r="C863" s="73"/>
      <c r="D863" s="73"/>
      <c r="E863" s="73"/>
      <c r="F863" s="73"/>
      <c r="G863" s="73"/>
      <c r="H863" s="73"/>
      <c r="I863" s="73"/>
      <c r="J863" s="80"/>
      <c r="K863" s="81"/>
      <c r="L863" s="81"/>
      <c r="M863" s="48"/>
      <c r="N863" s="82"/>
      <c r="O863" s="83"/>
      <c r="P863" s="84"/>
      <c r="Q863" s="83"/>
      <c r="R863" s="83"/>
      <c r="S863" s="83"/>
      <c r="T863" s="83"/>
      <c r="U863" s="83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</row>
    <row r="864">
      <c r="A864" s="10"/>
      <c r="B864" s="73"/>
      <c r="C864" s="73"/>
      <c r="D864" s="73"/>
      <c r="E864" s="73"/>
      <c r="F864" s="73"/>
      <c r="G864" s="73"/>
      <c r="H864" s="73"/>
      <c r="I864" s="73"/>
      <c r="J864" s="80"/>
      <c r="K864" s="81"/>
      <c r="L864" s="81"/>
      <c r="M864" s="48"/>
      <c r="N864" s="82"/>
      <c r="O864" s="83"/>
      <c r="P864" s="84"/>
      <c r="Q864" s="83"/>
      <c r="R864" s="83"/>
      <c r="S864" s="83"/>
      <c r="T864" s="83"/>
      <c r="U864" s="83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</row>
    <row r="865">
      <c r="A865" s="10"/>
      <c r="B865" s="73"/>
      <c r="C865" s="73"/>
      <c r="D865" s="73"/>
      <c r="E865" s="73"/>
      <c r="F865" s="73"/>
      <c r="G865" s="73"/>
      <c r="H865" s="73"/>
      <c r="I865" s="73"/>
      <c r="J865" s="80"/>
      <c r="K865" s="81"/>
      <c r="L865" s="81"/>
      <c r="M865" s="48"/>
      <c r="N865" s="82"/>
      <c r="O865" s="83"/>
      <c r="P865" s="84"/>
      <c r="Q865" s="83"/>
      <c r="R865" s="83"/>
      <c r="S865" s="83"/>
      <c r="T865" s="83"/>
      <c r="U865" s="83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</row>
    <row r="866">
      <c r="A866" s="10"/>
      <c r="B866" s="73"/>
      <c r="C866" s="73"/>
      <c r="D866" s="73"/>
      <c r="E866" s="73"/>
      <c r="F866" s="73"/>
      <c r="G866" s="73"/>
      <c r="H866" s="73"/>
      <c r="I866" s="73"/>
      <c r="J866" s="80"/>
      <c r="K866" s="81"/>
      <c r="L866" s="81"/>
      <c r="M866" s="48"/>
      <c r="N866" s="82"/>
      <c r="O866" s="83"/>
      <c r="P866" s="84"/>
      <c r="Q866" s="83"/>
      <c r="R866" s="83"/>
      <c r="S866" s="83"/>
      <c r="T866" s="83"/>
      <c r="U866" s="83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</row>
    <row r="867">
      <c r="A867" s="10"/>
      <c r="B867" s="73"/>
      <c r="C867" s="73"/>
      <c r="D867" s="73"/>
      <c r="E867" s="73"/>
      <c r="F867" s="73"/>
      <c r="G867" s="73"/>
      <c r="H867" s="73"/>
      <c r="I867" s="73"/>
      <c r="J867" s="80"/>
      <c r="K867" s="81"/>
      <c r="L867" s="81"/>
      <c r="M867" s="48"/>
      <c r="N867" s="82"/>
      <c r="O867" s="83"/>
      <c r="P867" s="84"/>
      <c r="Q867" s="83"/>
      <c r="R867" s="83"/>
      <c r="S867" s="83"/>
      <c r="T867" s="83"/>
      <c r="U867" s="83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</row>
    <row r="868">
      <c r="A868" s="10"/>
      <c r="B868" s="73"/>
      <c r="C868" s="73"/>
      <c r="D868" s="73"/>
      <c r="E868" s="73"/>
      <c r="F868" s="73"/>
      <c r="G868" s="73"/>
      <c r="H868" s="73"/>
      <c r="I868" s="73"/>
      <c r="J868" s="80"/>
      <c r="K868" s="81"/>
      <c r="L868" s="81"/>
      <c r="M868" s="48"/>
      <c r="N868" s="82"/>
      <c r="O868" s="83"/>
      <c r="P868" s="84"/>
      <c r="Q868" s="83"/>
      <c r="R868" s="83"/>
      <c r="S868" s="83"/>
      <c r="T868" s="83"/>
      <c r="U868" s="83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</row>
    <row r="869">
      <c r="A869" s="10"/>
      <c r="B869" s="73"/>
      <c r="C869" s="73"/>
      <c r="D869" s="73"/>
      <c r="E869" s="73"/>
      <c r="F869" s="73"/>
      <c r="G869" s="73"/>
      <c r="H869" s="73"/>
      <c r="I869" s="73"/>
      <c r="J869" s="80"/>
      <c r="K869" s="81"/>
      <c r="L869" s="81"/>
      <c r="M869" s="48"/>
      <c r="N869" s="82"/>
      <c r="O869" s="83"/>
      <c r="P869" s="84"/>
      <c r="Q869" s="83"/>
      <c r="R869" s="83"/>
      <c r="S869" s="83"/>
      <c r="T869" s="83"/>
      <c r="U869" s="83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</row>
    <row r="870">
      <c r="A870" s="10"/>
      <c r="B870" s="73"/>
      <c r="C870" s="73"/>
      <c r="D870" s="73"/>
      <c r="E870" s="73"/>
      <c r="F870" s="73"/>
      <c r="G870" s="73"/>
      <c r="H870" s="73"/>
      <c r="I870" s="73"/>
      <c r="J870" s="80"/>
      <c r="K870" s="81"/>
      <c r="L870" s="81"/>
      <c r="M870" s="48"/>
      <c r="N870" s="82"/>
      <c r="O870" s="83"/>
      <c r="P870" s="84"/>
      <c r="Q870" s="83"/>
      <c r="R870" s="83"/>
      <c r="S870" s="83"/>
      <c r="T870" s="83"/>
      <c r="U870" s="83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</row>
    <row r="871">
      <c r="A871" s="10"/>
      <c r="B871" s="73"/>
      <c r="C871" s="73"/>
      <c r="D871" s="73"/>
      <c r="E871" s="73"/>
      <c r="F871" s="73"/>
      <c r="G871" s="73"/>
      <c r="H871" s="73"/>
      <c r="I871" s="73"/>
      <c r="J871" s="80"/>
      <c r="K871" s="81"/>
      <c r="L871" s="81"/>
      <c r="M871" s="48"/>
      <c r="N871" s="82"/>
      <c r="O871" s="83"/>
      <c r="P871" s="84"/>
      <c r="Q871" s="83"/>
      <c r="R871" s="83"/>
      <c r="S871" s="83"/>
      <c r="T871" s="83"/>
      <c r="U871" s="83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</row>
    <row r="872">
      <c r="A872" s="10"/>
      <c r="B872" s="73"/>
      <c r="C872" s="73"/>
      <c r="D872" s="73"/>
      <c r="E872" s="73"/>
      <c r="F872" s="73"/>
      <c r="G872" s="73"/>
      <c r="H872" s="73"/>
      <c r="I872" s="73"/>
      <c r="J872" s="80"/>
      <c r="K872" s="81"/>
      <c r="L872" s="81"/>
      <c r="M872" s="48"/>
      <c r="N872" s="82"/>
      <c r="O872" s="83"/>
      <c r="P872" s="84"/>
      <c r="Q872" s="83"/>
      <c r="R872" s="83"/>
      <c r="S872" s="83"/>
      <c r="T872" s="83"/>
      <c r="U872" s="83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</row>
    <row r="873">
      <c r="A873" s="10"/>
      <c r="B873" s="73"/>
      <c r="C873" s="73"/>
      <c r="D873" s="73"/>
      <c r="E873" s="73"/>
      <c r="F873" s="73"/>
      <c r="G873" s="73"/>
      <c r="H873" s="73"/>
      <c r="I873" s="73"/>
      <c r="J873" s="80"/>
      <c r="K873" s="81"/>
      <c r="L873" s="81"/>
      <c r="M873" s="48"/>
      <c r="N873" s="82"/>
      <c r="O873" s="83"/>
      <c r="P873" s="84"/>
      <c r="Q873" s="83"/>
      <c r="R873" s="83"/>
      <c r="S873" s="83"/>
      <c r="T873" s="83"/>
      <c r="U873" s="83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</row>
    <row r="874">
      <c r="A874" s="10"/>
      <c r="B874" s="73"/>
      <c r="C874" s="73"/>
      <c r="D874" s="73"/>
      <c r="E874" s="73"/>
      <c r="F874" s="73"/>
      <c r="G874" s="73"/>
      <c r="H874" s="73"/>
      <c r="I874" s="73"/>
      <c r="J874" s="80"/>
      <c r="K874" s="81"/>
      <c r="L874" s="81"/>
      <c r="M874" s="48"/>
      <c r="N874" s="82"/>
      <c r="O874" s="83"/>
      <c r="P874" s="84"/>
      <c r="Q874" s="83"/>
      <c r="R874" s="83"/>
      <c r="S874" s="83"/>
      <c r="T874" s="83"/>
      <c r="U874" s="83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</row>
    <row r="875">
      <c r="A875" s="10"/>
      <c r="B875" s="73"/>
      <c r="C875" s="73"/>
      <c r="D875" s="73"/>
      <c r="E875" s="73"/>
      <c r="F875" s="73"/>
      <c r="G875" s="73"/>
      <c r="H875" s="73"/>
      <c r="I875" s="73"/>
      <c r="J875" s="80"/>
      <c r="K875" s="81"/>
      <c r="L875" s="81"/>
      <c r="M875" s="48"/>
      <c r="N875" s="82"/>
      <c r="O875" s="83"/>
      <c r="P875" s="84"/>
      <c r="Q875" s="83"/>
      <c r="R875" s="83"/>
      <c r="S875" s="83"/>
      <c r="T875" s="83"/>
      <c r="U875" s="83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</row>
  </sheetData>
  <mergeCells count="2">
    <mergeCell ref="A1:H1"/>
    <mergeCell ref="K1:L1"/>
  </mergeCells>
  <hyperlinks>
    <hyperlink r:id="rId1" ref="B3"/>
    <hyperlink r:id="rId2" ref="C3"/>
    <hyperlink r:id="rId3" ref="V3"/>
    <hyperlink r:id="rId4" ref="B4"/>
    <hyperlink r:id="rId5" ref="C4"/>
    <hyperlink r:id="rId6" ref="B5"/>
    <hyperlink r:id="rId7" ref="C5"/>
    <hyperlink r:id="rId8" ref="B6"/>
    <hyperlink r:id="rId9" ref="C6"/>
    <hyperlink r:id="rId10" ref="B7"/>
    <hyperlink r:id="rId11" ref="C7"/>
    <hyperlink r:id="rId12" ref="B8"/>
    <hyperlink r:id="rId13" ref="C8"/>
    <hyperlink r:id="rId14" ref="B9"/>
    <hyperlink r:id="rId15" ref="C9"/>
    <hyperlink r:id="rId16" ref="B10"/>
    <hyperlink r:id="rId17" ref="C10"/>
    <hyperlink r:id="rId18" ref="B11"/>
    <hyperlink r:id="rId19" ref="C11"/>
    <hyperlink r:id="rId20" ref="B12"/>
    <hyperlink r:id="rId21" ref="C12"/>
    <hyperlink r:id="rId22" ref="B13"/>
    <hyperlink r:id="rId23" ref="C13"/>
    <hyperlink r:id="rId24" ref="B14"/>
    <hyperlink r:id="rId25" ref="C14"/>
    <hyperlink r:id="rId26" ref="B15"/>
    <hyperlink r:id="rId27" ref="C15"/>
    <hyperlink r:id="rId28" ref="B16"/>
    <hyperlink r:id="rId29" ref="C16"/>
    <hyperlink r:id="rId30" ref="B17"/>
    <hyperlink r:id="rId31" ref="C17"/>
    <hyperlink r:id="rId32" ref="B18"/>
    <hyperlink r:id="rId33" ref="C18"/>
    <hyperlink r:id="rId34" ref="B19"/>
    <hyperlink r:id="rId35" ref="C19"/>
    <hyperlink r:id="rId36" ref="B20"/>
    <hyperlink r:id="rId37" ref="C20"/>
    <hyperlink r:id="rId38" ref="B21"/>
    <hyperlink r:id="rId39" ref="C21"/>
    <hyperlink r:id="rId40" ref="B22"/>
    <hyperlink r:id="rId41" ref="C22"/>
    <hyperlink r:id="rId42" ref="B23"/>
    <hyperlink r:id="rId43" ref="C23"/>
    <hyperlink r:id="rId44" ref="B24"/>
    <hyperlink r:id="rId45" ref="C24"/>
    <hyperlink r:id="rId46" ref="V24"/>
    <hyperlink r:id="rId47" ref="B25"/>
    <hyperlink r:id="rId48" ref="C25"/>
    <hyperlink r:id="rId49" ref="B26"/>
    <hyperlink r:id="rId50" ref="C26"/>
    <hyperlink r:id="rId51" ref="B27"/>
    <hyperlink r:id="rId52" ref="C27"/>
    <hyperlink r:id="rId53" ref="B28"/>
    <hyperlink r:id="rId54" ref="C28"/>
    <hyperlink r:id="rId55" ref="B29"/>
    <hyperlink r:id="rId56" ref="C29"/>
    <hyperlink r:id="rId57" ref="B30"/>
    <hyperlink r:id="rId58" ref="C30"/>
    <hyperlink r:id="rId59" ref="B31"/>
    <hyperlink r:id="rId60" ref="C31"/>
    <hyperlink r:id="rId61" ref="B32"/>
    <hyperlink r:id="rId62" ref="C32"/>
    <hyperlink r:id="rId63" ref="B33"/>
    <hyperlink r:id="rId64" ref="C33"/>
    <hyperlink r:id="rId65" ref="B34"/>
    <hyperlink r:id="rId66" ref="C34"/>
    <hyperlink r:id="rId67" ref="B35"/>
    <hyperlink r:id="rId68" ref="C35"/>
    <hyperlink r:id="rId69" ref="B36"/>
    <hyperlink r:id="rId70" ref="C36"/>
    <hyperlink r:id="rId71" ref="B37"/>
    <hyperlink r:id="rId72" ref="C37"/>
    <hyperlink r:id="rId73" ref="B38"/>
    <hyperlink r:id="rId74" ref="C38"/>
    <hyperlink r:id="rId75" ref="B39"/>
    <hyperlink r:id="rId76" ref="C39"/>
    <hyperlink r:id="rId77" ref="B40"/>
    <hyperlink r:id="rId78" ref="C40"/>
    <hyperlink r:id="rId79" ref="B41"/>
    <hyperlink r:id="rId80" ref="C41"/>
    <hyperlink r:id="rId81" ref="B42"/>
    <hyperlink r:id="rId82" ref="C42"/>
    <hyperlink r:id="rId83" ref="B43"/>
    <hyperlink r:id="rId84" ref="C43"/>
    <hyperlink r:id="rId85" ref="B44"/>
    <hyperlink r:id="rId86" ref="C44"/>
    <hyperlink r:id="rId87" ref="B45"/>
    <hyperlink r:id="rId88" ref="C45"/>
    <hyperlink r:id="rId89" ref="B46"/>
    <hyperlink r:id="rId90" ref="C46"/>
    <hyperlink r:id="rId91" ref="B47"/>
    <hyperlink r:id="rId92" ref="C47"/>
    <hyperlink r:id="rId93" ref="B48"/>
    <hyperlink r:id="rId94" ref="C48"/>
    <hyperlink r:id="rId95" ref="B49"/>
    <hyperlink r:id="rId96" ref="C49"/>
    <hyperlink r:id="rId97" ref="B50"/>
    <hyperlink r:id="rId98" ref="C50"/>
    <hyperlink r:id="rId99" ref="B51"/>
    <hyperlink r:id="rId100" ref="C51"/>
    <hyperlink r:id="rId101" ref="B52"/>
    <hyperlink r:id="rId102" ref="C52"/>
    <hyperlink r:id="rId103" ref="B53"/>
    <hyperlink r:id="rId104" ref="C53"/>
    <hyperlink r:id="rId105" ref="B54"/>
    <hyperlink r:id="rId106" ref="C54"/>
    <hyperlink r:id="rId107" ref="B55"/>
    <hyperlink r:id="rId108" ref="C55"/>
    <hyperlink r:id="rId109" ref="B56"/>
    <hyperlink r:id="rId110" ref="C56"/>
    <hyperlink r:id="rId111" ref="B57"/>
    <hyperlink r:id="rId112" ref="C57"/>
    <hyperlink r:id="rId113" ref="B58"/>
    <hyperlink r:id="rId114" ref="C58"/>
    <hyperlink r:id="rId115" ref="B59"/>
    <hyperlink r:id="rId116" ref="C59"/>
    <hyperlink r:id="rId117" ref="B60"/>
    <hyperlink r:id="rId118" ref="C60"/>
    <hyperlink r:id="rId119" ref="B61"/>
    <hyperlink r:id="rId120" ref="C61"/>
    <hyperlink r:id="rId121" ref="B62"/>
    <hyperlink r:id="rId122" ref="C62"/>
    <hyperlink r:id="rId123" ref="B63"/>
    <hyperlink r:id="rId124" ref="C63"/>
    <hyperlink r:id="rId125" ref="B64"/>
    <hyperlink r:id="rId126" ref="C64"/>
    <hyperlink r:id="rId127" ref="B65"/>
    <hyperlink r:id="rId128" ref="C65"/>
    <hyperlink r:id="rId129" ref="B66"/>
    <hyperlink r:id="rId130" ref="C66"/>
    <hyperlink r:id="rId131" ref="B67"/>
    <hyperlink r:id="rId132" ref="C67"/>
    <hyperlink r:id="rId133" ref="B68"/>
    <hyperlink r:id="rId134" ref="C68"/>
    <hyperlink r:id="rId135" ref="B69"/>
    <hyperlink r:id="rId136" ref="C69"/>
    <hyperlink r:id="rId137" ref="B70"/>
    <hyperlink r:id="rId138" ref="C70"/>
    <hyperlink r:id="rId139" ref="B71"/>
    <hyperlink r:id="rId140" ref="C71"/>
    <hyperlink r:id="rId141" ref="B72"/>
    <hyperlink r:id="rId142" ref="C72"/>
    <hyperlink r:id="rId143" ref="B73"/>
    <hyperlink r:id="rId144" ref="C73"/>
    <hyperlink r:id="rId145" ref="B74"/>
    <hyperlink r:id="rId146" ref="C74"/>
    <hyperlink r:id="rId147" ref="B75"/>
    <hyperlink r:id="rId148" ref="C75"/>
    <hyperlink r:id="rId149" ref="B76"/>
    <hyperlink r:id="rId150" ref="C76"/>
    <hyperlink r:id="rId151" ref="B77"/>
    <hyperlink r:id="rId152" ref="C77"/>
    <hyperlink r:id="rId153" ref="B78"/>
    <hyperlink r:id="rId154" ref="C78"/>
    <hyperlink r:id="rId155" ref="B79"/>
    <hyperlink r:id="rId156" ref="C79"/>
    <hyperlink r:id="rId157" ref="B80"/>
    <hyperlink r:id="rId158" ref="C80"/>
    <hyperlink r:id="rId159" ref="B81"/>
    <hyperlink r:id="rId160" ref="C81"/>
    <hyperlink r:id="rId161" ref="B82"/>
    <hyperlink r:id="rId162" ref="C82"/>
    <hyperlink r:id="rId163" ref="B83"/>
    <hyperlink r:id="rId164" ref="C83"/>
    <hyperlink r:id="rId165" ref="B84"/>
    <hyperlink r:id="rId166" ref="C84"/>
    <hyperlink r:id="rId167" ref="B85"/>
    <hyperlink r:id="rId168" ref="C85"/>
    <hyperlink r:id="rId169" ref="B86"/>
    <hyperlink r:id="rId170" ref="C86"/>
    <hyperlink r:id="rId171" ref="B87"/>
    <hyperlink r:id="rId172" ref="C87"/>
    <hyperlink r:id="rId173" ref="B88"/>
    <hyperlink r:id="rId174" ref="C88"/>
    <hyperlink r:id="rId175" ref="B89"/>
    <hyperlink r:id="rId176" ref="C89"/>
    <hyperlink r:id="rId177" ref="B90"/>
    <hyperlink r:id="rId178" ref="C90"/>
    <hyperlink r:id="rId179" ref="B91"/>
    <hyperlink r:id="rId180" ref="C91"/>
    <hyperlink r:id="rId181" ref="B92"/>
    <hyperlink r:id="rId182" ref="C92"/>
    <hyperlink r:id="rId183" ref="B93"/>
    <hyperlink r:id="rId184" ref="C93"/>
    <hyperlink r:id="rId185" ref="B94"/>
    <hyperlink r:id="rId186" ref="C94"/>
    <hyperlink r:id="rId187" ref="B95"/>
    <hyperlink r:id="rId188" ref="C95"/>
    <hyperlink r:id="rId189" ref="B96"/>
    <hyperlink r:id="rId190" ref="C96"/>
    <hyperlink r:id="rId191" ref="B97"/>
    <hyperlink r:id="rId192" ref="C97"/>
    <hyperlink r:id="rId193" ref="B98"/>
    <hyperlink r:id="rId194" ref="C98"/>
    <hyperlink r:id="rId195" ref="B99"/>
    <hyperlink r:id="rId196" ref="C99"/>
    <hyperlink r:id="rId197" ref="B100"/>
    <hyperlink r:id="rId198" ref="C100"/>
    <hyperlink r:id="rId199" ref="B101"/>
    <hyperlink r:id="rId200" ref="C101"/>
    <hyperlink r:id="rId201" ref="B102"/>
    <hyperlink r:id="rId202" ref="C102"/>
    <hyperlink r:id="rId203" ref="B103"/>
    <hyperlink r:id="rId204" ref="C103"/>
    <hyperlink r:id="rId205" ref="B104"/>
    <hyperlink r:id="rId206" ref="C104"/>
    <hyperlink r:id="rId207" ref="B105"/>
    <hyperlink r:id="rId208" ref="C105"/>
    <hyperlink r:id="rId209" ref="B106"/>
    <hyperlink r:id="rId210" ref="C106"/>
    <hyperlink r:id="rId211" ref="B107"/>
    <hyperlink r:id="rId212" ref="C107"/>
    <hyperlink r:id="rId213" ref="B108"/>
    <hyperlink r:id="rId214" ref="C108"/>
    <hyperlink r:id="rId215" ref="B109"/>
    <hyperlink r:id="rId216" ref="C109"/>
    <hyperlink r:id="rId217" ref="B110"/>
    <hyperlink r:id="rId218" ref="C110"/>
    <hyperlink r:id="rId219" ref="B111"/>
    <hyperlink r:id="rId220" ref="C111"/>
    <hyperlink r:id="rId221" ref="B112"/>
    <hyperlink r:id="rId222" ref="C112"/>
    <hyperlink r:id="rId223" ref="B113"/>
    <hyperlink r:id="rId224" ref="C113"/>
    <hyperlink r:id="rId225" ref="B114"/>
    <hyperlink r:id="rId226" ref="C114"/>
    <hyperlink r:id="rId227" ref="B115"/>
    <hyperlink r:id="rId228" ref="C115"/>
    <hyperlink r:id="rId229" ref="B116"/>
    <hyperlink r:id="rId230" ref="C116"/>
    <hyperlink r:id="rId231" ref="B117"/>
    <hyperlink r:id="rId232" ref="C117"/>
    <hyperlink r:id="rId233" ref="B118"/>
    <hyperlink r:id="rId234" ref="C118"/>
    <hyperlink r:id="rId235" ref="B119"/>
    <hyperlink r:id="rId236" ref="C119"/>
    <hyperlink r:id="rId237" ref="B120"/>
    <hyperlink r:id="rId238" ref="C120"/>
    <hyperlink r:id="rId239" ref="B121"/>
    <hyperlink r:id="rId240" ref="C121"/>
    <hyperlink r:id="rId241" ref="B122"/>
    <hyperlink r:id="rId242" ref="C122"/>
    <hyperlink r:id="rId243" ref="B123"/>
    <hyperlink r:id="rId244" ref="C123"/>
    <hyperlink r:id="rId245" ref="B124"/>
    <hyperlink r:id="rId246" ref="C124"/>
    <hyperlink r:id="rId247" ref="B125"/>
    <hyperlink r:id="rId248" ref="C125"/>
    <hyperlink r:id="rId249" ref="B126"/>
    <hyperlink r:id="rId250" ref="C126"/>
    <hyperlink r:id="rId251" ref="B127"/>
    <hyperlink r:id="rId252" ref="C127"/>
    <hyperlink r:id="rId253" ref="B128"/>
    <hyperlink r:id="rId254" ref="C128"/>
    <hyperlink r:id="rId255" ref="B129"/>
    <hyperlink r:id="rId256" ref="C129"/>
    <hyperlink r:id="rId257" ref="B130"/>
    <hyperlink r:id="rId258" ref="C130"/>
    <hyperlink r:id="rId259" ref="B131"/>
    <hyperlink r:id="rId260" ref="C131"/>
    <hyperlink r:id="rId261" ref="B132"/>
    <hyperlink r:id="rId262" ref="C132"/>
    <hyperlink r:id="rId263" ref="B133"/>
    <hyperlink r:id="rId264" ref="C133"/>
    <hyperlink r:id="rId265" ref="B134"/>
    <hyperlink r:id="rId266" ref="C134"/>
    <hyperlink r:id="rId267" location="rlimm=5363849507962599320" ref="B135"/>
    <hyperlink r:id="rId268" ref="C135"/>
    <hyperlink r:id="rId269" ref="B136"/>
    <hyperlink r:id="rId270" ref="C136"/>
    <hyperlink r:id="rId271" ref="B137"/>
    <hyperlink r:id="rId272" ref="C137"/>
    <hyperlink r:id="rId273" ref="B138"/>
    <hyperlink r:id="rId274" ref="C138"/>
    <hyperlink r:id="rId275" ref="B139"/>
    <hyperlink r:id="rId276" ref="C139"/>
    <hyperlink r:id="rId277" ref="B140"/>
    <hyperlink r:id="rId278" ref="C140"/>
    <hyperlink r:id="rId279" ref="B141"/>
    <hyperlink r:id="rId280" ref="C141"/>
    <hyperlink r:id="rId281" ref="B142"/>
    <hyperlink r:id="rId282" ref="C142"/>
    <hyperlink r:id="rId283" ref="B143"/>
    <hyperlink r:id="rId284" ref="C143"/>
    <hyperlink r:id="rId285" ref="B144"/>
    <hyperlink r:id="rId286" ref="C144"/>
    <hyperlink r:id="rId287" ref="B145"/>
    <hyperlink r:id="rId288" ref="C145"/>
    <hyperlink r:id="rId289" ref="B146"/>
    <hyperlink r:id="rId290" ref="C146"/>
    <hyperlink r:id="rId291" ref="B147"/>
    <hyperlink r:id="rId292" ref="C147"/>
    <hyperlink r:id="rId293" ref="B148"/>
    <hyperlink r:id="rId294" ref="C148"/>
    <hyperlink r:id="rId295" ref="B149"/>
    <hyperlink r:id="rId296" ref="C149"/>
    <hyperlink r:id="rId297" ref="B150"/>
    <hyperlink r:id="rId298" ref="C150"/>
    <hyperlink r:id="rId299" ref="B151"/>
    <hyperlink r:id="rId300" ref="C151"/>
    <hyperlink r:id="rId301" ref="B152"/>
    <hyperlink r:id="rId302" ref="C152"/>
    <hyperlink r:id="rId303" ref="B153"/>
    <hyperlink r:id="rId304" ref="C153"/>
    <hyperlink r:id="rId305" ref="B154"/>
    <hyperlink r:id="rId306" ref="C154"/>
    <hyperlink r:id="rId307" ref="B155"/>
    <hyperlink r:id="rId308" ref="C155"/>
    <hyperlink r:id="rId309" ref="B156"/>
    <hyperlink r:id="rId310" ref="C156"/>
    <hyperlink r:id="rId311" ref="B157"/>
    <hyperlink r:id="rId312" ref="C157"/>
    <hyperlink r:id="rId313" ref="B158"/>
    <hyperlink r:id="rId314" ref="C158"/>
    <hyperlink r:id="rId315" ref="B159"/>
    <hyperlink r:id="rId316" ref="C159"/>
    <hyperlink r:id="rId317" ref="B160"/>
    <hyperlink r:id="rId318" ref="C160"/>
    <hyperlink r:id="rId319" ref="B161"/>
    <hyperlink r:id="rId320" ref="C161"/>
    <hyperlink r:id="rId321" ref="B162"/>
    <hyperlink r:id="rId322" ref="C162"/>
    <hyperlink r:id="rId323" ref="B163"/>
    <hyperlink r:id="rId324" ref="C163"/>
    <hyperlink r:id="rId325" ref="B164"/>
    <hyperlink r:id="rId326" ref="C164"/>
    <hyperlink r:id="rId327" ref="B165"/>
    <hyperlink r:id="rId328" ref="C165"/>
    <hyperlink r:id="rId329" ref="B166"/>
    <hyperlink r:id="rId330" ref="C166"/>
    <hyperlink r:id="rId331" ref="B167"/>
    <hyperlink r:id="rId332" ref="C167"/>
    <hyperlink r:id="rId333" ref="B168"/>
    <hyperlink r:id="rId334" ref="C168"/>
    <hyperlink r:id="rId335" ref="B169"/>
    <hyperlink r:id="rId336" ref="C169"/>
    <hyperlink r:id="rId337" ref="B170"/>
    <hyperlink r:id="rId338" ref="C170"/>
  </hyperlinks>
  <drawing r:id="rId339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7.63"/>
    <col customWidth="1" min="2" max="2" width="15.13"/>
    <col customWidth="1" min="4" max="4" width="16.38"/>
    <col customWidth="1" min="5" max="5" width="15.13"/>
    <col customWidth="1" min="6" max="7" width="17.63"/>
    <col customWidth="1" min="8" max="8" width="20.13"/>
    <col customWidth="1" min="9" max="9" width="17.63"/>
    <col customWidth="1" min="10" max="11" width="21.38"/>
    <col customWidth="1" min="12" max="14" width="17.63"/>
    <col customWidth="1" min="15" max="15" width="15.13"/>
    <col customWidth="1" min="16" max="16" width="21.38"/>
    <col customWidth="1" min="17" max="17" width="22.63"/>
  </cols>
  <sheetData>
    <row r="1">
      <c r="A1" s="1" t="s">
        <v>262</v>
      </c>
      <c r="H1" s="1"/>
      <c r="I1" s="17"/>
      <c r="J1" s="1"/>
      <c r="K1" s="1"/>
      <c r="L1" s="1"/>
      <c r="M1" s="1"/>
      <c r="N1" s="1"/>
      <c r="O1" s="1"/>
      <c r="P1" s="1"/>
      <c r="Q1" s="1"/>
      <c r="R1" s="93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</row>
    <row r="2">
      <c r="A2" s="11" t="s">
        <v>1</v>
      </c>
      <c r="B2" s="95" t="s">
        <v>263</v>
      </c>
      <c r="C2" s="11" t="s">
        <v>264</v>
      </c>
      <c r="D2" s="96" t="s">
        <v>9</v>
      </c>
      <c r="E2" s="97" t="s">
        <v>11</v>
      </c>
      <c r="F2" s="98" t="s">
        <v>265</v>
      </c>
      <c r="G2" s="99" t="s">
        <v>14</v>
      </c>
      <c r="H2" s="16" t="s">
        <v>15</v>
      </c>
      <c r="I2" s="17" t="s">
        <v>16</v>
      </c>
      <c r="J2" s="16" t="s">
        <v>17</v>
      </c>
      <c r="K2" s="16" t="s">
        <v>18</v>
      </c>
      <c r="L2" s="16" t="s">
        <v>19</v>
      </c>
      <c r="M2" s="16" t="s">
        <v>20</v>
      </c>
      <c r="N2" s="100" t="s">
        <v>266</v>
      </c>
      <c r="O2" s="101" t="s">
        <v>267</v>
      </c>
      <c r="P2" s="15" t="s">
        <v>268</v>
      </c>
      <c r="Q2" s="1" t="s">
        <v>269</v>
      </c>
      <c r="R2" s="102" t="s">
        <v>22</v>
      </c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</row>
    <row r="3">
      <c r="A3" s="103" t="s">
        <v>270</v>
      </c>
      <c r="B3" s="104"/>
      <c r="C3" s="103" t="s">
        <v>271</v>
      </c>
      <c r="D3" s="105">
        <v>10.08</v>
      </c>
      <c r="E3" s="106">
        <v>1713400.0</v>
      </c>
      <c r="F3" s="107" t="s">
        <v>25</v>
      </c>
      <c r="G3" s="108"/>
      <c r="H3" s="109"/>
      <c r="I3" s="110"/>
      <c r="J3" s="109"/>
      <c r="K3" s="109"/>
      <c r="L3" s="109"/>
      <c r="M3" s="109"/>
      <c r="N3" s="111">
        <v>53476.0</v>
      </c>
      <c r="O3" s="112">
        <f t="shared" ref="O3:O29" si="1">E3/D3</f>
        <v>169980.1587</v>
      </c>
      <c r="P3" s="113" t="s">
        <v>272</v>
      </c>
      <c r="Q3" s="114" t="s">
        <v>25</v>
      </c>
      <c r="R3" s="115" t="s">
        <v>273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16"/>
      <c r="AF3" s="116"/>
      <c r="AG3" s="116"/>
      <c r="AH3" s="116"/>
      <c r="AI3" s="116"/>
      <c r="AJ3" s="116"/>
      <c r="AK3" s="116"/>
      <c r="AL3" s="116"/>
    </row>
    <row r="4">
      <c r="A4" s="103" t="s">
        <v>274</v>
      </c>
      <c r="C4" s="103" t="s">
        <v>271</v>
      </c>
      <c r="D4" s="105">
        <v>1.85</v>
      </c>
      <c r="E4" s="106">
        <v>676500.0</v>
      </c>
      <c r="F4" s="107" t="s">
        <v>25</v>
      </c>
      <c r="G4" s="108"/>
      <c r="H4" s="117"/>
      <c r="I4" s="118"/>
      <c r="J4" s="117"/>
      <c r="K4" s="117"/>
      <c r="L4" s="117"/>
      <c r="M4" s="117"/>
      <c r="N4" s="119" t="s">
        <v>157</v>
      </c>
      <c r="O4" s="112">
        <f t="shared" si="1"/>
        <v>365675.6757</v>
      </c>
      <c r="P4" s="113" t="s">
        <v>272</v>
      </c>
      <c r="Q4" s="114" t="s">
        <v>25</v>
      </c>
      <c r="R4" s="115" t="s">
        <v>273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16"/>
      <c r="AF4" s="116"/>
      <c r="AG4" s="116"/>
      <c r="AH4" s="116"/>
      <c r="AI4" s="116"/>
      <c r="AJ4" s="116"/>
      <c r="AK4" s="116"/>
      <c r="AL4" s="116"/>
    </row>
    <row r="5">
      <c r="A5" s="103" t="s">
        <v>274</v>
      </c>
      <c r="C5" s="103" t="s">
        <v>271</v>
      </c>
      <c r="D5" s="105">
        <v>0.9</v>
      </c>
      <c r="E5" s="106">
        <v>538000.0</v>
      </c>
      <c r="F5" s="107" t="s">
        <v>25</v>
      </c>
      <c r="G5" s="108"/>
      <c r="H5" s="117"/>
      <c r="I5" s="118"/>
      <c r="J5" s="117"/>
      <c r="K5" s="117"/>
      <c r="L5" s="117"/>
      <c r="M5" s="117"/>
      <c r="N5" s="119" t="s">
        <v>157</v>
      </c>
      <c r="O5" s="112">
        <f t="shared" si="1"/>
        <v>597777.7778</v>
      </c>
      <c r="P5" s="113" t="s">
        <v>272</v>
      </c>
      <c r="Q5" s="114" t="s">
        <v>25</v>
      </c>
      <c r="R5" s="19" t="s">
        <v>273</v>
      </c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16"/>
      <c r="AF5" s="116"/>
      <c r="AG5" s="116"/>
      <c r="AH5" s="116"/>
      <c r="AI5" s="116"/>
      <c r="AJ5" s="116"/>
      <c r="AK5" s="116"/>
      <c r="AL5" s="116"/>
    </row>
    <row r="6">
      <c r="A6" s="103" t="s">
        <v>274</v>
      </c>
      <c r="C6" s="103" t="s">
        <v>271</v>
      </c>
      <c r="D6" s="105">
        <v>0.98</v>
      </c>
      <c r="E6" s="120">
        <v>299900.0</v>
      </c>
      <c r="F6" s="107" t="s">
        <v>25</v>
      </c>
      <c r="G6" s="121"/>
      <c r="H6" s="117"/>
      <c r="I6" s="118"/>
      <c r="J6" s="117"/>
      <c r="K6" s="117"/>
      <c r="L6" s="117"/>
      <c r="M6" s="117"/>
      <c r="N6" s="119" t="s">
        <v>157</v>
      </c>
      <c r="O6" s="112">
        <f t="shared" si="1"/>
        <v>306020.4082</v>
      </c>
      <c r="P6" s="113" t="s">
        <v>272</v>
      </c>
      <c r="Q6" s="114" t="s">
        <v>25</v>
      </c>
      <c r="R6" s="19" t="s">
        <v>273</v>
      </c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16"/>
      <c r="AF6" s="116"/>
      <c r="AG6" s="116"/>
      <c r="AH6" s="116"/>
      <c r="AI6" s="116"/>
      <c r="AJ6" s="116"/>
      <c r="AK6" s="116"/>
      <c r="AL6" s="116"/>
    </row>
    <row r="7">
      <c r="A7" s="103" t="s">
        <v>274</v>
      </c>
      <c r="C7" s="103" t="s">
        <v>271</v>
      </c>
      <c r="D7" s="105">
        <v>1.0</v>
      </c>
      <c r="E7" s="106">
        <v>210000.0</v>
      </c>
      <c r="F7" s="107" t="s">
        <v>25</v>
      </c>
      <c r="G7" s="108"/>
      <c r="H7" s="117"/>
      <c r="I7" s="118"/>
      <c r="J7" s="117"/>
      <c r="K7" s="117"/>
      <c r="L7" s="117"/>
      <c r="M7" s="117"/>
      <c r="N7" s="119" t="s">
        <v>157</v>
      </c>
      <c r="O7" s="112">
        <f t="shared" si="1"/>
        <v>210000</v>
      </c>
      <c r="P7" s="113" t="s">
        <v>272</v>
      </c>
      <c r="Q7" s="114" t="s">
        <v>25</v>
      </c>
      <c r="R7" s="19" t="s">
        <v>273</v>
      </c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16"/>
      <c r="AF7" s="116"/>
      <c r="AG7" s="116"/>
      <c r="AH7" s="116"/>
      <c r="AI7" s="116"/>
      <c r="AJ7" s="116"/>
      <c r="AK7" s="116"/>
      <c r="AL7" s="116"/>
    </row>
    <row r="8">
      <c r="A8" s="103" t="s">
        <v>275</v>
      </c>
      <c r="B8" s="122" t="s">
        <v>2</v>
      </c>
      <c r="C8" s="103" t="s">
        <v>271</v>
      </c>
      <c r="D8" s="105">
        <v>0.91</v>
      </c>
      <c r="E8" s="106">
        <v>618400.0</v>
      </c>
      <c r="F8" s="107">
        <v>503685.0</v>
      </c>
      <c r="G8" s="108" t="s">
        <v>151</v>
      </c>
      <c r="H8" s="119">
        <f>G8-2023</f>
        <v>-18</v>
      </c>
      <c r="I8" s="123">
        <f>H8/30</f>
        <v>-0.6</v>
      </c>
      <c r="J8" s="119">
        <f>E8-F8</f>
        <v>114715</v>
      </c>
      <c r="K8" s="119">
        <f>J8*I8</f>
        <v>-68829</v>
      </c>
      <c r="L8" s="119">
        <f>K8+J8</f>
        <v>45886</v>
      </c>
      <c r="M8" s="119">
        <f>L8+F8</f>
        <v>549571</v>
      </c>
      <c r="N8" s="119" t="s">
        <v>157</v>
      </c>
      <c r="O8" s="112">
        <f t="shared" si="1"/>
        <v>679560.4396</v>
      </c>
      <c r="P8" s="113" t="s">
        <v>272</v>
      </c>
      <c r="Q8" s="114" t="s">
        <v>25</v>
      </c>
      <c r="R8" s="115" t="s">
        <v>276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94"/>
      <c r="AF8" s="94"/>
      <c r="AG8" s="94"/>
      <c r="AH8" s="94"/>
      <c r="AI8" s="94"/>
      <c r="AJ8" s="94"/>
      <c r="AK8" s="94"/>
      <c r="AL8" s="94"/>
    </row>
    <row r="9">
      <c r="A9" s="124" t="s">
        <v>277</v>
      </c>
      <c r="B9" s="104"/>
      <c r="C9" s="124" t="s">
        <v>271</v>
      </c>
      <c r="D9" s="125">
        <v>31.69</v>
      </c>
      <c r="E9" s="126">
        <v>1.04998E7</v>
      </c>
      <c r="F9" s="127" t="s">
        <v>25</v>
      </c>
      <c r="G9" s="128"/>
      <c r="H9" s="117"/>
      <c r="I9" s="118"/>
      <c r="J9" s="117"/>
      <c r="K9" s="117"/>
      <c r="L9" s="117"/>
      <c r="M9" s="117"/>
      <c r="N9" s="129">
        <v>36839.0</v>
      </c>
      <c r="O9" s="130">
        <f t="shared" si="1"/>
        <v>331328.4948</v>
      </c>
      <c r="P9" s="131" t="s">
        <v>272</v>
      </c>
      <c r="Q9" s="132" t="s">
        <v>24</v>
      </c>
      <c r="R9" s="133" t="s">
        <v>278</v>
      </c>
      <c r="S9" s="134"/>
      <c r="T9" s="134"/>
      <c r="U9" s="134"/>
      <c r="V9" s="134"/>
      <c r="W9" s="134"/>
      <c r="X9" s="134"/>
      <c r="Y9" s="134"/>
      <c r="Z9" s="134"/>
      <c r="AA9" s="134"/>
      <c r="AB9" s="134"/>
      <c r="AC9" s="134"/>
      <c r="AD9" s="134"/>
      <c r="AE9" s="116"/>
      <c r="AF9" s="116"/>
      <c r="AG9" s="116"/>
      <c r="AH9" s="116"/>
      <c r="AI9" s="116"/>
      <c r="AJ9" s="116"/>
      <c r="AK9" s="116"/>
      <c r="AL9" s="116"/>
    </row>
    <row r="10">
      <c r="A10" s="103" t="s">
        <v>279</v>
      </c>
      <c r="C10" s="103" t="s">
        <v>271</v>
      </c>
      <c r="D10" s="105">
        <v>1.0</v>
      </c>
      <c r="E10" s="106">
        <v>554000.0</v>
      </c>
      <c r="F10" s="107" t="s">
        <v>25</v>
      </c>
      <c r="G10" s="108"/>
      <c r="H10" s="117"/>
      <c r="I10" s="118"/>
      <c r="J10" s="117"/>
      <c r="K10" s="117"/>
      <c r="L10" s="117"/>
      <c r="M10" s="117"/>
      <c r="N10" s="119" t="s">
        <v>157</v>
      </c>
      <c r="O10" s="112">
        <f t="shared" si="1"/>
        <v>554000</v>
      </c>
      <c r="P10" s="113" t="s">
        <v>272</v>
      </c>
      <c r="Q10" s="114" t="s">
        <v>25</v>
      </c>
      <c r="R10" s="19" t="s">
        <v>273</v>
      </c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16"/>
      <c r="AF10" s="116"/>
      <c r="AG10" s="116"/>
      <c r="AH10" s="116"/>
      <c r="AI10" s="116"/>
      <c r="AJ10" s="116"/>
      <c r="AK10" s="116"/>
      <c r="AL10" s="116"/>
    </row>
    <row r="11">
      <c r="A11" s="124" t="s">
        <v>280</v>
      </c>
      <c r="C11" s="124" t="s">
        <v>271</v>
      </c>
      <c r="D11" s="125">
        <v>10.2</v>
      </c>
      <c r="E11" s="126">
        <v>4174100.0</v>
      </c>
      <c r="F11" s="127" t="s">
        <v>25</v>
      </c>
      <c r="G11" s="128"/>
      <c r="H11" s="117"/>
      <c r="I11" s="118"/>
      <c r="J11" s="117"/>
      <c r="K11" s="117"/>
      <c r="L11" s="117"/>
      <c r="M11" s="117"/>
      <c r="N11" s="129">
        <v>53476.0</v>
      </c>
      <c r="O11" s="130">
        <f t="shared" si="1"/>
        <v>409225.4902</v>
      </c>
      <c r="P11" s="131" t="s">
        <v>272</v>
      </c>
      <c r="Q11" s="132" t="s">
        <v>24</v>
      </c>
      <c r="R11" s="133" t="s">
        <v>281</v>
      </c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16"/>
      <c r="AF11" s="116"/>
      <c r="AG11" s="116"/>
      <c r="AH11" s="116"/>
      <c r="AI11" s="116"/>
      <c r="AJ11" s="116"/>
      <c r="AK11" s="116"/>
      <c r="AL11" s="116"/>
    </row>
    <row r="12">
      <c r="A12" s="135" t="s">
        <v>282</v>
      </c>
      <c r="C12" s="124" t="s">
        <v>271</v>
      </c>
      <c r="D12" s="125">
        <v>13.09</v>
      </c>
      <c r="E12" s="136">
        <v>5669600.0</v>
      </c>
      <c r="F12" s="127" t="s">
        <v>25</v>
      </c>
      <c r="G12" s="128"/>
      <c r="H12" s="117"/>
      <c r="I12" s="118"/>
      <c r="J12" s="117"/>
      <c r="K12" s="117"/>
      <c r="L12" s="117"/>
      <c r="M12" s="117"/>
      <c r="N12" s="137">
        <v>68870.0</v>
      </c>
      <c r="O12" s="130">
        <f t="shared" si="1"/>
        <v>433124.5225</v>
      </c>
      <c r="P12" s="131" t="s">
        <v>272</v>
      </c>
      <c r="Q12" s="132" t="s">
        <v>24</v>
      </c>
      <c r="R12" s="133" t="s">
        <v>283</v>
      </c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16"/>
      <c r="AF12" s="116"/>
      <c r="AG12" s="116"/>
      <c r="AH12" s="116"/>
      <c r="AI12" s="116"/>
      <c r="AJ12" s="116"/>
      <c r="AK12" s="116"/>
      <c r="AL12" s="116"/>
    </row>
    <row r="13">
      <c r="A13" s="138" t="s">
        <v>284</v>
      </c>
      <c r="B13" s="20" t="s">
        <v>285</v>
      </c>
      <c r="C13" s="103" t="s">
        <v>271</v>
      </c>
      <c r="D13" s="105">
        <v>5.81</v>
      </c>
      <c r="E13" s="139">
        <v>1542700.0</v>
      </c>
      <c r="F13" s="107" t="s">
        <v>25</v>
      </c>
      <c r="G13" s="108"/>
      <c r="H13" s="117"/>
      <c r="I13" s="118"/>
      <c r="J13" s="117"/>
      <c r="K13" s="117"/>
      <c r="L13" s="117"/>
      <c r="M13" s="117"/>
      <c r="N13" s="119">
        <v>54587.0</v>
      </c>
      <c r="O13" s="112">
        <f t="shared" si="1"/>
        <v>265524.957</v>
      </c>
      <c r="P13" s="27" t="s">
        <v>120</v>
      </c>
      <c r="Q13" s="21" t="s">
        <v>25</v>
      </c>
      <c r="R13" s="140" t="s">
        <v>286</v>
      </c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16"/>
      <c r="AF13" s="116"/>
      <c r="AG13" s="116"/>
      <c r="AH13" s="116"/>
      <c r="AI13" s="116"/>
      <c r="AJ13" s="116"/>
      <c r="AK13" s="116"/>
      <c r="AL13" s="116"/>
    </row>
    <row r="14">
      <c r="A14" s="138" t="s">
        <v>284</v>
      </c>
      <c r="B14" s="20" t="s">
        <v>287</v>
      </c>
      <c r="C14" s="103" t="s">
        <v>271</v>
      </c>
      <c r="D14" s="105">
        <v>5.0</v>
      </c>
      <c r="E14" s="139">
        <v>593000.0</v>
      </c>
      <c r="F14" s="107">
        <v>297300.0</v>
      </c>
      <c r="G14" s="108" t="s">
        <v>149</v>
      </c>
      <c r="H14" s="119">
        <f>G14-2023</f>
        <v>-38</v>
      </c>
      <c r="I14" s="123">
        <v>-1.0</v>
      </c>
      <c r="J14" s="119">
        <f>E14-F14</f>
        <v>295700</v>
      </c>
      <c r="K14" s="119">
        <f>J14*I14</f>
        <v>-295700</v>
      </c>
      <c r="L14" s="119">
        <f>K14+J14</f>
        <v>0</v>
      </c>
      <c r="M14" s="119">
        <f>L14+F14</f>
        <v>297300</v>
      </c>
      <c r="N14" s="119">
        <v>10966.0</v>
      </c>
      <c r="O14" s="112">
        <f t="shared" si="1"/>
        <v>118600</v>
      </c>
      <c r="P14" s="27" t="s">
        <v>120</v>
      </c>
      <c r="Q14" s="21" t="s">
        <v>25</v>
      </c>
      <c r="R14" s="19" t="s">
        <v>288</v>
      </c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94"/>
      <c r="AF14" s="94"/>
      <c r="AG14" s="94"/>
      <c r="AH14" s="94"/>
      <c r="AI14" s="94"/>
      <c r="AJ14" s="94"/>
      <c r="AK14" s="94"/>
      <c r="AL14" s="94"/>
    </row>
    <row r="15">
      <c r="A15" s="135" t="s">
        <v>284</v>
      </c>
      <c r="B15" s="141" t="s">
        <v>289</v>
      </c>
      <c r="C15" s="124" t="s">
        <v>271</v>
      </c>
      <c r="D15" s="125">
        <v>2.76</v>
      </c>
      <c r="E15" s="136">
        <v>922800.0</v>
      </c>
      <c r="F15" s="127" t="s">
        <v>25</v>
      </c>
      <c r="G15" s="128"/>
      <c r="H15" s="117"/>
      <c r="I15" s="118"/>
      <c r="J15" s="117"/>
      <c r="K15" s="117"/>
      <c r="L15" s="117"/>
      <c r="M15" s="117"/>
      <c r="N15" s="129">
        <v>27494.0</v>
      </c>
      <c r="O15" s="130">
        <f t="shared" si="1"/>
        <v>334347.8261</v>
      </c>
      <c r="P15" s="142" t="s">
        <v>120</v>
      </c>
      <c r="Q15" s="143" t="s">
        <v>24</v>
      </c>
      <c r="R15" s="14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16"/>
      <c r="AF15" s="116"/>
      <c r="AG15" s="116"/>
      <c r="AH15" s="116"/>
      <c r="AI15" s="116"/>
      <c r="AJ15" s="116"/>
      <c r="AK15" s="116"/>
      <c r="AL15" s="116"/>
    </row>
    <row r="16">
      <c r="A16" s="138" t="s">
        <v>284</v>
      </c>
      <c r="B16" s="20" t="s">
        <v>290</v>
      </c>
      <c r="C16" s="103" t="s">
        <v>271</v>
      </c>
      <c r="D16" s="105">
        <v>2.23</v>
      </c>
      <c r="E16" s="139">
        <v>204700.0</v>
      </c>
      <c r="F16" s="107" t="s">
        <v>25</v>
      </c>
      <c r="G16" s="108"/>
      <c r="H16" s="117"/>
      <c r="I16" s="118"/>
      <c r="J16" s="117"/>
      <c r="K16" s="117"/>
      <c r="L16" s="117"/>
      <c r="M16" s="117"/>
      <c r="N16" s="119" t="s">
        <v>157</v>
      </c>
      <c r="O16" s="112">
        <f t="shared" si="1"/>
        <v>91793.72197</v>
      </c>
      <c r="P16" s="27" t="s">
        <v>120</v>
      </c>
      <c r="Q16" s="21" t="s">
        <v>25</v>
      </c>
      <c r="R16" s="140" t="s">
        <v>291</v>
      </c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16"/>
      <c r="AF16" s="116"/>
      <c r="AG16" s="116"/>
      <c r="AH16" s="116"/>
      <c r="AI16" s="116"/>
      <c r="AJ16" s="116"/>
      <c r="AK16" s="116"/>
      <c r="AL16" s="116"/>
    </row>
    <row r="17">
      <c r="A17" s="103" t="s">
        <v>292</v>
      </c>
      <c r="B17" s="20" t="s">
        <v>293</v>
      </c>
      <c r="C17" s="103" t="s">
        <v>271</v>
      </c>
      <c r="D17" s="105">
        <v>2.28</v>
      </c>
      <c r="E17" s="139">
        <v>704100.0</v>
      </c>
      <c r="F17" s="107">
        <v>383300.0</v>
      </c>
      <c r="G17" s="108" t="s">
        <v>110</v>
      </c>
      <c r="H17" s="119">
        <f>G17-2023</f>
        <v>-45</v>
      </c>
      <c r="I17" s="123">
        <v>-1.0</v>
      </c>
      <c r="J17" s="119">
        <f>E17-F17</f>
        <v>320800</v>
      </c>
      <c r="K17" s="119">
        <f>J17*I17</f>
        <v>-320800</v>
      </c>
      <c r="L17" s="119">
        <f>K17+J17</f>
        <v>0</v>
      </c>
      <c r="M17" s="119">
        <f>L17+F17</f>
        <v>383300</v>
      </c>
      <c r="N17" s="119" t="s">
        <v>157</v>
      </c>
      <c r="O17" s="112">
        <f t="shared" si="1"/>
        <v>308815.7895</v>
      </c>
      <c r="P17" s="27" t="s">
        <v>294</v>
      </c>
      <c r="Q17" s="21" t="s">
        <v>25</v>
      </c>
      <c r="R17" s="19" t="s">
        <v>295</v>
      </c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94"/>
      <c r="AF17" s="94"/>
      <c r="AG17" s="94"/>
      <c r="AH17" s="94"/>
      <c r="AI17" s="94"/>
      <c r="AJ17" s="94"/>
      <c r="AK17" s="94"/>
      <c r="AL17" s="94"/>
    </row>
    <row r="18">
      <c r="A18" s="135" t="s">
        <v>296</v>
      </c>
      <c r="B18" s="141" t="s">
        <v>297</v>
      </c>
      <c r="C18" s="124" t="s">
        <v>271</v>
      </c>
      <c r="D18" s="125">
        <v>11.63</v>
      </c>
      <c r="E18" s="136">
        <v>9218800.0</v>
      </c>
      <c r="F18" s="127" t="s">
        <v>25</v>
      </c>
      <c r="G18" s="128"/>
      <c r="H18" s="117"/>
      <c r="I18" s="118"/>
      <c r="J18" s="117"/>
      <c r="K18" s="117"/>
      <c r="L18" s="117"/>
      <c r="M18" s="117"/>
      <c r="N18" s="129">
        <v>76554.0</v>
      </c>
      <c r="O18" s="130">
        <f t="shared" si="1"/>
        <v>792674.1187</v>
      </c>
      <c r="P18" s="142" t="s">
        <v>294</v>
      </c>
      <c r="Q18" s="143" t="s">
        <v>24</v>
      </c>
      <c r="R18" s="14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16"/>
      <c r="AF18" s="116"/>
      <c r="AG18" s="116"/>
      <c r="AH18" s="116"/>
      <c r="AI18" s="116"/>
      <c r="AJ18" s="116"/>
      <c r="AK18" s="116"/>
      <c r="AL18" s="116"/>
    </row>
    <row r="19">
      <c r="A19" s="135" t="s">
        <v>298</v>
      </c>
      <c r="B19" s="141" t="s">
        <v>299</v>
      </c>
      <c r="C19" s="124" t="s">
        <v>271</v>
      </c>
      <c r="D19" s="125">
        <v>4.93</v>
      </c>
      <c r="E19" s="136">
        <v>2599500.0</v>
      </c>
      <c r="F19" s="127" t="s">
        <v>25</v>
      </c>
      <c r="G19" s="128"/>
      <c r="H19" s="117"/>
      <c r="I19" s="118"/>
      <c r="J19" s="117"/>
      <c r="K19" s="117"/>
      <c r="L19" s="117"/>
      <c r="M19" s="117"/>
      <c r="N19" s="129">
        <v>52050.0</v>
      </c>
      <c r="O19" s="130">
        <f t="shared" si="1"/>
        <v>527281.9473</v>
      </c>
      <c r="P19" s="142" t="s">
        <v>120</v>
      </c>
      <c r="Q19" s="143" t="s">
        <v>24</v>
      </c>
      <c r="R19" s="14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16"/>
      <c r="AF19" s="116"/>
      <c r="AG19" s="116"/>
      <c r="AH19" s="116"/>
      <c r="AI19" s="116"/>
      <c r="AJ19" s="116"/>
      <c r="AK19" s="116"/>
      <c r="AL19" s="116"/>
    </row>
    <row r="20">
      <c r="A20" s="124" t="s">
        <v>300</v>
      </c>
      <c r="B20" s="145" t="s">
        <v>301</v>
      </c>
      <c r="C20" s="124" t="s">
        <v>271</v>
      </c>
      <c r="D20" s="125">
        <v>38.51</v>
      </c>
      <c r="E20" s="136">
        <v>7570100.0</v>
      </c>
      <c r="F20" s="127" t="s">
        <v>25</v>
      </c>
      <c r="G20" s="128"/>
      <c r="H20" s="117"/>
      <c r="I20" s="118"/>
      <c r="J20" s="117"/>
      <c r="K20" s="117"/>
      <c r="L20" s="117"/>
      <c r="M20" s="117"/>
      <c r="N20" s="129">
        <v>62556.0</v>
      </c>
      <c r="O20" s="130">
        <f t="shared" si="1"/>
        <v>196574.9156</v>
      </c>
      <c r="P20" s="142" t="s">
        <v>120</v>
      </c>
      <c r="Q20" s="143" t="s">
        <v>24</v>
      </c>
      <c r="R20" s="14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16"/>
      <c r="AF20" s="116"/>
      <c r="AG20" s="116"/>
      <c r="AH20" s="116"/>
      <c r="AI20" s="116"/>
      <c r="AJ20" s="116"/>
      <c r="AK20" s="116"/>
      <c r="AL20" s="116"/>
    </row>
    <row r="21">
      <c r="A21" s="103" t="s">
        <v>302</v>
      </c>
      <c r="B21" s="20" t="s">
        <v>303</v>
      </c>
      <c r="C21" s="103" t="s">
        <v>304</v>
      </c>
      <c r="D21" s="105">
        <v>10.0</v>
      </c>
      <c r="E21" s="139">
        <v>890800.0</v>
      </c>
      <c r="F21" s="107" t="s">
        <v>25</v>
      </c>
      <c r="G21" s="108"/>
      <c r="H21" s="117"/>
      <c r="I21" s="118"/>
      <c r="J21" s="117"/>
      <c r="K21" s="117"/>
      <c r="L21" s="117"/>
      <c r="M21" s="117"/>
      <c r="N21" s="119" t="s">
        <v>157</v>
      </c>
      <c r="O21" s="112">
        <f t="shared" si="1"/>
        <v>89080</v>
      </c>
      <c r="P21" s="27" t="s">
        <v>305</v>
      </c>
      <c r="Q21" s="21" t="s">
        <v>25</v>
      </c>
      <c r="R21" s="140" t="s">
        <v>306</v>
      </c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16"/>
      <c r="AF21" s="116"/>
      <c r="AG21" s="116"/>
      <c r="AH21" s="116"/>
      <c r="AI21" s="116"/>
      <c r="AJ21" s="116"/>
      <c r="AK21" s="116"/>
      <c r="AL21" s="116"/>
    </row>
    <row r="22">
      <c r="A22" s="103" t="s">
        <v>307</v>
      </c>
      <c r="B22" s="20" t="s">
        <v>308</v>
      </c>
      <c r="C22" s="103" t="s">
        <v>271</v>
      </c>
      <c r="D22" s="105">
        <v>0.66</v>
      </c>
      <c r="E22" s="139">
        <v>639700.0</v>
      </c>
      <c r="F22" s="107">
        <v>304500.0</v>
      </c>
      <c r="G22" s="108" t="s">
        <v>44</v>
      </c>
      <c r="H22" s="119">
        <f>G22-2023</f>
        <v>-16</v>
      </c>
      <c r="I22" s="123">
        <f>H22/30</f>
        <v>-0.5333333333</v>
      </c>
      <c r="J22" s="119">
        <f>E22-F22</f>
        <v>335200</v>
      </c>
      <c r="K22" s="119">
        <f>J22*I22</f>
        <v>-178773.3333</v>
      </c>
      <c r="L22" s="119">
        <f>K22+J22</f>
        <v>156426.6667</v>
      </c>
      <c r="M22" s="119">
        <f>L22+F22</f>
        <v>460926.6667</v>
      </c>
      <c r="N22" s="119">
        <v>6795.0</v>
      </c>
      <c r="O22" s="112">
        <f t="shared" si="1"/>
        <v>969242.4242</v>
      </c>
      <c r="P22" s="27" t="s">
        <v>305</v>
      </c>
      <c r="Q22" s="21" t="s">
        <v>25</v>
      </c>
      <c r="R22" s="19" t="s">
        <v>309</v>
      </c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94"/>
      <c r="AF22" s="94"/>
      <c r="AG22" s="94"/>
      <c r="AH22" s="94"/>
      <c r="AI22" s="94"/>
      <c r="AJ22" s="94"/>
      <c r="AK22" s="94"/>
      <c r="AL22" s="94"/>
    </row>
    <row r="23" ht="16.5" customHeight="1">
      <c r="A23" s="135" t="s">
        <v>33</v>
      </c>
      <c r="B23" s="141" t="s">
        <v>310</v>
      </c>
      <c r="C23" s="124" t="s">
        <v>271</v>
      </c>
      <c r="D23" s="125">
        <v>12.03</v>
      </c>
      <c r="E23" s="136">
        <v>1.09594E7</v>
      </c>
      <c r="F23" s="127" t="s">
        <v>25</v>
      </c>
      <c r="G23" s="128"/>
      <c r="H23" s="117"/>
      <c r="I23" s="118"/>
      <c r="J23" s="117"/>
      <c r="K23" s="117"/>
      <c r="L23" s="117"/>
      <c r="M23" s="117"/>
      <c r="N23" s="129">
        <v>72129.0</v>
      </c>
      <c r="O23" s="130">
        <f t="shared" si="1"/>
        <v>911005.8188</v>
      </c>
      <c r="P23" s="142" t="s">
        <v>305</v>
      </c>
      <c r="Q23" s="143" t="s">
        <v>24</v>
      </c>
      <c r="R23" s="146" t="s">
        <v>311</v>
      </c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16"/>
      <c r="AF23" s="116"/>
      <c r="AG23" s="116"/>
      <c r="AH23" s="116"/>
      <c r="AI23" s="116"/>
      <c r="AJ23" s="116"/>
      <c r="AK23" s="116"/>
      <c r="AL23" s="116"/>
    </row>
    <row r="24">
      <c r="A24" s="103" t="s">
        <v>312</v>
      </c>
      <c r="B24" s="20" t="s">
        <v>313</v>
      </c>
      <c r="C24" s="103" t="s">
        <v>271</v>
      </c>
      <c r="D24" s="105">
        <v>10.67</v>
      </c>
      <c r="E24" s="139">
        <v>3564700.0</v>
      </c>
      <c r="F24" s="107">
        <v>1558100.0</v>
      </c>
      <c r="G24" s="108" t="s">
        <v>242</v>
      </c>
      <c r="H24" s="119">
        <f t="shared" ref="H24:H25" si="2">G24-2023</f>
        <v>-34</v>
      </c>
      <c r="I24" s="123">
        <v>-1.0</v>
      </c>
      <c r="J24" s="119">
        <f t="shared" ref="J24:J25" si="3">E24-F24</f>
        <v>2006600</v>
      </c>
      <c r="K24" s="119">
        <f t="shared" ref="K24:K25" si="4">J24*I24</f>
        <v>-2006600</v>
      </c>
      <c r="L24" s="119">
        <f t="shared" ref="L24:L25" si="5">K24+J24</f>
        <v>0</v>
      </c>
      <c r="M24" s="119">
        <f t="shared" ref="M24:M25" si="6">L24+F24</f>
        <v>1558100</v>
      </c>
      <c r="N24" s="119">
        <v>59490.0</v>
      </c>
      <c r="O24" s="112">
        <f t="shared" si="1"/>
        <v>334086.2231</v>
      </c>
      <c r="P24" s="27" t="s">
        <v>305</v>
      </c>
      <c r="Q24" s="21" t="s">
        <v>25</v>
      </c>
      <c r="R24" s="19" t="s">
        <v>314</v>
      </c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94"/>
      <c r="AF24" s="94"/>
      <c r="AG24" s="94"/>
      <c r="AH24" s="94"/>
      <c r="AI24" s="94"/>
      <c r="AJ24" s="94"/>
      <c r="AK24" s="94"/>
      <c r="AL24" s="94"/>
    </row>
    <row r="25">
      <c r="A25" s="103" t="s">
        <v>315</v>
      </c>
      <c r="B25" s="20" t="s">
        <v>316</v>
      </c>
      <c r="C25" s="103" t="s">
        <v>271</v>
      </c>
      <c r="D25" s="105">
        <v>4.74</v>
      </c>
      <c r="E25" s="139">
        <v>3560900.0</v>
      </c>
      <c r="F25" s="107">
        <v>1083700.0</v>
      </c>
      <c r="G25" s="108" t="s">
        <v>201</v>
      </c>
      <c r="H25" s="119">
        <f t="shared" si="2"/>
        <v>-33</v>
      </c>
      <c r="I25" s="123">
        <v>-1.0</v>
      </c>
      <c r="J25" s="119">
        <f t="shared" si="3"/>
        <v>2477200</v>
      </c>
      <c r="K25" s="119">
        <f t="shared" si="4"/>
        <v>-2477200</v>
      </c>
      <c r="L25" s="119">
        <f t="shared" si="5"/>
        <v>0</v>
      </c>
      <c r="M25" s="119">
        <f t="shared" si="6"/>
        <v>1083700</v>
      </c>
      <c r="N25" s="119">
        <v>1392.0</v>
      </c>
      <c r="O25" s="112">
        <f t="shared" si="1"/>
        <v>751244.7257</v>
      </c>
      <c r="P25" s="27" t="s">
        <v>305</v>
      </c>
      <c r="Q25" s="21" t="s">
        <v>25</v>
      </c>
      <c r="R25" s="19" t="s">
        <v>317</v>
      </c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94"/>
      <c r="AF25" s="94"/>
      <c r="AG25" s="94"/>
      <c r="AH25" s="94"/>
      <c r="AI25" s="94"/>
      <c r="AJ25" s="94"/>
      <c r="AK25" s="94"/>
      <c r="AL25" s="94"/>
    </row>
    <row r="26">
      <c r="A26" s="124" t="s">
        <v>318</v>
      </c>
      <c r="B26" s="141" t="s">
        <v>319</v>
      </c>
      <c r="C26" s="124" t="s">
        <v>271</v>
      </c>
      <c r="D26" s="125">
        <v>11.46</v>
      </c>
      <c r="E26" s="136">
        <v>2924400.0</v>
      </c>
      <c r="F26" s="127" t="s">
        <v>25</v>
      </c>
      <c r="G26" s="128"/>
      <c r="H26" s="117"/>
      <c r="I26" s="118"/>
      <c r="J26" s="117"/>
      <c r="K26" s="117"/>
      <c r="L26" s="117"/>
      <c r="M26" s="117"/>
      <c r="N26" s="129">
        <v>54724.0</v>
      </c>
      <c r="O26" s="130">
        <f t="shared" si="1"/>
        <v>255183.2461</v>
      </c>
      <c r="P26" s="142" t="s">
        <v>305</v>
      </c>
      <c r="Q26" s="143" t="s">
        <v>24</v>
      </c>
      <c r="R26" s="146" t="s">
        <v>320</v>
      </c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16"/>
      <c r="AF26" s="116"/>
      <c r="AG26" s="116"/>
      <c r="AH26" s="116"/>
      <c r="AI26" s="116"/>
      <c r="AJ26" s="116"/>
      <c r="AK26" s="116"/>
      <c r="AL26" s="116"/>
    </row>
    <row r="27">
      <c r="A27" s="147" t="s">
        <v>28</v>
      </c>
      <c r="B27" s="145" t="s">
        <v>321</v>
      </c>
      <c r="C27" s="124" t="s">
        <v>271</v>
      </c>
      <c r="D27" s="125">
        <v>4.05</v>
      </c>
      <c r="E27" s="136">
        <v>2475200.0</v>
      </c>
      <c r="F27" s="127" t="s">
        <v>25</v>
      </c>
      <c r="G27" s="128"/>
      <c r="H27" s="117"/>
      <c r="I27" s="118"/>
      <c r="J27" s="117"/>
      <c r="K27" s="117"/>
      <c r="L27" s="117"/>
      <c r="M27" s="117"/>
      <c r="N27" s="129">
        <v>42749.0</v>
      </c>
      <c r="O27" s="130">
        <f t="shared" si="1"/>
        <v>611160.4938</v>
      </c>
      <c r="P27" s="142" t="s">
        <v>294</v>
      </c>
      <c r="Q27" s="143" t="s">
        <v>24</v>
      </c>
      <c r="R27" s="14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16"/>
      <c r="AF27" s="116"/>
      <c r="AG27" s="116"/>
      <c r="AH27" s="116"/>
      <c r="AI27" s="116"/>
      <c r="AJ27" s="116"/>
      <c r="AK27" s="116"/>
      <c r="AL27" s="116"/>
    </row>
    <row r="28">
      <c r="A28" s="124" t="s">
        <v>212</v>
      </c>
      <c r="B28" s="141" t="s">
        <v>322</v>
      </c>
      <c r="C28" s="124" t="s">
        <v>271</v>
      </c>
      <c r="D28" s="125">
        <v>11.6</v>
      </c>
      <c r="E28" s="136">
        <v>1686600.0</v>
      </c>
      <c r="F28" s="127" t="s">
        <v>25</v>
      </c>
      <c r="G28" s="128"/>
      <c r="H28" s="117"/>
      <c r="I28" s="118"/>
      <c r="J28" s="117"/>
      <c r="K28" s="117"/>
      <c r="L28" s="117"/>
      <c r="M28" s="117"/>
      <c r="N28" s="129">
        <v>27656.0</v>
      </c>
      <c r="O28" s="130">
        <f t="shared" si="1"/>
        <v>145396.5517</v>
      </c>
      <c r="P28" s="142" t="s">
        <v>294</v>
      </c>
      <c r="Q28" s="143" t="s">
        <v>24</v>
      </c>
      <c r="R28" s="146" t="s">
        <v>323</v>
      </c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16"/>
      <c r="AF28" s="116"/>
      <c r="AG28" s="116"/>
      <c r="AH28" s="116"/>
      <c r="AI28" s="116"/>
      <c r="AJ28" s="116"/>
      <c r="AK28" s="116"/>
      <c r="AL28" s="116"/>
    </row>
    <row r="29">
      <c r="A29" s="148" t="s">
        <v>324</v>
      </c>
      <c r="B29" s="141" t="s">
        <v>325</v>
      </c>
      <c r="C29" s="124" t="s">
        <v>271</v>
      </c>
      <c r="D29" s="125">
        <v>14.28</v>
      </c>
      <c r="E29" s="136">
        <f>4247400</f>
        <v>4247400</v>
      </c>
      <c r="F29" s="127" t="s">
        <v>25</v>
      </c>
      <c r="G29" s="128"/>
      <c r="H29" s="117"/>
      <c r="I29" s="118"/>
      <c r="J29" s="117"/>
      <c r="K29" s="117"/>
      <c r="L29" s="117"/>
      <c r="M29" s="117"/>
      <c r="N29" s="129">
        <f>51072</f>
        <v>51072</v>
      </c>
      <c r="O29" s="130">
        <f t="shared" si="1"/>
        <v>297436.9748</v>
      </c>
      <c r="P29" s="142" t="s">
        <v>305</v>
      </c>
      <c r="Q29" s="143" t="s">
        <v>24</v>
      </c>
      <c r="R29" s="133" t="s">
        <v>326</v>
      </c>
      <c r="S29" s="134"/>
      <c r="T29" s="134"/>
      <c r="U29" s="134"/>
      <c r="V29" s="134"/>
      <c r="W29" s="134"/>
      <c r="X29" s="134"/>
      <c r="Y29" s="134"/>
      <c r="Z29" s="134"/>
      <c r="AA29" s="134"/>
      <c r="AB29" s="134"/>
      <c r="AC29" s="134"/>
      <c r="AD29" s="134"/>
      <c r="AE29" s="116"/>
      <c r="AF29" s="116"/>
      <c r="AG29" s="116"/>
      <c r="AH29" s="116"/>
      <c r="AI29" s="116"/>
      <c r="AJ29" s="116"/>
      <c r="AK29" s="116"/>
      <c r="AL29" s="116"/>
    </row>
    <row r="30">
      <c r="A30" s="103" t="s">
        <v>327</v>
      </c>
      <c r="B30" s="20" t="s">
        <v>328</v>
      </c>
      <c r="C30" s="103" t="s">
        <v>271</v>
      </c>
      <c r="D30" s="105">
        <v>0.0</v>
      </c>
      <c r="E30" s="139">
        <v>1520900.0</v>
      </c>
      <c r="F30" s="107">
        <v>0.0</v>
      </c>
      <c r="G30" s="108" t="s">
        <v>38</v>
      </c>
      <c r="H30" s="119">
        <f t="shared" ref="H30:H31" si="7">G30-2023</f>
        <v>-27</v>
      </c>
      <c r="I30" s="123">
        <f t="shared" ref="I30:I31" si="8">H30/30</f>
        <v>-0.9</v>
      </c>
      <c r="J30" s="119">
        <f t="shared" ref="J30:J31" si="9">E30-F30</f>
        <v>1520900</v>
      </c>
      <c r="K30" s="119">
        <f t="shared" ref="K30:K31" si="10">J30*I30</f>
        <v>-1368810</v>
      </c>
      <c r="L30" s="119">
        <f t="shared" ref="L30:L31" si="11">K30+J30</f>
        <v>152090</v>
      </c>
      <c r="M30" s="119">
        <f t="shared" ref="M30:M31" si="12">L30+F30</f>
        <v>152090</v>
      </c>
      <c r="N30" s="119">
        <v>4432.0</v>
      </c>
      <c r="O30" s="149" t="s">
        <v>329</v>
      </c>
      <c r="P30" s="27" t="s">
        <v>305</v>
      </c>
      <c r="Q30" s="21" t="s">
        <v>25</v>
      </c>
      <c r="R30" s="102" t="s">
        <v>330</v>
      </c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94"/>
      <c r="AF30" s="94"/>
      <c r="AG30" s="94"/>
      <c r="AH30" s="94"/>
      <c r="AI30" s="94"/>
      <c r="AJ30" s="94"/>
      <c r="AK30" s="94"/>
      <c r="AL30" s="94"/>
    </row>
    <row r="31">
      <c r="A31" s="103" t="s">
        <v>331</v>
      </c>
      <c r="B31" s="20" t="s">
        <v>332</v>
      </c>
      <c r="C31" s="103" t="s">
        <v>271</v>
      </c>
      <c r="D31" s="105">
        <v>0.0</v>
      </c>
      <c r="E31" s="139">
        <v>399900.0</v>
      </c>
      <c r="F31" s="107">
        <v>0.0</v>
      </c>
      <c r="G31" s="108" t="s">
        <v>38</v>
      </c>
      <c r="H31" s="119">
        <f t="shared" si="7"/>
        <v>-27</v>
      </c>
      <c r="I31" s="123">
        <f t="shared" si="8"/>
        <v>-0.9</v>
      </c>
      <c r="J31" s="119">
        <f t="shared" si="9"/>
        <v>399900</v>
      </c>
      <c r="K31" s="119">
        <f t="shared" si="10"/>
        <v>-359910</v>
      </c>
      <c r="L31" s="119">
        <f t="shared" si="11"/>
        <v>39990</v>
      </c>
      <c r="M31" s="119">
        <f t="shared" si="12"/>
        <v>39990</v>
      </c>
      <c r="N31" s="119" t="s">
        <v>157</v>
      </c>
      <c r="O31" s="149" t="s">
        <v>329</v>
      </c>
      <c r="P31" s="27" t="s">
        <v>305</v>
      </c>
      <c r="Q31" s="21" t="s">
        <v>25</v>
      </c>
      <c r="R31" s="102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94"/>
      <c r="AF31" s="94"/>
      <c r="AG31" s="94"/>
      <c r="AH31" s="94"/>
      <c r="AI31" s="94"/>
      <c r="AJ31" s="94"/>
      <c r="AK31" s="94"/>
      <c r="AL31" s="94"/>
    </row>
    <row r="32">
      <c r="A32" s="103" t="s">
        <v>333</v>
      </c>
      <c r="B32" s="20" t="s">
        <v>334</v>
      </c>
      <c r="C32" s="103" t="s">
        <v>304</v>
      </c>
      <c r="D32" s="105">
        <v>0.54</v>
      </c>
      <c r="E32" s="139">
        <v>14900.0</v>
      </c>
      <c r="F32" s="107" t="s">
        <v>25</v>
      </c>
      <c r="G32" s="108"/>
      <c r="H32" s="119"/>
      <c r="I32" s="123"/>
      <c r="J32" s="119"/>
      <c r="K32" s="119"/>
      <c r="L32" s="119"/>
      <c r="M32" s="119"/>
      <c r="N32" s="119" t="s">
        <v>157</v>
      </c>
      <c r="O32" s="112">
        <f t="shared" ref="O32:O35" si="13">E32/D32</f>
        <v>27592.59259</v>
      </c>
      <c r="P32" s="27" t="s">
        <v>305</v>
      </c>
      <c r="Q32" s="21" t="s">
        <v>25</v>
      </c>
      <c r="R32" s="140" t="s">
        <v>335</v>
      </c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16"/>
      <c r="AF32" s="116"/>
      <c r="AG32" s="116"/>
      <c r="AH32" s="116"/>
      <c r="AI32" s="116"/>
      <c r="AJ32" s="116"/>
      <c r="AK32" s="116"/>
      <c r="AL32" s="116"/>
    </row>
    <row r="33">
      <c r="A33" s="103" t="s">
        <v>336</v>
      </c>
      <c r="B33" s="20" t="s">
        <v>337</v>
      </c>
      <c r="C33" s="103" t="s">
        <v>271</v>
      </c>
      <c r="D33" s="105">
        <v>6.0</v>
      </c>
      <c r="E33" s="139">
        <v>3015100.0</v>
      </c>
      <c r="F33" s="107">
        <v>1054500.0</v>
      </c>
      <c r="G33" s="108" t="s">
        <v>338</v>
      </c>
      <c r="H33" s="119">
        <f>G33-2023</f>
        <v>-42</v>
      </c>
      <c r="I33" s="123">
        <v>-1.0</v>
      </c>
      <c r="J33" s="119">
        <f>E33-F33</f>
        <v>1960600</v>
      </c>
      <c r="K33" s="119">
        <f>J33*I33</f>
        <v>-1960600</v>
      </c>
      <c r="L33" s="119">
        <f>K33+J33</f>
        <v>0</v>
      </c>
      <c r="M33" s="119">
        <f>L33+F33</f>
        <v>1054500</v>
      </c>
      <c r="N33" s="119">
        <v>34409.0</v>
      </c>
      <c r="O33" s="112">
        <f t="shared" si="13"/>
        <v>502516.6667</v>
      </c>
      <c r="P33" s="27" t="s">
        <v>272</v>
      </c>
      <c r="Q33" s="21" t="s">
        <v>25</v>
      </c>
      <c r="R33" s="140" t="s">
        <v>339</v>
      </c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94"/>
      <c r="AF33" s="94"/>
      <c r="AG33" s="94"/>
      <c r="AH33" s="94"/>
      <c r="AI33" s="94"/>
      <c r="AJ33" s="94"/>
      <c r="AK33" s="94"/>
      <c r="AL33" s="94"/>
    </row>
    <row r="34">
      <c r="A34" s="103" t="s">
        <v>340</v>
      </c>
      <c r="B34" s="20" t="s">
        <v>341</v>
      </c>
      <c r="C34" s="103" t="s">
        <v>271</v>
      </c>
      <c r="D34" s="105">
        <v>5.39</v>
      </c>
      <c r="E34" s="139">
        <v>2445500.0</v>
      </c>
      <c r="F34" s="107" t="s">
        <v>25</v>
      </c>
      <c r="G34" s="108"/>
      <c r="H34" s="117"/>
      <c r="I34" s="118"/>
      <c r="J34" s="117"/>
      <c r="K34" s="117"/>
      <c r="L34" s="117"/>
      <c r="M34" s="117"/>
      <c r="N34" s="119">
        <v>48636.0</v>
      </c>
      <c r="O34" s="112">
        <f t="shared" si="13"/>
        <v>453710.5751</v>
      </c>
      <c r="P34" s="27" t="s">
        <v>272</v>
      </c>
      <c r="Q34" s="21" t="s">
        <v>25</v>
      </c>
      <c r="R34" s="140" t="s">
        <v>342</v>
      </c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16"/>
      <c r="AF34" s="116"/>
      <c r="AG34" s="116"/>
      <c r="AH34" s="116"/>
      <c r="AI34" s="116"/>
      <c r="AJ34" s="116"/>
      <c r="AK34" s="116"/>
      <c r="AL34" s="116"/>
    </row>
    <row r="35">
      <c r="A35" s="103" t="s">
        <v>343</v>
      </c>
      <c r="B35" s="20" t="s">
        <v>344</v>
      </c>
      <c r="C35" s="103" t="s">
        <v>271</v>
      </c>
      <c r="D35" s="105">
        <v>11.81</v>
      </c>
      <c r="E35" s="139">
        <v>1382000.0</v>
      </c>
      <c r="F35" s="107" t="s">
        <v>25</v>
      </c>
      <c r="G35" s="108"/>
      <c r="H35" s="117"/>
      <c r="I35" s="118"/>
      <c r="J35" s="117"/>
      <c r="K35" s="117"/>
      <c r="L35" s="117"/>
      <c r="M35" s="117"/>
      <c r="N35" s="119" t="s">
        <v>157</v>
      </c>
      <c r="O35" s="112">
        <f t="shared" si="13"/>
        <v>117019.475</v>
      </c>
      <c r="P35" s="27" t="s">
        <v>272</v>
      </c>
      <c r="Q35" s="21" t="s">
        <v>25</v>
      </c>
      <c r="R35" s="140" t="s">
        <v>345</v>
      </c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16"/>
      <c r="AF35" s="116"/>
      <c r="AG35" s="116"/>
      <c r="AH35" s="116"/>
      <c r="AI35" s="116"/>
      <c r="AJ35" s="116"/>
      <c r="AK35" s="116"/>
      <c r="AL35" s="116"/>
    </row>
    <row r="36">
      <c r="A36" s="103" t="s">
        <v>346</v>
      </c>
      <c r="B36" s="20" t="s">
        <v>347</v>
      </c>
      <c r="C36" s="103" t="s">
        <v>271</v>
      </c>
      <c r="D36" s="105">
        <v>0.0</v>
      </c>
      <c r="E36" s="139">
        <v>396700.0</v>
      </c>
      <c r="F36" s="107">
        <v>175000.0</v>
      </c>
      <c r="G36" s="108" t="s">
        <v>89</v>
      </c>
      <c r="H36" s="119">
        <f t="shared" ref="H36:H37" si="14">G36-2023</f>
        <v>-14</v>
      </c>
      <c r="I36" s="123">
        <f t="shared" ref="I36:I37" si="15">H36/30</f>
        <v>-0.4666666667</v>
      </c>
      <c r="J36" s="119">
        <f t="shared" ref="J36:J37" si="16">E36-F36</f>
        <v>221700</v>
      </c>
      <c r="K36" s="119">
        <f t="shared" ref="K36:K37" si="17">J36*I36</f>
        <v>-103460</v>
      </c>
      <c r="L36" s="119">
        <f t="shared" ref="L36:L37" si="18">K36+J36</f>
        <v>118240</v>
      </c>
      <c r="M36" s="119">
        <f t="shared" ref="M36:M37" si="19">L36+F36</f>
        <v>293240</v>
      </c>
      <c r="N36" s="119" t="s">
        <v>157</v>
      </c>
      <c r="O36" s="149" t="s">
        <v>329</v>
      </c>
      <c r="P36" s="27" t="s">
        <v>272</v>
      </c>
      <c r="Q36" s="21" t="s">
        <v>25</v>
      </c>
      <c r="R36" s="140" t="s">
        <v>348</v>
      </c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94"/>
      <c r="AF36" s="94"/>
      <c r="AG36" s="94"/>
      <c r="AH36" s="94"/>
      <c r="AI36" s="94"/>
      <c r="AJ36" s="94"/>
      <c r="AK36" s="94"/>
      <c r="AL36" s="94"/>
    </row>
    <row r="37">
      <c r="A37" s="103" t="s">
        <v>349</v>
      </c>
      <c r="B37" s="20" t="s">
        <v>350</v>
      </c>
      <c r="C37" s="103" t="s">
        <v>271</v>
      </c>
      <c r="D37" s="105">
        <v>11.37</v>
      </c>
      <c r="E37" s="150">
        <v>1600000.0</v>
      </c>
      <c r="F37" s="107">
        <v>170412.0</v>
      </c>
      <c r="G37" s="121" t="s">
        <v>29</v>
      </c>
      <c r="H37" s="119">
        <f t="shared" si="14"/>
        <v>-30</v>
      </c>
      <c r="I37" s="123">
        <f t="shared" si="15"/>
        <v>-1</v>
      </c>
      <c r="J37" s="119">
        <f t="shared" si="16"/>
        <v>1429588</v>
      </c>
      <c r="K37" s="119">
        <f t="shared" si="17"/>
        <v>-1429588</v>
      </c>
      <c r="L37" s="119">
        <f t="shared" si="18"/>
        <v>0</v>
      </c>
      <c r="M37" s="119">
        <f t="shared" si="19"/>
        <v>170412</v>
      </c>
      <c r="N37" s="119">
        <v>58715.0</v>
      </c>
      <c r="O37" s="112">
        <f t="shared" ref="O37:O44" si="20">E37/D37</f>
        <v>140721.1961</v>
      </c>
      <c r="P37" s="27" t="s">
        <v>272</v>
      </c>
      <c r="Q37" s="21" t="s">
        <v>25</v>
      </c>
      <c r="R37" s="140" t="s">
        <v>351</v>
      </c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94"/>
      <c r="AF37" s="94"/>
      <c r="AG37" s="94"/>
      <c r="AH37" s="94"/>
      <c r="AI37" s="94"/>
      <c r="AJ37" s="94"/>
      <c r="AK37" s="94"/>
      <c r="AL37" s="94"/>
    </row>
    <row r="38">
      <c r="A38" s="124" t="s">
        <v>352</v>
      </c>
      <c r="B38" s="141" t="s">
        <v>353</v>
      </c>
      <c r="C38" s="124" t="s">
        <v>271</v>
      </c>
      <c r="D38" s="125">
        <v>20.81</v>
      </c>
      <c r="E38" s="151">
        <v>6400000.0</v>
      </c>
      <c r="F38" s="127" t="s">
        <v>25</v>
      </c>
      <c r="G38" s="152"/>
      <c r="H38" s="117"/>
      <c r="I38" s="118"/>
      <c r="J38" s="117"/>
      <c r="K38" s="117"/>
      <c r="L38" s="117"/>
      <c r="M38" s="117"/>
      <c r="N38" s="129">
        <v>85753.0</v>
      </c>
      <c r="O38" s="130">
        <f t="shared" si="20"/>
        <v>307544.4498</v>
      </c>
      <c r="P38" s="142" t="s">
        <v>272</v>
      </c>
      <c r="Q38" s="143" t="s">
        <v>24</v>
      </c>
      <c r="R38" s="153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4"/>
      <c r="AE38" s="116"/>
      <c r="AF38" s="116"/>
      <c r="AG38" s="116"/>
      <c r="AH38" s="116"/>
      <c r="AI38" s="116"/>
      <c r="AJ38" s="116"/>
      <c r="AK38" s="116"/>
      <c r="AL38" s="116"/>
    </row>
    <row r="39">
      <c r="A39" s="124" t="s">
        <v>354</v>
      </c>
      <c r="B39" s="141" t="s">
        <v>355</v>
      </c>
      <c r="C39" s="124" t="s">
        <v>271</v>
      </c>
      <c r="D39" s="125">
        <v>17.83</v>
      </c>
      <c r="E39" s="151">
        <v>7100000.0</v>
      </c>
      <c r="F39" s="127" t="s">
        <v>25</v>
      </c>
      <c r="G39" s="152"/>
      <c r="H39" s="117"/>
      <c r="I39" s="118"/>
      <c r="J39" s="117"/>
      <c r="K39" s="117"/>
      <c r="L39" s="117"/>
      <c r="M39" s="117"/>
      <c r="N39" s="129">
        <v>84137.0</v>
      </c>
      <c r="O39" s="130">
        <f t="shared" si="20"/>
        <v>398205.272</v>
      </c>
      <c r="P39" s="142" t="s">
        <v>272</v>
      </c>
      <c r="Q39" s="143" t="s">
        <v>24</v>
      </c>
      <c r="R39" s="14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E39" s="116"/>
      <c r="AF39" s="116"/>
      <c r="AG39" s="116"/>
      <c r="AH39" s="116"/>
      <c r="AI39" s="116"/>
      <c r="AJ39" s="116"/>
      <c r="AK39" s="116"/>
      <c r="AL39" s="116"/>
    </row>
    <row r="40">
      <c r="A40" s="135" t="s">
        <v>52</v>
      </c>
      <c r="B40" s="141" t="s">
        <v>356</v>
      </c>
      <c r="C40" s="124" t="s">
        <v>271</v>
      </c>
      <c r="D40" s="125">
        <v>18.97</v>
      </c>
      <c r="E40" s="151">
        <v>1.1521554E7</v>
      </c>
      <c r="F40" s="127" t="s">
        <v>25</v>
      </c>
      <c r="G40" s="152"/>
      <c r="H40" s="117"/>
      <c r="I40" s="118"/>
      <c r="J40" s="117"/>
      <c r="K40" s="117"/>
      <c r="L40" s="117"/>
      <c r="M40" s="117"/>
      <c r="N40" s="129">
        <v>67579.0</v>
      </c>
      <c r="O40" s="130">
        <f t="shared" si="20"/>
        <v>607356.563</v>
      </c>
      <c r="P40" s="142" t="s">
        <v>272</v>
      </c>
      <c r="Q40" s="143" t="s">
        <v>24</v>
      </c>
      <c r="R40" s="14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16"/>
      <c r="AF40" s="116"/>
      <c r="AG40" s="116"/>
      <c r="AH40" s="116"/>
      <c r="AI40" s="116"/>
      <c r="AJ40" s="116"/>
      <c r="AK40" s="116"/>
      <c r="AL40" s="116"/>
    </row>
    <row r="41">
      <c r="A41" s="135" t="s">
        <v>167</v>
      </c>
      <c r="B41" s="141" t="s">
        <v>357</v>
      </c>
      <c r="C41" s="124" t="s">
        <v>271</v>
      </c>
      <c r="D41" s="125">
        <v>18.29</v>
      </c>
      <c r="E41" s="136">
        <v>2053559.0</v>
      </c>
      <c r="F41" s="127" t="s">
        <v>25</v>
      </c>
      <c r="G41" s="128"/>
      <c r="H41" s="117"/>
      <c r="I41" s="118"/>
      <c r="J41" s="117"/>
      <c r="K41" s="117"/>
      <c r="L41" s="117"/>
      <c r="M41" s="117"/>
      <c r="N41" s="129">
        <v>44372.0</v>
      </c>
      <c r="O41" s="130">
        <f t="shared" si="20"/>
        <v>112277.6927</v>
      </c>
      <c r="P41" s="142" t="s">
        <v>272</v>
      </c>
      <c r="Q41" s="143" t="s">
        <v>24</v>
      </c>
      <c r="R41" s="14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16"/>
      <c r="AF41" s="116"/>
      <c r="AG41" s="116"/>
      <c r="AH41" s="116"/>
      <c r="AI41" s="116"/>
      <c r="AJ41" s="116"/>
      <c r="AK41" s="116"/>
      <c r="AL41" s="116"/>
    </row>
    <row r="42">
      <c r="A42" s="135" t="s">
        <v>66</v>
      </c>
      <c r="B42" s="141" t="s">
        <v>358</v>
      </c>
      <c r="C42" s="124" t="s">
        <v>271</v>
      </c>
      <c r="D42" s="125">
        <v>11.21</v>
      </c>
      <c r="E42" s="136">
        <v>1.3558458E7</v>
      </c>
      <c r="F42" s="127" t="s">
        <v>25</v>
      </c>
      <c r="G42" s="128"/>
      <c r="H42" s="117"/>
      <c r="I42" s="118"/>
      <c r="J42" s="117"/>
      <c r="K42" s="117"/>
      <c r="L42" s="117"/>
      <c r="M42" s="117"/>
      <c r="N42" s="129">
        <v>83083.0</v>
      </c>
      <c r="O42" s="130">
        <f t="shared" si="20"/>
        <v>1209496.699</v>
      </c>
      <c r="P42" s="142" t="s">
        <v>272</v>
      </c>
      <c r="Q42" s="143" t="s">
        <v>24</v>
      </c>
      <c r="R42" s="14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16"/>
      <c r="AF42" s="116"/>
      <c r="AG42" s="116"/>
      <c r="AH42" s="116"/>
      <c r="AI42" s="116"/>
      <c r="AJ42" s="116"/>
      <c r="AK42" s="116"/>
      <c r="AL42" s="116"/>
    </row>
    <row r="43">
      <c r="A43" s="103" t="s">
        <v>359</v>
      </c>
      <c r="B43" s="20" t="s">
        <v>360</v>
      </c>
      <c r="C43" s="103" t="s">
        <v>271</v>
      </c>
      <c r="D43" s="105">
        <v>51.78</v>
      </c>
      <c r="E43" s="139">
        <v>1350000.0</v>
      </c>
      <c r="F43" s="107" t="s">
        <v>25</v>
      </c>
      <c r="G43" s="108"/>
      <c r="H43" s="117"/>
      <c r="I43" s="118"/>
      <c r="J43" s="117"/>
      <c r="K43" s="117"/>
      <c r="L43" s="117"/>
      <c r="M43" s="117"/>
      <c r="N43" s="119" t="s">
        <v>157</v>
      </c>
      <c r="O43" s="112">
        <f t="shared" si="20"/>
        <v>26071.84241</v>
      </c>
      <c r="P43" s="27" t="s">
        <v>272</v>
      </c>
      <c r="Q43" s="21" t="s">
        <v>25</v>
      </c>
      <c r="R43" s="140" t="s">
        <v>361</v>
      </c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16"/>
      <c r="AF43" s="116"/>
      <c r="AG43" s="116"/>
      <c r="AH43" s="116"/>
      <c r="AI43" s="116"/>
      <c r="AJ43" s="116"/>
      <c r="AK43" s="116"/>
      <c r="AL43" s="116"/>
    </row>
    <row r="44">
      <c r="A44" s="124" t="s">
        <v>213</v>
      </c>
      <c r="B44" s="141" t="s">
        <v>362</v>
      </c>
      <c r="C44" s="124" t="s">
        <v>271</v>
      </c>
      <c r="D44" s="125">
        <v>9.05</v>
      </c>
      <c r="E44" s="151">
        <v>2864619.0</v>
      </c>
      <c r="F44" s="127" t="s">
        <v>25</v>
      </c>
      <c r="G44" s="152"/>
      <c r="H44" s="117"/>
      <c r="I44" s="118"/>
      <c r="J44" s="117"/>
      <c r="K44" s="117"/>
      <c r="L44" s="117"/>
      <c r="M44" s="117"/>
      <c r="N44" s="129">
        <v>64597.0</v>
      </c>
      <c r="O44" s="130">
        <f t="shared" si="20"/>
        <v>316532.4862</v>
      </c>
      <c r="P44" s="142" t="s">
        <v>272</v>
      </c>
      <c r="Q44" s="143" t="s">
        <v>24</v>
      </c>
      <c r="R44" s="146" t="s">
        <v>363</v>
      </c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16"/>
      <c r="AF44" s="116"/>
      <c r="AG44" s="116"/>
      <c r="AH44" s="116"/>
      <c r="AI44" s="116"/>
      <c r="AJ44" s="116"/>
      <c r="AK44" s="116"/>
      <c r="AL44" s="116"/>
    </row>
    <row r="45">
      <c r="A45" s="124" t="s">
        <v>364</v>
      </c>
      <c r="B45" s="141" t="s">
        <v>365</v>
      </c>
      <c r="C45" s="124" t="s">
        <v>271</v>
      </c>
      <c r="D45" s="125">
        <v>12.85</v>
      </c>
      <c r="E45" s="151">
        <v>7392097.0</v>
      </c>
      <c r="F45" s="127" t="s">
        <v>25</v>
      </c>
      <c r="G45" s="152"/>
      <c r="H45" s="117"/>
      <c r="I45" s="118"/>
      <c r="J45" s="117"/>
      <c r="K45" s="117"/>
      <c r="L45" s="117"/>
      <c r="M45" s="117"/>
      <c r="N45" s="129">
        <v>86316.0</v>
      </c>
      <c r="O45" s="130">
        <f>'Ingles Stores'!K22/D45</f>
        <v>575260.4669</v>
      </c>
      <c r="P45" s="142" t="s">
        <v>272</v>
      </c>
      <c r="Q45" s="143" t="s">
        <v>24</v>
      </c>
      <c r="R45" s="14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16"/>
      <c r="AF45" s="116"/>
      <c r="AG45" s="116"/>
      <c r="AH45" s="116"/>
      <c r="AI45" s="116"/>
      <c r="AJ45" s="116"/>
      <c r="AK45" s="116"/>
      <c r="AL45" s="116"/>
    </row>
    <row r="46">
      <c r="A46" s="154" t="s">
        <v>214</v>
      </c>
      <c r="B46" s="141" t="s">
        <v>366</v>
      </c>
      <c r="C46" s="124" t="s">
        <v>271</v>
      </c>
      <c r="D46" s="125">
        <v>11.91</v>
      </c>
      <c r="E46" s="151">
        <v>5323646.0</v>
      </c>
      <c r="F46" s="127" t="s">
        <v>25</v>
      </c>
      <c r="G46" s="152"/>
      <c r="H46" s="117"/>
      <c r="I46" s="118"/>
      <c r="J46" s="117"/>
      <c r="K46" s="117"/>
      <c r="L46" s="117"/>
      <c r="M46" s="117"/>
      <c r="N46" s="129">
        <v>55060.0</v>
      </c>
      <c r="O46" s="130">
        <f t="shared" ref="O46:O56" si="21">E46/D46</f>
        <v>446989.5886</v>
      </c>
      <c r="P46" s="142" t="s">
        <v>272</v>
      </c>
      <c r="Q46" s="143" t="s">
        <v>24</v>
      </c>
      <c r="R46" s="133" t="s">
        <v>367</v>
      </c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16"/>
      <c r="AF46" s="116"/>
      <c r="AG46" s="116"/>
      <c r="AH46" s="116"/>
      <c r="AI46" s="116"/>
      <c r="AJ46" s="116"/>
      <c r="AK46" s="116"/>
      <c r="AL46" s="116"/>
    </row>
    <row r="47">
      <c r="A47" s="154" t="s">
        <v>368</v>
      </c>
      <c r="B47" s="141" t="s">
        <v>369</v>
      </c>
      <c r="C47" s="124" t="s">
        <v>271</v>
      </c>
      <c r="D47" s="125">
        <v>5.85</v>
      </c>
      <c r="E47" s="136">
        <v>2551200.0</v>
      </c>
      <c r="F47" s="127" t="s">
        <v>25</v>
      </c>
      <c r="G47" s="128"/>
      <c r="H47" s="117"/>
      <c r="I47" s="118"/>
      <c r="J47" s="117"/>
      <c r="K47" s="117"/>
      <c r="L47" s="117"/>
      <c r="M47" s="117"/>
      <c r="N47" s="129">
        <v>52582.0</v>
      </c>
      <c r="O47" s="130">
        <f t="shared" si="21"/>
        <v>436102.5641</v>
      </c>
      <c r="P47" s="142" t="s">
        <v>272</v>
      </c>
      <c r="Q47" s="143" t="s">
        <v>24</v>
      </c>
      <c r="R47" s="146" t="s">
        <v>370</v>
      </c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4"/>
      <c r="AE47" s="116"/>
      <c r="AF47" s="116"/>
      <c r="AG47" s="116"/>
      <c r="AH47" s="116"/>
      <c r="AI47" s="116"/>
      <c r="AJ47" s="116"/>
      <c r="AK47" s="116"/>
      <c r="AL47" s="116"/>
    </row>
    <row r="48">
      <c r="A48" s="155" t="s">
        <v>371</v>
      </c>
      <c r="B48" s="20" t="s">
        <v>372</v>
      </c>
      <c r="C48" s="103" t="s">
        <v>271</v>
      </c>
      <c r="D48" s="105">
        <v>0.53</v>
      </c>
      <c r="E48" s="156">
        <v>25400.0</v>
      </c>
      <c r="F48" s="107" t="s">
        <v>25</v>
      </c>
      <c r="G48" s="121"/>
      <c r="H48" s="117"/>
      <c r="I48" s="118"/>
      <c r="J48" s="117"/>
      <c r="K48" s="117"/>
      <c r="L48" s="117"/>
      <c r="M48" s="117"/>
      <c r="N48" s="119" t="s">
        <v>157</v>
      </c>
      <c r="O48" s="112">
        <f t="shared" si="21"/>
        <v>47924.5283</v>
      </c>
      <c r="P48" s="27" t="s">
        <v>272</v>
      </c>
      <c r="Q48" s="21" t="s">
        <v>25</v>
      </c>
      <c r="R48" s="140" t="s">
        <v>373</v>
      </c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16"/>
      <c r="AF48" s="116"/>
      <c r="AG48" s="116"/>
      <c r="AH48" s="116"/>
      <c r="AI48" s="116"/>
      <c r="AJ48" s="116"/>
      <c r="AK48" s="116"/>
      <c r="AL48" s="116"/>
    </row>
    <row r="49">
      <c r="A49" s="157" t="s">
        <v>374</v>
      </c>
      <c r="B49" s="20" t="s">
        <v>375</v>
      </c>
      <c r="C49" s="103" t="s">
        <v>271</v>
      </c>
      <c r="D49" s="105">
        <v>6.989</v>
      </c>
      <c r="E49" s="139">
        <v>1039010.0</v>
      </c>
      <c r="F49" s="107" t="s">
        <v>25</v>
      </c>
      <c r="G49" s="108"/>
      <c r="H49" s="117"/>
      <c r="I49" s="118"/>
      <c r="J49" s="117"/>
      <c r="K49" s="117"/>
      <c r="L49" s="117"/>
      <c r="M49" s="117"/>
      <c r="N49" s="119" t="s">
        <v>157</v>
      </c>
      <c r="O49" s="112">
        <f t="shared" si="21"/>
        <v>148663.6143</v>
      </c>
      <c r="P49" s="27" t="s">
        <v>272</v>
      </c>
      <c r="Q49" s="21" t="s">
        <v>25</v>
      </c>
      <c r="R49" s="140" t="s">
        <v>345</v>
      </c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16"/>
      <c r="AF49" s="116"/>
      <c r="AG49" s="116"/>
      <c r="AH49" s="116"/>
      <c r="AI49" s="116"/>
      <c r="AJ49" s="116"/>
      <c r="AK49" s="116"/>
      <c r="AL49" s="116"/>
    </row>
    <row r="50">
      <c r="A50" s="103" t="s">
        <v>376</v>
      </c>
      <c r="B50" s="20" t="s">
        <v>377</v>
      </c>
      <c r="C50" s="103" t="s">
        <v>271</v>
      </c>
      <c r="D50" s="105">
        <v>0.639</v>
      </c>
      <c r="E50" s="139">
        <v>108410.0</v>
      </c>
      <c r="F50" s="107" t="s">
        <v>25</v>
      </c>
      <c r="G50" s="108"/>
      <c r="H50" s="117"/>
      <c r="I50" s="118"/>
      <c r="J50" s="117"/>
      <c r="K50" s="117"/>
      <c r="L50" s="117"/>
      <c r="M50" s="117"/>
      <c r="N50" s="119" t="s">
        <v>157</v>
      </c>
      <c r="O50" s="112">
        <f t="shared" si="21"/>
        <v>169655.7121</v>
      </c>
      <c r="P50" s="27" t="s">
        <v>272</v>
      </c>
      <c r="Q50" s="21" t="s">
        <v>25</v>
      </c>
      <c r="R50" s="140" t="s">
        <v>345</v>
      </c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16"/>
      <c r="AF50" s="116"/>
      <c r="AG50" s="116"/>
      <c r="AH50" s="116"/>
      <c r="AI50" s="116"/>
      <c r="AJ50" s="116"/>
      <c r="AK50" s="116"/>
      <c r="AL50" s="116"/>
    </row>
    <row r="51">
      <c r="A51" s="103" t="s">
        <v>378</v>
      </c>
      <c r="B51" s="20" t="s">
        <v>379</v>
      </c>
      <c r="C51" s="103" t="s">
        <v>271</v>
      </c>
      <c r="D51" s="105">
        <v>0.86</v>
      </c>
      <c r="E51" s="139">
        <v>123020.0</v>
      </c>
      <c r="F51" s="107" t="s">
        <v>25</v>
      </c>
      <c r="G51" s="108"/>
      <c r="H51" s="117"/>
      <c r="I51" s="118"/>
      <c r="J51" s="117"/>
      <c r="K51" s="117"/>
      <c r="L51" s="117"/>
      <c r="M51" s="117"/>
      <c r="N51" s="119" t="s">
        <v>157</v>
      </c>
      <c r="O51" s="112">
        <f t="shared" si="21"/>
        <v>143046.5116</v>
      </c>
      <c r="P51" s="27" t="s">
        <v>272</v>
      </c>
      <c r="Q51" s="21" t="s">
        <v>25</v>
      </c>
      <c r="R51" s="140" t="s">
        <v>345</v>
      </c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16"/>
      <c r="AF51" s="116"/>
      <c r="AG51" s="116"/>
      <c r="AH51" s="116"/>
      <c r="AI51" s="116"/>
      <c r="AJ51" s="116"/>
      <c r="AK51" s="116"/>
      <c r="AL51" s="116"/>
    </row>
    <row r="52">
      <c r="A52" s="135" t="s">
        <v>64</v>
      </c>
      <c r="B52" s="141" t="s">
        <v>380</v>
      </c>
      <c r="C52" s="124" t="s">
        <v>271</v>
      </c>
      <c r="D52" s="125">
        <v>15.376</v>
      </c>
      <c r="E52" s="136">
        <v>6193500.0</v>
      </c>
      <c r="F52" s="127" t="s">
        <v>25</v>
      </c>
      <c r="G52" s="128"/>
      <c r="H52" s="117"/>
      <c r="I52" s="118"/>
      <c r="J52" s="117"/>
      <c r="K52" s="117"/>
      <c r="L52" s="117"/>
      <c r="M52" s="117"/>
      <c r="N52" s="129" t="s">
        <v>157</v>
      </c>
      <c r="O52" s="130">
        <f t="shared" si="21"/>
        <v>402803.0697</v>
      </c>
      <c r="P52" s="142" t="s">
        <v>272</v>
      </c>
      <c r="Q52" s="143" t="s">
        <v>24</v>
      </c>
      <c r="R52" s="14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16"/>
      <c r="AF52" s="116"/>
      <c r="AG52" s="116"/>
      <c r="AH52" s="116"/>
      <c r="AI52" s="116"/>
      <c r="AJ52" s="116"/>
      <c r="AK52" s="116"/>
      <c r="AL52" s="116"/>
    </row>
    <row r="53">
      <c r="A53" s="124" t="s">
        <v>216</v>
      </c>
      <c r="B53" s="141" t="s">
        <v>381</v>
      </c>
      <c r="C53" s="124" t="s">
        <v>271</v>
      </c>
      <c r="D53" s="125">
        <v>5.97</v>
      </c>
      <c r="E53" s="151">
        <v>2485460.0</v>
      </c>
      <c r="F53" s="127" t="s">
        <v>25</v>
      </c>
      <c r="G53" s="152"/>
      <c r="H53" s="117"/>
      <c r="I53" s="118"/>
      <c r="J53" s="117"/>
      <c r="K53" s="117"/>
      <c r="L53" s="117"/>
      <c r="M53" s="117"/>
      <c r="N53" s="129">
        <v>56864.0</v>
      </c>
      <c r="O53" s="130">
        <f t="shared" si="21"/>
        <v>416324.9581</v>
      </c>
      <c r="P53" s="142" t="s">
        <v>272</v>
      </c>
      <c r="Q53" s="143" t="s">
        <v>24</v>
      </c>
      <c r="R53" s="146" t="s">
        <v>382</v>
      </c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16"/>
      <c r="AF53" s="116"/>
      <c r="AG53" s="116"/>
      <c r="AH53" s="116"/>
      <c r="AI53" s="116"/>
      <c r="AJ53" s="116"/>
      <c r="AK53" s="116"/>
      <c r="AL53" s="116"/>
    </row>
    <row r="54">
      <c r="A54" s="103" t="s">
        <v>383</v>
      </c>
      <c r="B54" s="158" t="s">
        <v>384</v>
      </c>
      <c r="C54" s="103" t="s">
        <v>271</v>
      </c>
      <c r="D54" s="105">
        <v>7.1</v>
      </c>
      <c r="E54" s="139">
        <v>5000000.0</v>
      </c>
      <c r="F54" s="107">
        <v>280000.0</v>
      </c>
      <c r="G54" s="108" t="s">
        <v>99</v>
      </c>
      <c r="H54" s="119">
        <f>G54-2023</f>
        <v>-35</v>
      </c>
      <c r="I54" s="123">
        <v>-1.0</v>
      </c>
      <c r="J54" s="119">
        <f>E54-F54</f>
        <v>4720000</v>
      </c>
      <c r="K54" s="119">
        <f>J54*I54</f>
        <v>-4720000</v>
      </c>
      <c r="L54" s="119">
        <f>K54+J54</f>
        <v>0</v>
      </c>
      <c r="M54" s="119">
        <f>L54+F54</f>
        <v>280000</v>
      </c>
      <c r="N54" s="119">
        <v>42830.0</v>
      </c>
      <c r="O54" s="112">
        <f t="shared" si="21"/>
        <v>704225.3521</v>
      </c>
      <c r="P54" s="27" t="s">
        <v>272</v>
      </c>
      <c r="Q54" s="21" t="s">
        <v>25</v>
      </c>
      <c r="R54" s="140" t="s">
        <v>385</v>
      </c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94"/>
      <c r="AF54" s="94"/>
      <c r="AG54" s="94"/>
      <c r="AH54" s="94"/>
      <c r="AI54" s="94"/>
      <c r="AJ54" s="94"/>
      <c r="AK54" s="94"/>
      <c r="AL54" s="94"/>
    </row>
    <row r="55">
      <c r="A55" s="124" t="s">
        <v>386</v>
      </c>
      <c r="B55" s="141" t="s">
        <v>387</v>
      </c>
      <c r="C55" s="124" t="s">
        <v>271</v>
      </c>
      <c r="D55" s="125">
        <v>1.46</v>
      </c>
      <c r="E55" s="136">
        <v>2500000.0</v>
      </c>
      <c r="F55" s="127" t="s">
        <v>25</v>
      </c>
      <c r="G55" s="128"/>
      <c r="H55" s="117"/>
      <c r="I55" s="118"/>
      <c r="J55" s="117"/>
      <c r="K55" s="117"/>
      <c r="L55" s="117"/>
      <c r="M55" s="117"/>
      <c r="N55" s="129">
        <v>36401.0</v>
      </c>
      <c r="O55" s="130">
        <f t="shared" si="21"/>
        <v>1712328.767</v>
      </c>
      <c r="P55" s="142" t="s">
        <v>272</v>
      </c>
      <c r="Q55" s="143" t="s">
        <v>24</v>
      </c>
      <c r="R55" s="14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16"/>
      <c r="AF55" s="116"/>
      <c r="AG55" s="116"/>
      <c r="AH55" s="116"/>
      <c r="AI55" s="116"/>
      <c r="AJ55" s="116"/>
      <c r="AK55" s="116"/>
      <c r="AL55" s="116"/>
    </row>
    <row r="56">
      <c r="A56" s="103" t="s">
        <v>388</v>
      </c>
      <c r="B56" s="20" t="s">
        <v>389</v>
      </c>
      <c r="C56" s="103" t="s">
        <v>271</v>
      </c>
      <c r="D56" s="105">
        <v>2.1</v>
      </c>
      <c r="E56" s="139">
        <v>81000.0</v>
      </c>
      <c r="F56" s="107" t="s">
        <v>25</v>
      </c>
      <c r="G56" s="108"/>
      <c r="H56" s="117"/>
      <c r="I56" s="118"/>
      <c r="J56" s="117"/>
      <c r="K56" s="117"/>
      <c r="L56" s="117"/>
      <c r="M56" s="117"/>
      <c r="N56" s="119" t="s">
        <v>157</v>
      </c>
      <c r="O56" s="112">
        <f t="shared" si="21"/>
        <v>38571.42857</v>
      </c>
      <c r="P56" s="27" t="s">
        <v>272</v>
      </c>
      <c r="Q56" s="21" t="s">
        <v>25</v>
      </c>
      <c r="R56" s="140" t="s">
        <v>390</v>
      </c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16"/>
      <c r="AF56" s="116"/>
      <c r="AG56" s="116"/>
      <c r="AH56" s="116"/>
      <c r="AI56" s="116"/>
      <c r="AJ56" s="116"/>
      <c r="AK56" s="116"/>
      <c r="AL56" s="116"/>
    </row>
    <row r="57">
      <c r="A57" s="103" t="s">
        <v>391</v>
      </c>
      <c r="B57" s="20" t="s">
        <v>2</v>
      </c>
      <c r="C57" s="103" t="s">
        <v>271</v>
      </c>
      <c r="D57" s="105" t="s">
        <v>31</v>
      </c>
      <c r="E57" s="120">
        <v>1025802.0</v>
      </c>
      <c r="F57" s="107" t="s">
        <v>392</v>
      </c>
      <c r="G57" s="159"/>
      <c r="H57" s="160" t="s">
        <v>392</v>
      </c>
      <c r="I57" s="160" t="s">
        <v>392</v>
      </c>
      <c r="J57" s="160" t="s">
        <v>392</v>
      </c>
      <c r="K57" s="160" t="s">
        <v>392</v>
      </c>
      <c r="L57" s="160" t="s">
        <v>392</v>
      </c>
      <c r="M57" s="119"/>
      <c r="N57" s="119" t="s">
        <v>157</v>
      </c>
      <c r="O57" s="149" t="s">
        <v>329</v>
      </c>
      <c r="P57" s="27" t="s">
        <v>272</v>
      </c>
      <c r="Q57" s="21" t="s">
        <v>25</v>
      </c>
      <c r="R57" s="115" t="s">
        <v>276</v>
      </c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94"/>
      <c r="AF57" s="94"/>
      <c r="AG57" s="94"/>
      <c r="AH57" s="94"/>
      <c r="AI57" s="94"/>
      <c r="AJ57" s="94"/>
      <c r="AK57" s="94"/>
      <c r="AL57" s="94"/>
    </row>
    <row r="58">
      <c r="A58" s="103" t="s">
        <v>393</v>
      </c>
      <c r="B58" s="20" t="s">
        <v>394</v>
      </c>
      <c r="C58" s="103" t="s">
        <v>271</v>
      </c>
      <c r="D58" s="105">
        <v>5.0</v>
      </c>
      <c r="E58" s="139">
        <v>4355900.0</v>
      </c>
      <c r="F58" s="107">
        <v>895389.0</v>
      </c>
      <c r="G58" s="108" t="s">
        <v>118</v>
      </c>
      <c r="H58" s="119">
        <f t="shared" ref="H58:H60" si="22">G58-2023</f>
        <v>-37</v>
      </c>
      <c r="I58" s="123">
        <v>-1.0</v>
      </c>
      <c r="J58" s="119">
        <f t="shared" ref="J58:J60" si="23">E58-F58</f>
        <v>3460511</v>
      </c>
      <c r="K58" s="119">
        <f t="shared" ref="K58:K60" si="24">J58*I58</f>
        <v>-3460511</v>
      </c>
      <c r="L58" s="119">
        <f t="shared" ref="L58:L60" si="25">K58+J58</f>
        <v>0</v>
      </c>
      <c r="M58" s="119">
        <f t="shared" ref="M58:M60" si="26">L58+F58</f>
        <v>895389</v>
      </c>
      <c r="N58" s="119">
        <v>40642.0</v>
      </c>
      <c r="O58" s="112">
        <f t="shared" ref="O58:O60" si="27">E58/D58</f>
        <v>871180</v>
      </c>
      <c r="P58" s="27" t="s">
        <v>272</v>
      </c>
      <c r="Q58" s="21" t="s">
        <v>25</v>
      </c>
      <c r="R58" s="140" t="s">
        <v>395</v>
      </c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94"/>
      <c r="AF58" s="94"/>
      <c r="AG58" s="94"/>
      <c r="AH58" s="94"/>
      <c r="AI58" s="94"/>
      <c r="AJ58" s="94"/>
      <c r="AK58" s="94"/>
      <c r="AL58" s="94"/>
    </row>
    <row r="59">
      <c r="A59" s="103" t="s">
        <v>396</v>
      </c>
      <c r="B59" s="20" t="s">
        <v>397</v>
      </c>
      <c r="C59" s="103" t="s">
        <v>271</v>
      </c>
      <c r="D59" s="105">
        <v>1.1</v>
      </c>
      <c r="E59" s="120">
        <v>2197200.0</v>
      </c>
      <c r="F59" s="161">
        <v>245638.0</v>
      </c>
      <c r="G59" s="121" t="s">
        <v>130</v>
      </c>
      <c r="H59" s="119">
        <f t="shared" si="22"/>
        <v>-36</v>
      </c>
      <c r="I59" s="123">
        <v>-1.0</v>
      </c>
      <c r="J59" s="119">
        <f t="shared" si="23"/>
        <v>1951562</v>
      </c>
      <c r="K59" s="119">
        <f t="shared" si="24"/>
        <v>-1951562</v>
      </c>
      <c r="L59" s="119">
        <f t="shared" si="25"/>
        <v>0</v>
      </c>
      <c r="M59" s="119">
        <f t="shared" si="26"/>
        <v>245638</v>
      </c>
      <c r="N59" s="119">
        <v>15911.0</v>
      </c>
      <c r="O59" s="112">
        <f t="shared" si="27"/>
        <v>1997454.545</v>
      </c>
      <c r="P59" s="27" t="s">
        <v>272</v>
      </c>
      <c r="Q59" s="21" t="s">
        <v>25</v>
      </c>
      <c r="R59" s="140" t="s">
        <v>398</v>
      </c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94"/>
      <c r="AF59" s="94"/>
      <c r="AG59" s="94"/>
      <c r="AH59" s="94"/>
      <c r="AI59" s="94"/>
      <c r="AJ59" s="94"/>
      <c r="AK59" s="94"/>
      <c r="AL59" s="94"/>
    </row>
    <row r="60">
      <c r="A60" s="103" t="s">
        <v>399</v>
      </c>
      <c r="B60" s="20" t="s">
        <v>400</v>
      </c>
      <c r="C60" s="103" t="s">
        <v>271</v>
      </c>
      <c r="D60" s="105">
        <v>1.2</v>
      </c>
      <c r="E60" s="120">
        <v>2694900.0</v>
      </c>
      <c r="F60" s="107">
        <v>210000.0</v>
      </c>
      <c r="G60" s="121" t="s">
        <v>130</v>
      </c>
      <c r="H60" s="119">
        <f t="shared" si="22"/>
        <v>-36</v>
      </c>
      <c r="I60" s="123">
        <v>-1.0</v>
      </c>
      <c r="J60" s="119">
        <f t="shared" si="23"/>
        <v>2484900</v>
      </c>
      <c r="K60" s="119">
        <f t="shared" si="24"/>
        <v>-2484900</v>
      </c>
      <c r="L60" s="119">
        <f t="shared" si="25"/>
        <v>0</v>
      </c>
      <c r="M60" s="119">
        <f t="shared" si="26"/>
        <v>210000</v>
      </c>
      <c r="N60" s="119">
        <v>21143.0</v>
      </c>
      <c r="O60" s="112">
        <f t="shared" si="27"/>
        <v>2245750</v>
      </c>
      <c r="P60" s="27" t="s">
        <v>272</v>
      </c>
      <c r="Q60" s="21" t="s">
        <v>25</v>
      </c>
      <c r="R60" s="140" t="s">
        <v>401</v>
      </c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94"/>
      <c r="AF60" s="94"/>
      <c r="AG60" s="94"/>
      <c r="AH60" s="94"/>
      <c r="AI60" s="94"/>
      <c r="AJ60" s="94"/>
      <c r="AK60" s="94"/>
      <c r="AL60" s="94"/>
    </row>
    <row r="61">
      <c r="A61" s="103" t="s">
        <v>402</v>
      </c>
      <c r="B61" s="20" t="s">
        <v>2</v>
      </c>
      <c r="C61" s="103" t="s">
        <v>271</v>
      </c>
      <c r="D61" s="105" t="s">
        <v>31</v>
      </c>
      <c r="E61" s="139">
        <v>450000.0</v>
      </c>
      <c r="F61" s="107" t="s">
        <v>392</v>
      </c>
      <c r="G61" s="159"/>
      <c r="H61" s="117"/>
      <c r="I61" s="118"/>
      <c r="J61" s="117"/>
      <c r="K61" s="117"/>
      <c r="L61" s="117"/>
      <c r="M61" s="117"/>
      <c r="N61" s="119" t="s">
        <v>157</v>
      </c>
      <c r="O61" s="149" t="s">
        <v>329</v>
      </c>
      <c r="P61" s="27" t="s">
        <v>272</v>
      </c>
      <c r="Q61" s="21" t="s">
        <v>25</v>
      </c>
      <c r="R61" s="102" t="s">
        <v>403</v>
      </c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94"/>
      <c r="AF61" s="94"/>
      <c r="AG61" s="94"/>
      <c r="AH61" s="94"/>
      <c r="AI61" s="94"/>
      <c r="AJ61" s="94"/>
      <c r="AK61" s="94"/>
      <c r="AL61" s="94"/>
    </row>
    <row r="62">
      <c r="A62" s="103" t="s">
        <v>404</v>
      </c>
      <c r="B62" s="158" t="s">
        <v>405</v>
      </c>
      <c r="C62" s="103" t="s">
        <v>271</v>
      </c>
      <c r="D62" s="105">
        <v>10.08</v>
      </c>
      <c r="E62" s="156">
        <v>1028641.0</v>
      </c>
      <c r="F62" s="107">
        <v>505100.0</v>
      </c>
      <c r="G62" s="121" t="s">
        <v>89</v>
      </c>
      <c r="H62" s="119">
        <f>G62-2023</f>
        <v>-14</v>
      </c>
      <c r="I62" s="123">
        <f>H62/30</f>
        <v>-0.4666666667</v>
      </c>
      <c r="J62" s="119">
        <f>E62-F62</f>
        <v>523541</v>
      </c>
      <c r="K62" s="119">
        <f>J62*I62</f>
        <v>-244319.1333</v>
      </c>
      <c r="L62" s="119">
        <f>K62+J62</f>
        <v>279221.8667</v>
      </c>
      <c r="M62" s="119">
        <f>L62+F62</f>
        <v>784321.8667</v>
      </c>
      <c r="N62" s="119">
        <v>44812.0</v>
      </c>
      <c r="O62" s="112">
        <f t="shared" ref="O62:O159" si="28">E62/D62</f>
        <v>102047.7183</v>
      </c>
      <c r="P62" s="27" t="s">
        <v>272</v>
      </c>
      <c r="Q62" s="21" t="s">
        <v>25</v>
      </c>
      <c r="R62" s="140" t="s">
        <v>406</v>
      </c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94"/>
      <c r="AF62" s="94"/>
      <c r="AG62" s="94"/>
      <c r="AH62" s="94"/>
      <c r="AI62" s="94"/>
      <c r="AJ62" s="94"/>
      <c r="AK62" s="94"/>
      <c r="AL62" s="94"/>
    </row>
    <row r="63">
      <c r="A63" s="162" t="s">
        <v>407</v>
      </c>
      <c r="B63" s="163" t="s">
        <v>408</v>
      </c>
      <c r="C63" s="162" t="s">
        <v>271</v>
      </c>
      <c r="D63" s="164">
        <v>14.74</v>
      </c>
      <c r="E63" s="165">
        <v>8500000.0</v>
      </c>
      <c r="F63" s="127" t="s">
        <v>25</v>
      </c>
      <c r="G63" s="152"/>
      <c r="H63" s="117"/>
      <c r="I63" s="118"/>
      <c r="J63" s="117"/>
      <c r="K63" s="117"/>
      <c r="L63" s="117"/>
      <c r="M63" s="117"/>
      <c r="N63" s="166">
        <v>84771.0</v>
      </c>
      <c r="O63" s="167">
        <f t="shared" si="28"/>
        <v>576662.1438</v>
      </c>
      <c r="P63" s="168" t="s">
        <v>272</v>
      </c>
      <c r="Q63" s="169" t="s">
        <v>24</v>
      </c>
      <c r="R63" s="170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1"/>
      <c r="AE63" s="172"/>
      <c r="AF63" s="172"/>
      <c r="AG63" s="172"/>
      <c r="AH63" s="172"/>
      <c r="AI63" s="172"/>
      <c r="AJ63" s="172"/>
      <c r="AK63" s="172"/>
      <c r="AL63" s="172"/>
    </row>
    <row r="64">
      <c r="A64" s="135" t="s">
        <v>43</v>
      </c>
      <c r="B64" s="141" t="s">
        <v>409</v>
      </c>
      <c r="C64" s="124" t="s">
        <v>271</v>
      </c>
      <c r="D64" s="125">
        <v>14.06</v>
      </c>
      <c r="E64" s="136">
        <v>1.0293839E7</v>
      </c>
      <c r="F64" s="127" t="s">
        <v>25</v>
      </c>
      <c r="G64" s="128"/>
      <c r="H64" s="117"/>
      <c r="I64" s="118"/>
      <c r="J64" s="117"/>
      <c r="K64" s="117"/>
      <c r="L64" s="117"/>
      <c r="M64" s="117"/>
      <c r="N64" s="129">
        <v>80284.0</v>
      </c>
      <c r="O64" s="130">
        <f t="shared" si="28"/>
        <v>732136.4865</v>
      </c>
      <c r="P64" s="142" t="s">
        <v>272</v>
      </c>
      <c r="Q64" s="143" t="s">
        <v>24</v>
      </c>
      <c r="R64" s="146" t="s">
        <v>410</v>
      </c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4"/>
      <c r="AE64" s="116"/>
      <c r="AF64" s="116"/>
      <c r="AG64" s="116"/>
      <c r="AH64" s="116"/>
      <c r="AI64" s="116"/>
      <c r="AJ64" s="116"/>
      <c r="AK64" s="116"/>
      <c r="AL64" s="116"/>
    </row>
    <row r="65">
      <c r="A65" s="138" t="s">
        <v>43</v>
      </c>
      <c r="B65" s="20" t="s">
        <v>411</v>
      </c>
      <c r="C65" s="103" t="s">
        <v>271</v>
      </c>
      <c r="D65" s="105">
        <v>12.8</v>
      </c>
      <c r="E65" s="156">
        <v>3031000.0</v>
      </c>
      <c r="F65" s="107" t="s">
        <v>25</v>
      </c>
      <c r="G65" s="121"/>
      <c r="H65" s="117"/>
      <c r="I65" s="118"/>
      <c r="J65" s="117"/>
      <c r="K65" s="117"/>
      <c r="L65" s="117"/>
      <c r="M65" s="117"/>
      <c r="N65" s="119" t="s">
        <v>157</v>
      </c>
      <c r="O65" s="112">
        <f t="shared" si="28"/>
        <v>236796.875</v>
      </c>
      <c r="P65" s="27" t="s">
        <v>272</v>
      </c>
      <c r="Q65" s="21" t="s">
        <v>25</v>
      </c>
      <c r="R65" s="19" t="s">
        <v>273</v>
      </c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16"/>
      <c r="AF65" s="116"/>
      <c r="AG65" s="116"/>
      <c r="AH65" s="116"/>
      <c r="AI65" s="116"/>
      <c r="AJ65" s="116"/>
      <c r="AK65" s="116"/>
      <c r="AL65" s="116"/>
    </row>
    <row r="66">
      <c r="A66" s="124" t="s">
        <v>412</v>
      </c>
      <c r="B66" s="141" t="s">
        <v>413</v>
      </c>
      <c r="C66" s="124" t="s">
        <v>271</v>
      </c>
      <c r="D66" s="125">
        <v>10.6</v>
      </c>
      <c r="E66" s="136">
        <v>2400000.0</v>
      </c>
      <c r="F66" s="127" t="s">
        <v>25</v>
      </c>
      <c r="G66" s="128"/>
      <c r="H66" s="117"/>
      <c r="I66" s="118"/>
      <c r="J66" s="117"/>
      <c r="K66" s="117"/>
      <c r="L66" s="117"/>
      <c r="M66" s="117"/>
      <c r="N66" s="129">
        <v>27494.0</v>
      </c>
      <c r="O66" s="130">
        <f t="shared" si="28"/>
        <v>226415.0943</v>
      </c>
      <c r="P66" s="142" t="s">
        <v>294</v>
      </c>
      <c r="Q66" s="143" t="s">
        <v>24</v>
      </c>
      <c r="R66" s="133" t="s">
        <v>414</v>
      </c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16"/>
      <c r="AF66" s="116"/>
      <c r="AG66" s="116"/>
      <c r="AH66" s="116"/>
      <c r="AI66" s="116"/>
      <c r="AJ66" s="116"/>
      <c r="AK66" s="116"/>
      <c r="AL66" s="116"/>
    </row>
    <row r="67">
      <c r="A67" s="103" t="s">
        <v>415</v>
      </c>
      <c r="B67" s="20" t="s">
        <v>416</v>
      </c>
      <c r="C67" s="103" t="s">
        <v>271</v>
      </c>
      <c r="D67" s="105">
        <v>1.25</v>
      </c>
      <c r="E67" s="139">
        <v>542000.0</v>
      </c>
      <c r="F67" s="107" t="s">
        <v>25</v>
      </c>
      <c r="G67" s="108"/>
      <c r="H67" s="117"/>
      <c r="I67" s="118"/>
      <c r="J67" s="117"/>
      <c r="K67" s="117"/>
      <c r="L67" s="117"/>
      <c r="M67" s="117"/>
      <c r="N67" s="119" t="s">
        <v>157</v>
      </c>
      <c r="O67" s="112">
        <f t="shared" si="28"/>
        <v>433600</v>
      </c>
      <c r="P67" s="27" t="s">
        <v>272</v>
      </c>
      <c r="Q67" s="21" t="s">
        <v>25</v>
      </c>
      <c r="R67" s="140" t="s">
        <v>390</v>
      </c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16"/>
      <c r="AF67" s="116"/>
      <c r="AG67" s="116"/>
      <c r="AH67" s="116"/>
      <c r="AI67" s="116"/>
      <c r="AJ67" s="116"/>
      <c r="AK67" s="116"/>
      <c r="AL67" s="116"/>
    </row>
    <row r="68">
      <c r="A68" s="103" t="s">
        <v>417</v>
      </c>
      <c r="B68" s="20" t="s">
        <v>418</v>
      </c>
      <c r="C68" s="103" t="s">
        <v>304</v>
      </c>
      <c r="D68" s="105">
        <v>44.94</v>
      </c>
      <c r="E68" s="156">
        <v>2164310.0</v>
      </c>
      <c r="F68" s="107" t="s">
        <v>25</v>
      </c>
      <c r="G68" s="121"/>
      <c r="H68" s="117"/>
      <c r="I68" s="118"/>
      <c r="J68" s="117"/>
      <c r="K68" s="117"/>
      <c r="L68" s="117"/>
      <c r="M68" s="117"/>
      <c r="N68" s="119" t="s">
        <v>157</v>
      </c>
      <c r="O68" s="112">
        <f t="shared" si="28"/>
        <v>48159.9911</v>
      </c>
      <c r="P68" s="27" t="s">
        <v>272</v>
      </c>
      <c r="Q68" s="21" t="s">
        <v>25</v>
      </c>
      <c r="R68" s="140" t="s">
        <v>390</v>
      </c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16"/>
      <c r="AF68" s="116"/>
      <c r="AG68" s="116"/>
      <c r="AH68" s="116"/>
      <c r="AI68" s="116"/>
      <c r="AJ68" s="116"/>
      <c r="AK68" s="116"/>
      <c r="AL68" s="116"/>
    </row>
    <row r="69">
      <c r="A69" s="103" t="s">
        <v>419</v>
      </c>
      <c r="B69" s="20" t="s">
        <v>420</v>
      </c>
      <c r="C69" s="103" t="s">
        <v>271</v>
      </c>
      <c r="D69" s="105">
        <v>0.87</v>
      </c>
      <c r="E69" s="139">
        <v>468880.0</v>
      </c>
      <c r="F69" s="107" t="s">
        <v>25</v>
      </c>
      <c r="G69" s="108"/>
      <c r="H69" s="117"/>
      <c r="I69" s="118"/>
      <c r="J69" s="117"/>
      <c r="K69" s="117"/>
      <c r="L69" s="117"/>
      <c r="M69" s="117"/>
      <c r="N69" s="119" t="s">
        <v>157</v>
      </c>
      <c r="O69" s="112">
        <f t="shared" si="28"/>
        <v>538942.5287</v>
      </c>
      <c r="P69" s="27" t="s">
        <v>272</v>
      </c>
      <c r="Q69" s="21" t="s">
        <v>25</v>
      </c>
      <c r="R69" s="140" t="s">
        <v>390</v>
      </c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16"/>
      <c r="AF69" s="116"/>
      <c r="AG69" s="116"/>
      <c r="AH69" s="116"/>
      <c r="AI69" s="116"/>
      <c r="AJ69" s="116"/>
      <c r="AK69" s="116"/>
      <c r="AL69" s="116"/>
    </row>
    <row r="70">
      <c r="A70" s="103" t="s">
        <v>421</v>
      </c>
      <c r="B70" s="20" t="s">
        <v>422</v>
      </c>
      <c r="C70" s="103" t="s">
        <v>271</v>
      </c>
      <c r="D70" s="105">
        <v>2.11</v>
      </c>
      <c r="E70" s="139">
        <v>680180.0</v>
      </c>
      <c r="F70" s="107" t="s">
        <v>25</v>
      </c>
      <c r="G70" s="108"/>
      <c r="H70" s="117"/>
      <c r="I70" s="118"/>
      <c r="J70" s="117"/>
      <c r="K70" s="117"/>
      <c r="L70" s="117"/>
      <c r="M70" s="117"/>
      <c r="N70" s="119" t="s">
        <v>157</v>
      </c>
      <c r="O70" s="112">
        <f t="shared" si="28"/>
        <v>322360.1896</v>
      </c>
      <c r="P70" s="27" t="s">
        <v>272</v>
      </c>
      <c r="Q70" s="21" t="s">
        <v>25</v>
      </c>
      <c r="R70" s="140" t="s">
        <v>390</v>
      </c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16"/>
      <c r="AF70" s="116"/>
      <c r="AG70" s="116"/>
      <c r="AH70" s="116"/>
      <c r="AI70" s="116"/>
      <c r="AJ70" s="116"/>
      <c r="AK70" s="116"/>
      <c r="AL70" s="116"/>
    </row>
    <row r="71">
      <c r="A71" s="124" t="s">
        <v>219</v>
      </c>
      <c r="B71" s="141" t="s">
        <v>423</v>
      </c>
      <c r="C71" s="124" t="s">
        <v>271</v>
      </c>
      <c r="D71" s="125">
        <v>32.5</v>
      </c>
      <c r="E71" s="136">
        <v>6361610.0</v>
      </c>
      <c r="F71" s="127" t="s">
        <v>25</v>
      </c>
      <c r="G71" s="128"/>
      <c r="H71" s="117"/>
      <c r="I71" s="118"/>
      <c r="J71" s="117"/>
      <c r="K71" s="117"/>
      <c r="L71" s="117"/>
      <c r="M71" s="117"/>
      <c r="N71" s="129">
        <v>62292.0</v>
      </c>
      <c r="O71" s="130">
        <f t="shared" si="28"/>
        <v>195741.8462</v>
      </c>
      <c r="P71" s="142" t="s">
        <v>272</v>
      </c>
      <c r="Q71" s="143" t="s">
        <v>24</v>
      </c>
      <c r="R71" s="144"/>
      <c r="S71" s="134"/>
      <c r="T71" s="134"/>
      <c r="U71" s="134"/>
      <c r="V71" s="134"/>
      <c r="W71" s="134"/>
      <c r="X71" s="134"/>
      <c r="Y71" s="134"/>
      <c r="Z71" s="134"/>
      <c r="AA71" s="134"/>
      <c r="AB71" s="134"/>
      <c r="AC71" s="134"/>
      <c r="AD71" s="134"/>
      <c r="AE71" s="116"/>
      <c r="AF71" s="116"/>
      <c r="AG71" s="116"/>
      <c r="AH71" s="116"/>
      <c r="AI71" s="116"/>
      <c r="AJ71" s="116"/>
      <c r="AK71" s="116"/>
      <c r="AL71" s="116"/>
    </row>
    <row r="72">
      <c r="A72" s="124" t="s">
        <v>220</v>
      </c>
      <c r="B72" s="141" t="s">
        <v>424</v>
      </c>
      <c r="C72" s="124" t="s">
        <v>271</v>
      </c>
      <c r="D72" s="125">
        <v>26.64</v>
      </c>
      <c r="E72" s="136">
        <v>5781820.0</v>
      </c>
      <c r="F72" s="127" t="s">
        <v>25</v>
      </c>
      <c r="G72" s="128"/>
      <c r="H72" s="117"/>
      <c r="I72" s="118"/>
      <c r="J72" s="117"/>
      <c r="K72" s="117"/>
      <c r="L72" s="117"/>
      <c r="M72" s="117"/>
      <c r="N72" s="129">
        <v>54186.0</v>
      </c>
      <c r="O72" s="130">
        <f t="shared" si="28"/>
        <v>217035.2853</v>
      </c>
      <c r="P72" s="142" t="s">
        <v>272</v>
      </c>
      <c r="Q72" s="143" t="s">
        <v>24</v>
      </c>
      <c r="R72" s="144"/>
      <c r="S72" s="134"/>
      <c r="T72" s="134"/>
      <c r="U72" s="134"/>
      <c r="V72" s="134"/>
      <c r="W72" s="134"/>
      <c r="X72" s="134"/>
      <c r="Y72" s="134"/>
      <c r="Z72" s="134"/>
      <c r="AA72" s="134"/>
      <c r="AB72" s="134"/>
      <c r="AC72" s="134"/>
      <c r="AD72" s="134"/>
      <c r="AE72" s="116"/>
      <c r="AF72" s="116"/>
      <c r="AG72" s="116"/>
      <c r="AH72" s="116"/>
      <c r="AI72" s="116"/>
      <c r="AJ72" s="116"/>
      <c r="AK72" s="116"/>
      <c r="AL72" s="116"/>
    </row>
    <row r="73">
      <c r="A73" s="103" t="s">
        <v>425</v>
      </c>
      <c r="B73" s="20" t="s">
        <v>426</v>
      </c>
      <c r="C73" s="103" t="s">
        <v>271</v>
      </c>
      <c r="D73" s="105">
        <v>5.73</v>
      </c>
      <c r="E73" s="156">
        <v>139800.0</v>
      </c>
      <c r="F73" s="107" t="s">
        <v>25</v>
      </c>
      <c r="G73" s="121"/>
      <c r="H73" s="117"/>
      <c r="I73" s="118"/>
      <c r="J73" s="117"/>
      <c r="K73" s="117"/>
      <c r="L73" s="117"/>
      <c r="M73" s="117"/>
      <c r="N73" s="119" t="s">
        <v>157</v>
      </c>
      <c r="O73" s="112">
        <f t="shared" si="28"/>
        <v>24397.90576</v>
      </c>
      <c r="P73" s="27" t="s">
        <v>272</v>
      </c>
      <c r="Q73" s="21" t="s">
        <v>25</v>
      </c>
      <c r="R73" s="140" t="s">
        <v>390</v>
      </c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16"/>
      <c r="AF73" s="116"/>
      <c r="AG73" s="116"/>
      <c r="AH73" s="116"/>
      <c r="AI73" s="116"/>
      <c r="AJ73" s="116"/>
      <c r="AK73" s="116"/>
      <c r="AL73" s="116"/>
    </row>
    <row r="74">
      <c r="A74" s="124" t="s">
        <v>221</v>
      </c>
      <c r="B74" s="141" t="s">
        <v>427</v>
      </c>
      <c r="C74" s="124" t="s">
        <v>271</v>
      </c>
      <c r="D74" s="125">
        <v>9.1</v>
      </c>
      <c r="E74" s="136">
        <v>3531600.0</v>
      </c>
      <c r="F74" s="127" t="s">
        <v>25</v>
      </c>
      <c r="G74" s="128"/>
      <c r="H74" s="117"/>
      <c r="I74" s="118"/>
      <c r="J74" s="117"/>
      <c r="K74" s="117"/>
      <c r="L74" s="117"/>
      <c r="M74" s="117"/>
      <c r="N74" s="129">
        <v>33828.0</v>
      </c>
      <c r="O74" s="130">
        <f t="shared" si="28"/>
        <v>388087.9121</v>
      </c>
      <c r="P74" s="142" t="s">
        <v>272</v>
      </c>
      <c r="Q74" s="143" t="s">
        <v>24</v>
      </c>
      <c r="R74" s="144"/>
      <c r="S74" s="134"/>
      <c r="T74" s="134"/>
      <c r="U74" s="134"/>
      <c r="V74" s="134"/>
      <c r="W74" s="134"/>
      <c r="X74" s="134"/>
      <c r="Y74" s="134"/>
      <c r="Z74" s="134"/>
      <c r="AA74" s="134"/>
      <c r="AB74" s="134"/>
      <c r="AC74" s="134"/>
      <c r="AD74" s="134"/>
      <c r="AE74" s="116"/>
      <c r="AF74" s="116"/>
      <c r="AG74" s="116"/>
      <c r="AH74" s="116"/>
      <c r="AI74" s="116"/>
      <c r="AJ74" s="116"/>
      <c r="AK74" s="116"/>
      <c r="AL74" s="116"/>
    </row>
    <row r="75">
      <c r="A75" s="124" t="s">
        <v>222</v>
      </c>
      <c r="B75" s="141" t="s">
        <v>428</v>
      </c>
      <c r="C75" s="124" t="s">
        <v>271</v>
      </c>
      <c r="D75" s="125">
        <v>26.0</v>
      </c>
      <c r="E75" s="173">
        <v>1.05631E7</v>
      </c>
      <c r="F75" s="127" t="s">
        <v>25</v>
      </c>
      <c r="G75" s="128"/>
      <c r="H75" s="117"/>
      <c r="I75" s="118"/>
      <c r="J75" s="117"/>
      <c r="K75" s="117"/>
      <c r="L75" s="117"/>
      <c r="M75" s="117"/>
      <c r="N75" s="129">
        <v>61222.0</v>
      </c>
      <c r="O75" s="130">
        <f t="shared" si="28"/>
        <v>406273.0769</v>
      </c>
      <c r="P75" s="142" t="s">
        <v>272</v>
      </c>
      <c r="Q75" s="143" t="s">
        <v>24</v>
      </c>
      <c r="R75" s="146" t="s">
        <v>429</v>
      </c>
      <c r="S75" s="134"/>
      <c r="T75" s="134"/>
      <c r="U75" s="134"/>
      <c r="V75" s="134"/>
      <c r="W75" s="134"/>
      <c r="X75" s="134"/>
      <c r="Y75" s="134"/>
      <c r="Z75" s="134"/>
      <c r="AA75" s="134"/>
      <c r="AB75" s="134"/>
      <c r="AC75" s="134"/>
      <c r="AD75" s="134"/>
      <c r="AE75" s="116"/>
      <c r="AF75" s="116"/>
      <c r="AG75" s="116"/>
      <c r="AH75" s="116"/>
      <c r="AI75" s="116"/>
      <c r="AJ75" s="116"/>
      <c r="AK75" s="116"/>
      <c r="AL75" s="116"/>
    </row>
    <row r="76">
      <c r="A76" s="103" t="s">
        <v>430</v>
      </c>
      <c r="B76" s="20" t="s">
        <v>431</v>
      </c>
      <c r="C76" s="103" t="s">
        <v>271</v>
      </c>
      <c r="D76" s="105">
        <v>19.9</v>
      </c>
      <c r="E76" s="106">
        <v>2.1023E7</v>
      </c>
      <c r="F76" s="107"/>
      <c r="G76" s="108" t="s">
        <v>99</v>
      </c>
      <c r="H76" s="119">
        <f>G76-2023</f>
        <v>-35</v>
      </c>
      <c r="I76" s="123">
        <v>-1.0</v>
      </c>
      <c r="J76" s="119">
        <f>E76-F76</f>
        <v>21023000</v>
      </c>
      <c r="K76" s="119">
        <f>J76*I76</f>
        <v>-21023000</v>
      </c>
      <c r="L76" s="119">
        <f>K76+J76</f>
        <v>0</v>
      </c>
      <c r="M76" s="119">
        <f>L76+F76</f>
        <v>0</v>
      </c>
      <c r="N76" s="119">
        <v>63566.0</v>
      </c>
      <c r="O76" s="112">
        <f t="shared" si="28"/>
        <v>1056432.161</v>
      </c>
      <c r="P76" s="27" t="s">
        <v>272</v>
      </c>
      <c r="Q76" s="21" t="s">
        <v>25</v>
      </c>
      <c r="R76" s="140" t="s">
        <v>432</v>
      </c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94"/>
      <c r="AF76" s="94"/>
      <c r="AG76" s="94"/>
      <c r="AH76" s="94"/>
      <c r="AI76" s="94"/>
      <c r="AJ76" s="94"/>
      <c r="AK76" s="94"/>
      <c r="AL76" s="94"/>
    </row>
    <row r="77">
      <c r="A77" s="103" t="s">
        <v>433</v>
      </c>
      <c r="B77" s="20" t="s">
        <v>434</v>
      </c>
      <c r="C77" s="103" t="s">
        <v>271</v>
      </c>
      <c r="D77" s="105">
        <v>1.13</v>
      </c>
      <c r="E77" s="139">
        <v>208800.0</v>
      </c>
      <c r="F77" s="107" t="s">
        <v>25</v>
      </c>
      <c r="G77" s="108"/>
      <c r="H77" s="117"/>
      <c r="I77" s="118"/>
      <c r="J77" s="117"/>
      <c r="K77" s="117"/>
      <c r="L77" s="117"/>
      <c r="M77" s="117"/>
      <c r="N77" s="119" t="s">
        <v>157</v>
      </c>
      <c r="O77" s="112">
        <f t="shared" si="28"/>
        <v>184778.7611</v>
      </c>
      <c r="P77" s="27" t="s">
        <v>272</v>
      </c>
      <c r="Q77" s="21" t="s">
        <v>25</v>
      </c>
      <c r="R77" s="140" t="s">
        <v>390</v>
      </c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16"/>
      <c r="AF77" s="116"/>
      <c r="AG77" s="116"/>
      <c r="AH77" s="116"/>
      <c r="AI77" s="116"/>
      <c r="AJ77" s="116"/>
      <c r="AK77" s="116"/>
      <c r="AL77" s="116"/>
    </row>
    <row r="78">
      <c r="A78" s="103" t="s">
        <v>430</v>
      </c>
      <c r="B78" s="20" t="s">
        <v>435</v>
      </c>
      <c r="C78" s="103" t="s">
        <v>271</v>
      </c>
      <c r="D78" s="105">
        <v>2.38</v>
      </c>
      <c r="E78" s="139">
        <v>250800.0</v>
      </c>
      <c r="F78" s="107" t="s">
        <v>25</v>
      </c>
      <c r="G78" s="108"/>
      <c r="H78" s="117"/>
      <c r="I78" s="118"/>
      <c r="J78" s="117"/>
      <c r="K78" s="117"/>
      <c r="L78" s="117"/>
      <c r="M78" s="117"/>
      <c r="N78" s="119" t="s">
        <v>157</v>
      </c>
      <c r="O78" s="112">
        <f t="shared" si="28"/>
        <v>105378.1513</v>
      </c>
      <c r="P78" s="27" t="s">
        <v>272</v>
      </c>
      <c r="Q78" s="21" t="s">
        <v>25</v>
      </c>
      <c r="R78" s="140" t="s">
        <v>390</v>
      </c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16"/>
      <c r="AF78" s="116"/>
      <c r="AG78" s="116"/>
      <c r="AH78" s="116"/>
      <c r="AI78" s="116"/>
      <c r="AJ78" s="116"/>
      <c r="AK78" s="116"/>
      <c r="AL78" s="116"/>
    </row>
    <row r="79">
      <c r="A79" s="103" t="s">
        <v>436</v>
      </c>
      <c r="B79" s="20" t="s">
        <v>437</v>
      </c>
      <c r="C79" s="103" t="s">
        <v>271</v>
      </c>
      <c r="D79" s="105">
        <v>19.33</v>
      </c>
      <c r="E79" s="106">
        <v>2013100.0</v>
      </c>
      <c r="F79" s="107" t="s">
        <v>25</v>
      </c>
      <c r="G79" s="108"/>
      <c r="H79" s="117"/>
      <c r="I79" s="118"/>
      <c r="J79" s="117"/>
      <c r="K79" s="117"/>
      <c r="L79" s="117"/>
      <c r="M79" s="117"/>
      <c r="N79" s="119" t="s">
        <v>157</v>
      </c>
      <c r="O79" s="112">
        <f t="shared" si="28"/>
        <v>104143.8179</v>
      </c>
      <c r="P79" s="27" t="s">
        <v>272</v>
      </c>
      <c r="Q79" s="21" t="s">
        <v>25</v>
      </c>
      <c r="R79" s="140" t="s">
        <v>390</v>
      </c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16"/>
      <c r="AF79" s="116"/>
      <c r="AG79" s="116"/>
      <c r="AH79" s="116"/>
      <c r="AI79" s="116"/>
      <c r="AJ79" s="116"/>
      <c r="AK79" s="116"/>
      <c r="AL79" s="116"/>
    </row>
    <row r="80">
      <c r="A80" s="124" t="s">
        <v>223</v>
      </c>
      <c r="B80" s="141" t="s">
        <v>438</v>
      </c>
      <c r="C80" s="124" t="s">
        <v>271</v>
      </c>
      <c r="D80" s="125">
        <v>6.26</v>
      </c>
      <c r="E80" s="126">
        <v>3462700.0</v>
      </c>
      <c r="F80" s="127" t="s">
        <v>25</v>
      </c>
      <c r="G80" s="128"/>
      <c r="H80" s="117"/>
      <c r="I80" s="118"/>
      <c r="J80" s="117"/>
      <c r="K80" s="117"/>
      <c r="L80" s="117"/>
      <c r="M80" s="117"/>
      <c r="N80" s="129">
        <v>40450.0</v>
      </c>
      <c r="O80" s="130">
        <f t="shared" si="28"/>
        <v>553146.9649</v>
      </c>
      <c r="P80" s="142" t="s">
        <v>272</v>
      </c>
      <c r="Q80" s="143" t="s">
        <v>24</v>
      </c>
      <c r="R80" s="133" t="s">
        <v>439</v>
      </c>
      <c r="S80" s="134"/>
      <c r="T80" s="134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16"/>
      <c r="AF80" s="116"/>
      <c r="AG80" s="116"/>
      <c r="AH80" s="116"/>
      <c r="AI80" s="116"/>
      <c r="AJ80" s="116"/>
      <c r="AK80" s="116"/>
      <c r="AL80" s="116"/>
    </row>
    <row r="81">
      <c r="A81" s="103" t="s">
        <v>440</v>
      </c>
      <c r="B81" s="20" t="s">
        <v>441</v>
      </c>
      <c r="C81" s="103" t="s">
        <v>271</v>
      </c>
      <c r="D81" s="105">
        <v>5.73</v>
      </c>
      <c r="E81" s="106">
        <v>2156500.0</v>
      </c>
      <c r="F81" s="107" t="s">
        <v>25</v>
      </c>
      <c r="G81" s="108"/>
      <c r="H81" s="117"/>
      <c r="I81" s="118"/>
      <c r="J81" s="117"/>
      <c r="K81" s="117"/>
      <c r="L81" s="117"/>
      <c r="M81" s="117"/>
      <c r="N81" s="119" t="s">
        <v>157</v>
      </c>
      <c r="O81" s="112">
        <f t="shared" si="28"/>
        <v>376352.5305</v>
      </c>
      <c r="P81" s="27" t="s">
        <v>272</v>
      </c>
      <c r="Q81" s="21" t="s">
        <v>25</v>
      </c>
      <c r="R81" s="140" t="s">
        <v>390</v>
      </c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16"/>
      <c r="AF81" s="116"/>
      <c r="AG81" s="116"/>
      <c r="AH81" s="116"/>
      <c r="AI81" s="116"/>
      <c r="AJ81" s="116"/>
      <c r="AK81" s="116"/>
      <c r="AL81" s="116"/>
    </row>
    <row r="82">
      <c r="A82" s="124" t="s">
        <v>442</v>
      </c>
      <c r="B82" s="141" t="s">
        <v>443</v>
      </c>
      <c r="C82" s="124" t="s">
        <v>271</v>
      </c>
      <c r="D82" s="125">
        <v>19.95</v>
      </c>
      <c r="E82" s="151">
        <v>4632270.0</v>
      </c>
      <c r="F82" s="127" t="s">
        <v>25</v>
      </c>
      <c r="G82" s="152"/>
      <c r="H82" s="117"/>
      <c r="I82" s="118"/>
      <c r="J82" s="117"/>
      <c r="K82" s="117"/>
      <c r="L82" s="117"/>
      <c r="M82" s="117"/>
      <c r="N82" s="129">
        <v>170484.0</v>
      </c>
      <c r="O82" s="130">
        <f t="shared" si="28"/>
        <v>232193.985</v>
      </c>
      <c r="P82" s="142" t="s">
        <v>272</v>
      </c>
      <c r="Q82" s="143" t="s">
        <v>24</v>
      </c>
      <c r="R82" s="133" t="s">
        <v>444</v>
      </c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16"/>
      <c r="AF82" s="116"/>
      <c r="AG82" s="116"/>
      <c r="AH82" s="116"/>
      <c r="AI82" s="116"/>
      <c r="AJ82" s="116"/>
      <c r="AK82" s="116"/>
      <c r="AL82" s="116"/>
    </row>
    <row r="83">
      <c r="A83" s="103" t="s">
        <v>445</v>
      </c>
      <c r="B83" s="20" t="s">
        <v>446</v>
      </c>
      <c r="C83" s="103" t="s">
        <v>271</v>
      </c>
      <c r="D83" s="105">
        <v>5.64</v>
      </c>
      <c r="E83" s="139">
        <v>720960.0</v>
      </c>
      <c r="F83" s="174">
        <v>219960.0</v>
      </c>
      <c r="G83" s="108" t="s">
        <v>99</v>
      </c>
      <c r="H83" s="119">
        <f>G83-2023</f>
        <v>-35</v>
      </c>
      <c r="I83" s="123">
        <v>-1.0</v>
      </c>
      <c r="J83" s="119">
        <f>E83-F83</f>
        <v>501000</v>
      </c>
      <c r="K83" s="119">
        <f>J83*I83</f>
        <v>-501000</v>
      </c>
      <c r="L83" s="119">
        <f>K83+J83</f>
        <v>0</v>
      </c>
      <c r="M83" s="119">
        <f>L83+F83</f>
        <v>219960</v>
      </c>
      <c r="N83" s="119">
        <v>42325.0</v>
      </c>
      <c r="O83" s="112">
        <f t="shared" si="28"/>
        <v>127829.7872</v>
      </c>
      <c r="P83" s="27" t="s">
        <v>272</v>
      </c>
      <c r="Q83" s="21" t="s">
        <v>25</v>
      </c>
      <c r="R83" s="140" t="s">
        <v>447</v>
      </c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94"/>
      <c r="AF83" s="94"/>
      <c r="AG83" s="94"/>
      <c r="AH83" s="94"/>
      <c r="AI83" s="94"/>
      <c r="AJ83" s="94"/>
      <c r="AK83" s="94"/>
      <c r="AL83" s="94"/>
    </row>
    <row r="84">
      <c r="A84" s="124" t="s">
        <v>448</v>
      </c>
      <c r="B84" s="141" t="s">
        <v>449</v>
      </c>
      <c r="C84" s="124" t="s">
        <v>271</v>
      </c>
      <c r="D84" s="125">
        <v>9.66</v>
      </c>
      <c r="E84" s="136">
        <v>5117230.0</v>
      </c>
      <c r="F84" s="127"/>
      <c r="G84" s="128"/>
      <c r="H84" s="117"/>
      <c r="I84" s="118"/>
      <c r="J84" s="117"/>
      <c r="K84" s="117"/>
      <c r="L84" s="117"/>
      <c r="M84" s="117"/>
      <c r="N84" s="129">
        <v>70563.0</v>
      </c>
      <c r="O84" s="130">
        <f t="shared" si="28"/>
        <v>529733.9545</v>
      </c>
      <c r="P84" s="142" t="s">
        <v>272</v>
      </c>
      <c r="Q84" s="143" t="s">
        <v>24</v>
      </c>
      <c r="R84" s="14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16"/>
      <c r="AF84" s="116"/>
      <c r="AG84" s="116"/>
      <c r="AH84" s="116"/>
      <c r="AI84" s="116"/>
      <c r="AJ84" s="116"/>
      <c r="AK84" s="116"/>
      <c r="AL84" s="116"/>
    </row>
    <row r="85">
      <c r="A85" s="103" t="s">
        <v>450</v>
      </c>
      <c r="B85" s="20" t="s">
        <v>451</v>
      </c>
      <c r="C85" s="103" t="s">
        <v>271</v>
      </c>
      <c r="D85" s="105">
        <v>0.76</v>
      </c>
      <c r="E85" s="156">
        <v>68910.0</v>
      </c>
      <c r="F85" s="107" t="s">
        <v>25</v>
      </c>
      <c r="G85" s="121"/>
      <c r="H85" s="117"/>
      <c r="I85" s="118"/>
      <c r="J85" s="117"/>
      <c r="K85" s="117"/>
      <c r="L85" s="117"/>
      <c r="M85" s="117"/>
      <c r="N85" s="119" t="s">
        <v>157</v>
      </c>
      <c r="O85" s="112">
        <f t="shared" si="28"/>
        <v>90671.05263</v>
      </c>
      <c r="P85" s="27" t="s">
        <v>272</v>
      </c>
      <c r="Q85" s="21" t="s">
        <v>25</v>
      </c>
      <c r="R85" s="140" t="s">
        <v>390</v>
      </c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16"/>
      <c r="AF85" s="116"/>
      <c r="AG85" s="116"/>
      <c r="AH85" s="116"/>
      <c r="AI85" s="116"/>
      <c r="AJ85" s="116"/>
      <c r="AK85" s="116"/>
      <c r="AL85" s="116"/>
    </row>
    <row r="86">
      <c r="A86" s="103" t="s">
        <v>452</v>
      </c>
      <c r="B86" s="20" t="s">
        <v>453</v>
      </c>
      <c r="C86" s="103" t="s">
        <v>271</v>
      </c>
      <c r="D86" s="105">
        <v>0.61</v>
      </c>
      <c r="E86" s="139">
        <v>341790.0</v>
      </c>
      <c r="F86" s="174">
        <v>55310.0</v>
      </c>
      <c r="G86" s="108" t="s">
        <v>454</v>
      </c>
      <c r="H86" s="119">
        <f>G86-2023</f>
        <v>-12</v>
      </c>
      <c r="I86" s="123">
        <f>H86/30</f>
        <v>-0.4</v>
      </c>
      <c r="J86" s="119">
        <f>E86-F86</f>
        <v>286480</v>
      </c>
      <c r="K86" s="119">
        <f>J86*I86</f>
        <v>-114592</v>
      </c>
      <c r="L86" s="119">
        <f>K86+J86</f>
        <v>171888</v>
      </c>
      <c r="M86" s="119">
        <f>L86+F86</f>
        <v>227198</v>
      </c>
      <c r="N86" s="119">
        <v>1976.0</v>
      </c>
      <c r="O86" s="112">
        <f t="shared" si="28"/>
        <v>560311.4754</v>
      </c>
      <c r="P86" s="27" t="s">
        <v>272</v>
      </c>
      <c r="Q86" s="21" t="s">
        <v>25</v>
      </c>
      <c r="R86" s="140" t="s">
        <v>455</v>
      </c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94"/>
      <c r="AF86" s="94"/>
      <c r="AG86" s="94"/>
      <c r="AH86" s="94"/>
      <c r="AI86" s="94"/>
      <c r="AJ86" s="94"/>
      <c r="AK86" s="94"/>
      <c r="AL86" s="94"/>
    </row>
    <row r="87">
      <c r="A87" s="135" t="s">
        <v>106</v>
      </c>
      <c r="B87" s="141" t="s">
        <v>456</v>
      </c>
      <c r="C87" s="124" t="s">
        <v>271</v>
      </c>
      <c r="D87" s="125">
        <v>24.15</v>
      </c>
      <c r="E87" s="136">
        <v>1.0178E7</v>
      </c>
      <c r="F87" s="127"/>
      <c r="G87" s="128"/>
      <c r="H87" s="117"/>
      <c r="I87" s="118"/>
      <c r="J87" s="117"/>
      <c r="K87" s="117"/>
      <c r="L87" s="117"/>
      <c r="M87" s="117"/>
      <c r="N87" s="129">
        <v>86034.0</v>
      </c>
      <c r="O87" s="130">
        <f t="shared" si="28"/>
        <v>421449.2754</v>
      </c>
      <c r="P87" s="142" t="s">
        <v>272</v>
      </c>
      <c r="Q87" s="143" t="s">
        <v>24</v>
      </c>
      <c r="R87" s="144"/>
      <c r="S87" s="134"/>
      <c r="T87" s="134"/>
      <c r="U87" s="134"/>
      <c r="V87" s="134"/>
      <c r="W87" s="134"/>
      <c r="X87" s="134"/>
      <c r="Y87" s="134"/>
      <c r="Z87" s="134"/>
      <c r="AA87" s="134"/>
      <c r="AB87" s="134"/>
      <c r="AC87" s="134"/>
      <c r="AD87" s="134"/>
      <c r="AE87" s="116"/>
      <c r="AF87" s="116"/>
      <c r="AG87" s="116"/>
      <c r="AH87" s="116"/>
      <c r="AI87" s="116"/>
      <c r="AJ87" s="116"/>
      <c r="AK87" s="116"/>
      <c r="AL87" s="116"/>
    </row>
    <row r="88">
      <c r="A88" s="103" t="s">
        <v>457</v>
      </c>
      <c r="B88" s="20" t="s">
        <v>458</v>
      </c>
      <c r="C88" s="103" t="s">
        <v>271</v>
      </c>
      <c r="D88" s="105">
        <v>14.8</v>
      </c>
      <c r="E88" s="156">
        <v>905600.0</v>
      </c>
      <c r="F88" s="107" t="s">
        <v>25</v>
      </c>
      <c r="G88" s="121"/>
      <c r="H88" s="117"/>
      <c r="I88" s="118"/>
      <c r="J88" s="117"/>
      <c r="K88" s="117"/>
      <c r="L88" s="117"/>
      <c r="M88" s="117"/>
      <c r="N88" s="119" t="s">
        <v>157</v>
      </c>
      <c r="O88" s="112">
        <f t="shared" si="28"/>
        <v>61189.18919</v>
      </c>
      <c r="P88" s="27" t="s">
        <v>272</v>
      </c>
      <c r="Q88" s="21" t="s">
        <v>25</v>
      </c>
      <c r="R88" s="19" t="s">
        <v>273</v>
      </c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16"/>
      <c r="AF88" s="116"/>
      <c r="AG88" s="116"/>
      <c r="AH88" s="116"/>
      <c r="AI88" s="116"/>
      <c r="AJ88" s="116"/>
      <c r="AK88" s="116"/>
      <c r="AL88" s="116"/>
    </row>
    <row r="89">
      <c r="A89" s="103" t="s">
        <v>459</v>
      </c>
      <c r="B89" s="20" t="s">
        <v>460</v>
      </c>
      <c r="C89" s="103" t="s">
        <v>271</v>
      </c>
      <c r="D89" s="105">
        <v>0.99</v>
      </c>
      <c r="E89" s="139">
        <v>28500.0</v>
      </c>
      <c r="F89" s="107" t="s">
        <v>25</v>
      </c>
      <c r="G89" s="108"/>
      <c r="H89" s="117"/>
      <c r="I89" s="118"/>
      <c r="J89" s="117"/>
      <c r="K89" s="117"/>
      <c r="L89" s="117"/>
      <c r="M89" s="117"/>
      <c r="N89" s="119" t="s">
        <v>157</v>
      </c>
      <c r="O89" s="112">
        <f t="shared" si="28"/>
        <v>28787.87879</v>
      </c>
      <c r="P89" s="27" t="s">
        <v>272</v>
      </c>
      <c r="Q89" s="21" t="s">
        <v>25</v>
      </c>
      <c r="R89" s="19" t="s">
        <v>273</v>
      </c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16"/>
      <c r="AF89" s="116"/>
      <c r="AG89" s="116"/>
      <c r="AH89" s="116"/>
      <c r="AI89" s="116"/>
      <c r="AJ89" s="116"/>
      <c r="AK89" s="116"/>
      <c r="AL89" s="116"/>
    </row>
    <row r="90">
      <c r="A90" s="124" t="s">
        <v>461</v>
      </c>
      <c r="B90" s="141" t="s">
        <v>462</v>
      </c>
      <c r="C90" s="124" t="s">
        <v>271</v>
      </c>
      <c r="D90" s="125">
        <v>8.73</v>
      </c>
      <c r="E90" s="136">
        <v>3564780.0</v>
      </c>
      <c r="F90" s="127" t="s">
        <v>25</v>
      </c>
      <c r="G90" s="128"/>
      <c r="H90" s="117"/>
      <c r="I90" s="118"/>
      <c r="J90" s="117"/>
      <c r="K90" s="117"/>
      <c r="L90" s="117"/>
      <c r="M90" s="117"/>
      <c r="N90" s="129">
        <v>84700.0</v>
      </c>
      <c r="O90" s="130">
        <f t="shared" si="28"/>
        <v>408336.7698</v>
      </c>
      <c r="P90" s="142" t="s">
        <v>294</v>
      </c>
      <c r="Q90" s="143" t="s">
        <v>24</v>
      </c>
      <c r="R90" s="14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16"/>
      <c r="AF90" s="116"/>
      <c r="AG90" s="116"/>
      <c r="AH90" s="116"/>
      <c r="AI90" s="116"/>
      <c r="AJ90" s="116"/>
      <c r="AK90" s="116"/>
      <c r="AL90" s="116"/>
    </row>
    <row r="91">
      <c r="A91" s="103" t="s">
        <v>461</v>
      </c>
      <c r="B91" s="20" t="s">
        <v>463</v>
      </c>
      <c r="C91" s="103" t="s">
        <v>271</v>
      </c>
      <c r="D91" s="105">
        <v>0.5</v>
      </c>
      <c r="E91" s="175">
        <v>367212.0</v>
      </c>
      <c r="F91" s="107">
        <v>261360.0</v>
      </c>
      <c r="G91" s="121" t="s">
        <v>44</v>
      </c>
      <c r="H91" s="119">
        <f t="shared" ref="H91:H92" si="29">G91-2023</f>
        <v>-16</v>
      </c>
      <c r="I91" s="123">
        <f t="shared" ref="I91:I92" si="30">H91/30</f>
        <v>-0.5333333333</v>
      </c>
      <c r="J91" s="119">
        <f t="shared" ref="J91:J92" si="31">E91-F91</f>
        <v>105852</v>
      </c>
      <c r="K91" s="119">
        <f t="shared" ref="K91:K92" si="32">J91*I91</f>
        <v>-56454.4</v>
      </c>
      <c r="L91" s="119">
        <f t="shared" ref="L91:L92" si="33">K91+J91</f>
        <v>49397.6</v>
      </c>
      <c r="M91" s="119">
        <f t="shared" ref="M91:M92" si="34">L91+F91</f>
        <v>310757.6</v>
      </c>
      <c r="N91" s="119">
        <v>200.0</v>
      </c>
      <c r="O91" s="112">
        <f t="shared" si="28"/>
        <v>734424</v>
      </c>
      <c r="P91" s="176" t="s">
        <v>272</v>
      </c>
      <c r="Q91" s="21" t="s">
        <v>25</v>
      </c>
      <c r="R91" s="140" t="s">
        <v>455</v>
      </c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94"/>
      <c r="AF91" s="94"/>
      <c r="AG91" s="94"/>
      <c r="AH91" s="94"/>
      <c r="AI91" s="94"/>
      <c r="AJ91" s="94"/>
      <c r="AK91" s="94"/>
      <c r="AL91" s="94"/>
    </row>
    <row r="92">
      <c r="A92" s="103" t="s">
        <v>464</v>
      </c>
      <c r="B92" s="20" t="s">
        <v>465</v>
      </c>
      <c r="C92" s="103" t="s">
        <v>271</v>
      </c>
      <c r="D92" s="105">
        <v>9.6</v>
      </c>
      <c r="E92" s="175">
        <v>3913877.0</v>
      </c>
      <c r="F92" s="107">
        <v>1344000.0</v>
      </c>
      <c r="G92" s="121" t="s">
        <v>50</v>
      </c>
      <c r="H92" s="119">
        <f t="shared" si="29"/>
        <v>-29</v>
      </c>
      <c r="I92" s="123">
        <f t="shared" si="30"/>
        <v>-0.9666666667</v>
      </c>
      <c r="J92" s="119">
        <f t="shared" si="31"/>
        <v>2569877</v>
      </c>
      <c r="K92" s="119">
        <f t="shared" si="32"/>
        <v>-2484214.433</v>
      </c>
      <c r="L92" s="119">
        <f t="shared" si="33"/>
        <v>85662.56667</v>
      </c>
      <c r="M92" s="119">
        <f t="shared" si="34"/>
        <v>1429662.567</v>
      </c>
      <c r="N92" s="119">
        <v>105538.0</v>
      </c>
      <c r="O92" s="112">
        <f t="shared" si="28"/>
        <v>407695.5208</v>
      </c>
      <c r="P92" s="27" t="s">
        <v>272</v>
      </c>
      <c r="Q92" s="21" t="s">
        <v>25</v>
      </c>
      <c r="R92" s="140" t="s">
        <v>466</v>
      </c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94"/>
      <c r="AF92" s="94"/>
      <c r="AG92" s="94"/>
      <c r="AH92" s="94"/>
      <c r="AI92" s="94"/>
      <c r="AJ92" s="94"/>
      <c r="AK92" s="94"/>
      <c r="AL92" s="94"/>
    </row>
    <row r="93">
      <c r="A93" s="124" t="s">
        <v>467</v>
      </c>
      <c r="B93" s="141" t="s">
        <v>468</v>
      </c>
      <c r="C93" s="124" t="s">
        <v>271</v>
      </c>
      <c r="D93" s="125">
        <v>12.887</v>
      </c>
      <c r="E93" s="136">
        <v>7672500.0</v>
      </c>
      <c r="F93" s="127" t="s">
        <v>25</v>
      </c>
      <c r="G93" s="128"/>
      <c r="H93" s="117"/>
      <c r="I93" s="118"/>
      <c r="J93" s="117"/>
      <c r="K93" s="117"/>
      <c r="L93" s="117"/>
      <c r="M93" s="117"/>
      <c r="N93" s="129">
        <v>88859.0</v>
      </c>
      <c r="O93" s="130">
        <f t="shared" si="28"/>
        <v>595367.4245</v>
      </c>
      <c r="P93" s="142" t="s">
        <v>272</v>
      </c>
      <c r="Q93" s="143" t="s">
        <v>24</v>
      </c>
      <c r="R93" s="144"/>
      <c r="S93" s="134"/>
      <c r="T93" s="134"/>
      <c r="U93" s="134"/>
      <c r="V93" s="134"/>
      <c r="W93" s="134"/>
      <c r="X93" s="134"/>
      <c r="Y93" s="134"/>
      <c r="Z93" s="134"/>
      <c r="AA93" s="134"/>
      <c r="AB93" s="134"/>
      <c r="AC93" s="134"/>
      <c r="AD93" s="134"/>
      <c r="AE93" s="116"/>
      <c r="AF93" s="116"/>
      <c r="AG93" s="116"/>
      <c r="AH93" s="116"/>
      <c r="AI93" s="116"/>
      <c r="AJ93" s="116"/>
      <c r="AK93" s="116"/>
      <c r="AL93" s="116"/>
    </row>
    <row r="94">
      <c r="A94" s="135" t="s">
        <v>131</v>
      </c>
      <c r="B94" s="141" t="s">
        <v>469</v>
      </c>
      <c r="C94" s="124" t="s">
        <v>271</v>
      </c>
      <c r="D94" s="125">
        <v>18.01</v>
      </c>
      <c r="E94" s="151">
        <v>4964200.0</v>
      </c>
      <c r="F94" s="127" t="s">
        <v>25</v>
      </c>
      <c r="G94" s="152"/>
      <c r="H94" s="117"/>
      <c r="I94" s="118"/>
      <c r="J94" s="117"/>
      <c r="K94" s="117"/>
      <c r="L94" s="117"/>
      <c r="M94" s="117"/>
      <c r="N94" s="129">
        <v>63086.0</v>
      </c>
      <c r="O94" s="130">
        <f t="shared" si="28"/>
        <v>275635.7579</v>
      </c>
      <c r="P94" s="142" t="s">
        <v>272</v>
      </c>
      <c r="Q94" s="143" t="s">
        <v>24</v>
      </c>
      <c r="R94" s="144"/>
      <c r="S94" s="134"/>
      <c r="T94" s="134"/>
      <c r="U94" s="134"/>
      <c r="V94" s="134"/>
      <c r="W94" s="134"/>
      <c r="X94" s="134"/>
      <c r="Y94" s="134"/>
      <c r="Z94" s="134"/>
      <c r="AA94" s="134"/>
      <c r="AB94" s="134"/>
      <c r="AC94" s="134"/>
      <c r="AD94" s="134"/>
      <c r="AE94" s="116"/>
      <c r="AF94" s="116"/>
      <c r="AG94" s="116"/>
      <c r="AH94" s="116"/>
      <c r="AI94" s="116"/>
      <c r="AJ94" s="116"/>
      <c r="AK94" s="116"/>
      <c r="AL94" s="116"/>
    </row>
    <row r="95">
      <c r="A95" s="103" t="s">
        <v>470</v>
      </c>
      <c r="B95" s="20" t="s">
        <v>471</v>
      </c>
      <c r="C95" s="103" t="s">
        <v>271</v>
      </c>
      <c r="D95" s="105">
        <v>1.4</v>
      </c>
      <c r="E95" s="156">
        <v>104000.0</v>
      </c>
      <c r="F95" s="107" t="s">
        <v>25</v>
      </c>
      <c r="G95" s="121"/>
      <c r="H95" s="117"/>
      <c r="I95" s="118"/>
      <c r="J95" s="117"/>
      <c r="K95" s="117"/>
      <c r="L95" s="117"/>
      <c r="M95" s="117"/>
      <c r="N95" s="119" t="s">
        <v>157</v>
      </c>
      <c r="O95" s="112">
        <f t="shared" si="28"/>
        <v>74285.71429</v>
      </c>
      <c r="P95" s="27" t="s">
        <v>272</v>
      </c>
      <c r="Q95" s="21" t="s">
        <v>25</v>
      </c>
      <c r="R95" s="140" t="s">
        <v>390</v>
      </c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16"/>
      <c r="AF95" s="116"/>
      <c r="AG95" s="116"/>
      <c r="AH95" s="116"/>
      <c r="AI95" s="116"/>
      <c r="AJ95" s="116"/>
      <c r="AK95" s="116"/>
      <c r="AL95" s="116"/>
    </row>
    <row r="96">
      <c r="A96" s="135" t="s">
        <v>146</v>
      </c>
      <c r="B96" s="141" t="s">
        <v>472</v>
      </c>
      <c r="C96" s="124" t="s">
        <v>271</v>
      </c>
      <c r="D96" s="125">
        <v>23.9</v>
      </c>
      <c r="E96" s="151">
        <v>6541400.0</v>
      </c>
      <c r="F96" s="127" t="s">
        <v>25</v>
      </c>
      <c r="G96" s="152"/>
      <c r="H96" s="117"/>
      <c r="I96" s="118"/>
      <c r="J96" s="117"/>
      <c r="K96" s="117"/>
      <c r="L96" s="117"/>
      <c r="M96" s="117"/>
      <c r="N96" s="129">
        <v>84942.0</v>
      </c>
      <c r="O96" s="130">
        <f t="shared" si="28"/>
        <v>273698.7448</v>
      </c>
      <c r="P96" s="142" t="s">
        <v>272</v>
      </c>
      <c r="Q96" s="143" t="s">
        <v>24</v>
      </c>
      <c r="R96" s="144"/>
      <c r="S96" s="134"/>
      <c r="T96" s="134"/>
      <c r="U96" s="134"/>
      <c r="V96" s="134"/>
      <c r="W96" s="134"/>
      <c r="X96" s="134"/>
      <c r="Y96" s="134"/>
      <c r="Z96" s="134"/>
      <c r="AA96" s="134"/>
      <c r="AB96" s="134"/>
      <c r="AC96" s="134"/>
      <c r="AD96" s="134"/>
      <c r="AE96" s="116"/>
      <c r="AF96" s="116"/>
      <c r="AG96" s="116"/>
      <c r="AH96" s="116"/>
      <c r="AI96" s="116"/>
      <c r="AJ96" s="116"/>
      <c r="AK96" s="116"/>
      <c r="AL96" s="116"/>
    </row>
    <row r="97">
      <c r="A97" s="135" t="s">
        <v>180</v>
      </c>
      <c r="B97" s="141" t="s">
        <v>473</v>
      </c>
      <c r="C97" s="124" t="s">
        <v>271</v>
      </c>
      <c r="D97" s="125">
        <v>32.48</v>
      </c>
      <c r="E97" s="151">
        <v>2444900.0</v>
      </c>
      <c r="F97" s="127" t="s">
        <v>25</v>
      </c>
      <c r="G97" s="152"/>
      <c r="H97" s="117"/>
      <c r="I97" s="118"/>
      <c r="J97" s="117"/>
      <c r="K97" s="117"/>
      <c r="L97" s="117"/>
      <c r="M97" s="117"/>
      <c r="N97" s="129">
        <v>42710.0</v>
      </c>
      <c r="O97" s="130">
        <f t="shared" si="28"/>
        <v>75274.01478</v>
      </c>
      <c r="P97" s="142" t="s">
        <v>272</v>
      </c>
      <c r="Q97" s="143" t="s">
        <v>24</v>
      </c>
      <c r="R97" s="146" t="s">
        <v>474</v>
      </c>
      <c r="S97" s="134"/>
      <c r="T97" s="134"/>
      <c r="U97" s="134"/>
      <c r="V97" s="134"/>
      <c r="W97" s="134"/>
      <c r="X97" s="134"/>
      <c r="Y97" s="134"/>
      <c r="Z97" s="134"/>
      <c r="AA97" s="134"/>
      <c r="AB97" s="134"/>
      <c r="AC97" s="134"/>
      <c r="AD97" s="134"/>
      <c r="AE97" s="116"/>
      <c r="AF97" s="116"/>
      <c r="AG97" s="116"/>
      <c r="AH97" s="116"/>
      <c r="AI97" s="116"/>
      <c r="AJ97" s="116"/>
      <c r="AK97" s="116"/>
      <c r="AL97" s="116"/>
    </row>
    <row r="98">
      <c r="A98" s="124" t="s">
        <v>224</v>
      </c>
      <c r="B98" s="141" t="s">
        <v>475</v>
      </c>
      <c r="C98" s="124" t="s">
        <v>271</v>
      </c>
      <c r="D98" s="125">
        <v>9.59</v>
      </c>
      <c r="E98" s="151">
        <v>1670031.0</v>
      </c>
      <c r="F98" s="127" t="s">
        <v>25</v>
      </c>
      <c r="G98" s="152"/>
      <c r="H98" s="117"/>
      <c r="I98" s="118"/>
      <c r="J98" s="117"/>
      <c r="K98" s="117"/>
      <c r="L98" s="117"/>
      <c r="M98" s="117"/>
      <c r="N98" s="129">
        <v>53736.0</v>
      </c>
      <c r="O98" s="130">
        <f t="shared" si="28"/>
        <v>174142.9614</v>
      </c>
      <c r="P98" s="142" t="s">
        <v>272</v>
      </c>
      <c r="Q98" s="143" t="s">
        <v>24</v>
      </c>
      <c r="R98" s="144"/>
      <c r="S98" s="134"/>
      <c r="T98" s="134"/>
      <c r="U98" s="134"/>
      <c r="V98" s="134"/>
      <c r="W98" s="134"/>
      <c r="X98" s="134"/>
      <c r="Y98" s="134"/>
      <c r="Z98" s="134"/>
      <c r="AA98" s="134"/>
      <c r="AB98" s="134"/>
      <c r="AC98" s="134"/>
      <c r="AD98" s="134"/>
      <c r="AE98" s="116"/>
      <c r="AF98" s="116"/>
      <c r="AG98" s="116"/>
      <c r="AH98" s="116"/>
      <c r="AI98" s="116"/>
      <c r="AJ98" s="116"/>
      <c r="AK98" s="116"/>
      <c r="AL98" s="116"/>
    </row>
    <row r="99">
      <c r="A99" s="124" t="s">
        <v>225</v>
      </c>
      <c r="B99" s="141" t="s">
        <v>476</v>
      </c>
      <c r="C99" s="124" t="s">
        <v>271</v>
      </c>
      <c r="D99" s="125">
        <v>9.1</v>
      </c>
      <c r="E99" s="136">
        <v>1196848.0</v>
      </c>
      <c r="F99" s="127" t="s">
        <v>25</v>
      </c>
      <c r="G99" s="128"/>
      <c r="H99" s="117"/>
      <c r="I99" s="118"/>
      <c r="J99" s="117"/>
      <c r="K99" s="117"/>
      <c r="L99" s="117"/>
      <c r="M99" s="117"/>
      <c r="N99" s="129">
        <v>43092.0</v>
      </c>
      <c r="O99" s="130">
        <f t="shared" si="28"/>
        <v>131521.7582</v>
      </c>
      <c r="P99" s="142" t="s">
        <v>272</v>
      </c>
      <c r="Q99" s="143" t="s">
        <v>24</v>
      </c>
      <c r="R99" s="144"/>
      <c r="S99" s="134"/>
      <c r="T99" s="134"/>
      <c r="U99" s="134"/>
      <c r="V99" s="134"/>
      <c r="W99" s="134"/>
      <c r="X99" s="134"/>
      <c r="Y99" s="134"/>
      <c r="Z99" s="134"/>
      <c r="AA99" s="134"/>
      <c r="AB99" s="134"/>
      <c r="AC99" s="134"/>
      <c r="AD99" s="134"/>
      <c r="AE99" s="116"/>
      <c r="AF99" s="116"/>
      <c r="AG99" s="116"/>
      <c r="AH99" s="116"/>
      <c r="AI99" s="116"/>
      <c r="AJ99" s="116"/>
      <c r="AK99" s="116"/>
      <c r="AL99" s="116"/>
    </row>
    <row r="100">
      <c r="A100" s="103" t="s">
        <v>477</v>
      </c>
      <c r="B100" s="20" t="s">
        <v>478</v>
      </c>
      <c r="C100" s="103" t="s">
        <v>271</v>
      </c>
      <c r="D100" s="105">
        <v>4.57</v>
      </c>
      <c r="E100" s="156">
        <v>34275.0</v>
      </c>
      <c r="F100" s="107" t="s">
        <v>25</v>
      </c>
      <c r="G100" s="121"/>
      <c r="H100" s="117"/>
      <c r="I100" s="118"/>
      <c r="J100" s="117"/>
      <c r="K100" s="117"/>
      <c r="L100" s="117"/>
      <c r="M100" s="117"/>
      <c r="N100" s="119" t="s">
        <v>157</v>
      </c>
      <c r="O100" s="112">
        <f t="shared" si="28"/>
        <v>7500</v>
      </c>
      <c r="P100" s="27" t="s">
        <v>272</v>
      </c>
      <c r="Q100" s="21" t="s">
        <v>25</v>
      </c>
      <c r="R100" s="140" t="s">
        <v>390</v>
      </c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16"/>
      <c r="AF100" s="116"/>
      <c r="AG100" s="116"/>
      <c r="AH100" s="116"/>
      <c r="AI100" s="116"/>
      <c r="AJ100" s="116"/>
      <c r="AK100" s="116"/>
      <c r="AL100" s="116"/>
    </row>
    <row r="101">
      <c r="A101" s="135" t="s">
        <v>202</v>
      </c>
      <c r="B101" s="141" t="s">
        <v>479</v>
      </c>
      <c r="C101" s="124" t="s">
        <v>271</v>
      </c>
      <c r="D101" s="125">
        <v>9.19</v>
      </c>
      <c r="E101" s="136">
        <v>4486488.0</v>
      </c>
      <c r="F101" s="127" t="s">
        <v>25</v>
      </c>
      <c r="G101" s="128"/>
      <c r="H101" s="117"/>
      <c r="I101" s="118"/>
      <c r="J101" s="117"/>
      <c r="K101" s="117"/>
      <c r="L101" s="117"/>
      <c r="M101" s="117"/>
      <c r="N101" s="129">
        <v>53629.0</v>
      </c>
      <c r="O101" s="130">
        <f t="shared" si="28"/>
        <v>488192.383</v>
      </c>
      <c r="P101" s="142" t="s">
        <v>272</v>
      </c>
      <c r="Q101" s="143" t="s">
        <v>24</v>
      </c>
      <c r="R101" s="144"/>
      <c r="S101" s="134"/>
      <c r="T101" s="134"/>
      <c r="U101" s="134"/>
      <c r="V101" s="134"/>
      <c r="W101" s="134"/>
      <c r="X101" s="134"/>
      <c r="Y101" s="134"/>
      <c r="Z101" s="134"/>
      <c r="AA101" s="134"/>
      <c r="AB101" s="134"/>
      <c r="AC101" s="134"/>
      <c r="AD101" s="134"/>
      <c r="AE101" s="116"/>
      <c r="AF101" s="116"/>
      <c r="AG101" s="116"/>
      <c r="AH101" s="116"/>
      <c r="AI101" s="116"/>
      <c r="AJ101" s="116"/>
      <c r="AK101" s="116"/>
      <c r="AL101" s="116"/>
    </row>
    <row r="102">
      <c r="A102" s="135" t="s">
        <v>173</v>
      </c>
      <c r="B102" s="141" t="s">
        <v>480</v>
      </c>
      <c r="C102" s="124" t="s">
        <v>271</v>
      </c>
      <c r="D102" s="125">
        <v>24.5</v>
      </c>
      <c r="E102" s="151">
        <v>6197969.0</v>
      </c>
      <c r="F102" s="127" t="s">
        <v>25</v>
      </c>
      <c r="G102" s="152"/>
      <c r="H102" s="117"/>
      <c r="I102" s="118"/>
      <c r="J102" s="117"/>
      <c r="K102" s="117"/>
      <c r="L102" s="117"/>
      <c r="M102" s="117"/>
      <c r="N102" s="129">
        <v>131612.0</v>
      </c>
      <c r="O102" s="130">
        <f t="shared" si="28"/>
        <v>252978.3265</v>
      </c>
      <c r="P102" s="142" t="s">
        <v>272</v>
      </c>
      <c r="Q102" s="143" t="s">
        <v>24</v>
      </c>
      <c r="R102" s="144"/>
      <c r="S102" s="134"/>
      <c r="T102" s="134"/>
      <c r="U102" s="134"/>
      <c r="V102" s="134"/>
      <c r="W102" s="134"/>
      <c r="X102" s="134"/>
      <c r="Y102" s="134"/>
      <c r="Z102" s="134"/>
      <c r="AA102" s="134"/>
      <c r="AB102" s="134"/>
      <c r="AC102" s="134"/>
      <c r="AD102" s="134"/>
      <c r="AE102" s="116"/>
      <c r="AF102" s="116"/>
      <c r="AG102" s="116"/>
      <c r="AH102" s="116"/>
      <c r="AI102" s="116"/>
      <c r="AJ102" s="116"/>
      <c r="AK102" s="116"/>
      <c r="AL102" s="116"/>
    </row>
    <row r="103">
      <c r="A103" s="124" t="s">
        <v>226</v>
      </c>
      <c r="B103" s="141" t="s">
        <v>481</v>
      </c>
      <c r="C103" s="124" t="s">
        <v>271</v>
      </c>
      <c r="D103" s="125">
        <v>19.23</v>
      </c>
      <c r="E103" s="136">
        <v>6031798.0</v>
      </c>
      <c r="F103" s="127" t="s">
        <v>25</v>
      </c>
      <c r="G103" s="128"/>
      <c r="H103" s="117"/>
      <c r="I103" s="118"/>
      <c r="J103" s="117"/>
      <c r="K103" s="117"/>
      <c r="L103" s="117"/>
      <c r="M103" s="117"/>
      <c r="N103" s="129">
        <v>103022.0</v>
      </c>
      <c r="O103" s="130">
        <f t="shared" si="28"/>
        <v>313666.0426</v>
      </c>
      <c r="P103" s="142" t="s">
        <v>272</v>
      </c>
      <c r="Q103" s="143" t="s">
        <v>24</v>
      </c>
      <c r="R103" s="146" t="s">
        <v>482</v>
      </c>
      <c r="S103" s="134"/>
      <c r="T103" s="134"/>
      <c r="U103" s="134"/>
      <c r="V103" s="134"/>
      <c r="W103" s="134"/>
      <c r="X103" s="134"/>
      <c r="Y103" s="134"/>
      <c r="Z103" s="134"/>
      <c r="AA103" s="134"/>
      <c r="AB103" s="134"/>
      <c r="AC103" s="134"/>
      <c r="AD103" s="134"/>
      <c r="AE103" s="116"/>
      <c r="AF103" s="116"/>
      <c r="AG103" s="116"/>
      <c r="AH103" s="116"/>
      <c r="AI103" s="116"/>
      <c r="AJ103" s="116"/>
      <c r="AK103" s="116"/>
      <c r="AL103" s="116"/>
    </row>
    <row r="104">
      <c r="A104" s="124" t="s">
        <v>483</v>
      </c>
      <c r="B104" s="141" t="s">
        <v>484</v>
      </c>
      <c r="C104" s="124" t="s">
        <v>271</v>
      </c>
      <c r="D104" s="125">
        <v>19.72</v>
      </c>
      <c r="E104" s="151">
        <v>1889400.0</v>
      </c>
      <c r="F104" s="127" t="s">
        <v>25</v>
      </c>
      <c r="G104" s="152"/>
      <c r="H104" s="117"/>
      <c r="I104" s="118"/>
      <c r="J104" s="117"/>
      <c r="K104" s="117"/>
      <c r="L104" s="117"/>
      <c r="M104" s="117"/>
      <c r="N104" s="129">
        <v>56767.0</v>
      </c>
      <c r="O104" s="130">
        <f t="shared" si="28"/>
        <v>95811.35903</v>
      </c>
      <c r="P104" s="142" t="s">
        <v>294</v>
      </c>
      <c r="Q104" s="143" t="s">
        <v>24</v>
      </c>
      <c r="R104" s="144"/>
      <c r="S104" s="134"/>
      <c r="T104" s="134"/>
      <c r="U104" s="134"/>
      <c r="V104" s="134"/>
      <c r="W104" s="134"/>
      <c r="X104" s="134"/>
      <c r="Y104" s="134"/>
      <c r="Z104" s="134"/>
      <c r="AA104" s="134"/>
      <c r="AB104" s="134"/>
      <c r="AC104" s="134"/>
      <c r="AD104" s="134"/>
      <c r="AE104" s="116"/>
      <c r="AF104" s="116"/>
      <c r="AG104" s="116"/>
      <c r="AH104" s="116"/>
      <c r="AI104" s="116"/>
      <c r="AJ104" s="116"/>
      <c r="AK104" s="116"/>
      <c r="AL104" s="116"/>
    </row>
    <row r="105">
      <c r="A105" s="103" t="s">
        <v>483</v>
      </c>
      <c r="B105" s="20" t="s">
        <v>485</v>
      </c>
      <c r="C105" s="103" t="s">
        <v>271</v>
      </c>
      <c r="D105" s="105">
        <v>3.13</v>
      </c>
      <c r="E105" s="156">
        <v>12000.0</v>
      </c>
      <c r="F105" s="107" t="s">
        <v>25</v>
      </c>
      <c r="G105" s="121"/>
      <c r="H105" s="117"/>
      <c r="I105" s="118"/>
      <c r="J105" s="117"/>
      <c r="K105" s="117"/>
      <c r="L105" s="117"/>
      <c r="M105" s="117"/>
      <c r="N105" s="119" t="s">
        <v>157</v>
      </c>
      <c r="O105" s="112">
        <f t="shared" si="28"/>
        <v>3833.865815</v>
      </c>
      <c r="P105" s="27" t="s">
        <v>294</v>
      </c>
      <c r="Q105" s="21" t="s">
        <v>25</v>
      </c>
      <c r="R105" s="19" t="s">
        <v>390</v>
      </c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16"/>
      <c r="AF105" s="116"/>
      <c r="AG105" s="116"/>
      <c r="AH105" s="116"/>
      <c r="AI105" s="116"/>
      <c r="AJ105" s="116"/>
      <c r="AK105" s="116"/>
      <c r="AL105" s="116"/>
    </row>
    <row r="106">
      <c r="A106" s="103" t="s">
        <v>483</v>
      </c>
      <c r="B106" s="20" t="s">
        <v>486</v>
      </c>
      <c r="C106" s="103" t="s">
        <v>271</v>
      </c>
      <c r="D106" s="105">
        <v>1.69</v>
      </c>
      <c r="E106" s="139">
        <v>5000.0</v>
      </c>
      <c r="F106" s="107" t="s">
        <v>25</v>
      </c>
      <c r="G106" s="108"/>
      <c r="H106" s="117"/>
      <c r="I106" s="118"/>
      <c r="J106" s="117"/>
      <c r="K106" s="117"/>
      <c r="L106" s="117"/>
      <c r="M106" s="117"/>
      <c r="N106" s="119" t="s">
        <v>157</v>
      </c>
      <c r="O106" s="112">
        <f t="shared" si="28"/>
        <v>2958.579882</v>
      </c>
      <c r="P106" s="27" t="s">
        <v>294</v>
      </c>
      <c r="Q106" s="21" t="s">
        <v>25</v>
      </c>
      <c r="R106" s="19" t="s">
        <v>273</v>
      </c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16"/>
      <c r="AF106" s="116"/>
      <c r="AG106" s="116"/>
      <c r="AH106" s="116"/>
      <c r="AI106" s="116"/>
      <c r="AJ106" s="116"/>
      <c r="AK106" s="116"/>
      <c r="AL106" s="116"/>
    </row>
    <row r="107">
      <c r="A107" s="103" t="s">
        <v>483</v>
      </c>
      <c r="B107" s="20" t="s">
        <v>487</v>
      </c>
      <c r="C107" s="103" t="s">
        <v>271</v>
      </c>
      <c r="D107" s="105">
        <v>3.31</v>
      </c>
      <c r="E107" s="156">
        <v>7900.0</v>
      </c>
      <c r="F107" s="107" t="s">
        <v>25</v>
      </c>
      <c r="G107" s="121"/>
      <c r="H107" s="117"/>
      <c r="I107" s="118"/>
      <c r="J107" s="117"/>
      <c r="K107" s="117"/>
      <c r="L107" s="117"/>
      <c r="M107" s="117"/>
      <c r="N107" s="119" t="s">
        <v>157</v>
      </c>
      <c r="O107" s="112">
        <f t="shared" si="28"/>
        <v>2386.706949</v>
      </c>
      <c r="P107" s="27" t="s">
        <v>294</v>
      </c>
      <c r="Q107" s="21" t="s">
        <v>25</v>
      </c>
      <c r="R107" s="19" t="s">
        <v>273</v>
      </c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16"/>
      <c r="AF107" s="116"/>
      <c r="AG107" s="116"/>
      <c r="AH107" s="116"/>
      <c r="AI107" s="116"/>
      <c r="AJ107" s="116"/>
      <c r="AK107" s="116"/>
      <c r="AL107" s="116"/>
    </row>
    <row r="108">
      <c r="A108" s="135" t="s">
        <v>185</v>
      </c>
      <c r="B108" s="141" t="s">
        <v>488</v>
      </c>
      <c r="C108" s="124" t="s">
        <v>271</v>
      </c>
      <c r="D108" s="125">
        <v>17.91</v>
      </c>
      <c r="E108" s="136">
        <v>3329700.0</v>
      </c>
      <c r="F108" s="127" t="s">
        <v>25</v>
      </c>
      <c r="G108" s="128"/>
      <c r="H108" s="117"/>
      <c r="I108" s="118"/>
      <c r="J108" s="117"/>
      <c r="K108" s="117"/>
      <c r="L108" s="117"/>
      <c r="M108" s="117"/>
      <c r="N108" s="129">
        <v>55513.0</v>
      </c>
      <c r="O108" s="130">
        <f t="shared" si="28"/>
        <v>185912.8978</v>
      </c>
      <c r="P108" s="142" t="s">
        <v>272</v>
      </c>
      <c r="Q108" s="143" t="s">
        <v>24</v>
      </c>
      <c r="R108" s="144"/>
      <c r="S108" s="134"/>
      <c r="T108" s="134"/>
      <c r="U108" s="134"/>
      <c r="V108" s="134"/>
      <c r="W108" s="134"/>
      <c r="X108" s="134"/>
      <c r="Y108" s="134"/>
      <c r="Z108" s="134"/>
      <c r="AA108" s="134"/>
      <c r="AB108" s="134"/>
      <c r="AC108" s="134"/>
      <c r="AD108" s="134"/>
      <c r="AE108" s="116"/>
      <c r="AF108" s="116"/>
      <c r="AG108" s="116"/>
      <c r="AH108" s="116"/>
      <c r="AI108" s="116"/>
      <c r="AJ108" s="116"/>
      <c r="AK108" s="116"/>
      <c r="AL108" s="116"/>
    </row>
    <row r="109">
      <c r="A109" s="124" t="s">
        <v>489</v>
      </c>
      <c r="B109" s="141" t="s">
        <v>490</v>
      </c>
      <c r="C109" s="124" t="s">
        <v>271</v>
      </c>
      <c r="D109" s="125">
        <v>12.12</v>
      </c>
      <c r="E109" s="151">
        <v>4205080.0</v>
      </c>
      <c r="F109" s="127" t="s">
        <v>25</v>
      </c>
      <c r="G109" s="152"/>
      <c r="H109" s="117"/>
      <c r="I109" s="118"/>
      <c r="J109" s="117"/>
      <c r="K109" s="117"/>
      <c r="L109" s="117"/>
      <c r="M109" s="117"/>
      <c r="N109" s="129">
        <v>61525.0</v>
      </c>
      <c r="O109" s="130">
        <f t="shared" si="28"/>
        <v>346953.7954</v>
      </c>
      <c r="P109" s="142" t="s">
        <v>272</v>
      </c>
      <c r="Q109" s="143" t="s">
        <v>24</v>
      </c>
      <c r="R109" s="144"/>
      <c r="S109" s="134"/>
      <c r="T109" s="134"/>
      <c r="U109" s="134"/>
      <c r="V109" s="134"/>
      <c r="W109" s="134"/>
      <c r="X109" s="134"/>
      <c r="Y109" s="134"/>
      <c r="Z109" s="134"/>
      <c r="AA109" s="134"/>
      <c r="AB109" s="134"/>
      <c r="AC109" s="134"/>
      <c r="AD109" s="134"/>
      <c r="AE109" s="116"/>
      <c r="AF109" s="116"/>
      <c r="AG109" s="116"/>
      <c r="AH109" s="116"/>
      <c r="AI109" s="116"/>
      <c r="AJ109" s="116"/>
      <c r="AK109" s="116"/>
      <c r="AL109" s="116"/>
    </row>
    <row r="110">
      <c r="A110" s="155" t="s">
        <v>491</v>
      </c>
      <c r="B110" s="20" t="s">
        <v>492</v>
      </c>
      <c r="C110" s="103" t="s">
        <v>271</v>
      </c>
      <c r="D110" s="105">
        <v>3.42</v>
      </c>
      <c r="E110" s="156">
        <v>422674.0</v>
      </c>
      <c r="F110" s="174">
        <v>265950.0</v>
      </c>
      <c r="G110" s="121" t="s">
        <v>61</v>
      </c>
      <c r="H110" s="119">
        <f>G110-2023</f>
        <v>-13</v>
      </c>
      <c r="I110" s="123">
        <f>H110/30</f>
        <v>-0.4333333333</v>
      </c>
      <c r="J110" s="117">
        <f>E110-F110</f>
        <v>156724</v>
      </c>
      <c r="K110" s="119">
        <f>J110*I110</f>
        <v>-67913.73333</v>
      </c>
      <c r="L110" s="119">
        <f>K110+J110</f>
        <v>88810.26667</v>
      </c>
      <c r="M110" s="119">
        <f>L110+F110</f>
        <v>354760.2667</v>
      </c>
      <c r="N110" s="119">
        <v>240.0</v>
      </c>
      <c r="O110" s="112">
        <f t="shared" si="28"/>
        <v>123588.8889</v>
      </c>
      <c r="P110" s="27" t="s">
        <v>272</v>
      </c>
      <c r="Q110" s="21" t="s">
        <v>25</v>
      </c>
      <c r="R110" s="140" t="s">
        <v>493</v>
      </c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94"/>
      <c r="AF110" s="94"/>
      <c r="AG110" s="94"/>
      <c r="AH110" s="94"/>
      <c r="AI110" s="94"/>
      <c r="AJ110" s="94"/>
      <c r="AK110" s="94"/>
      <c r="AL110" s="94"/>
    </row>
    <row r="111">
      <c r="A111" s="135" t="s">
        <v>39</v>
      </c>
      <c r="B111" s="141" t="s">
        <v>494</v>
      </c>
      <c r="C111" s="124" t="s">
        <v>271</v>
      </c>
      <c r="D111" s="125">
        <v>18.63</v>
      </c>
      <c r="E111" s="136">
        <v>3677000.0</v>
      </c>
      <c r="F111" s="127" t="s">
        <v>25</v>
      </c>
      <c r="G111" s="128"/>
      <c r="H111" s="117"/>
      <c r="I111" s="118"/>
      <c r="J111" s="117"/>
      <c r="K111" s="117"/>
      <c r="L111" s="117"/>
      <c r="M111" s="117"/>
      <c r="N111" s="129">
        <v>65804.0</v>
      </c>
      <c r="O111" s="130">
        <f t="shared" si="28"/>
        <v>197369.8336</v>
      </c>
      <c r="P111" s="142" t="s">
        <v>294</v>
      </c>
      <c r="Q111" s="143" t="s">
        <v>24</v>
      </c>
      <c r="R111" s="144"/>
      <c r="S111" s="134"/>
      <c r="T111" s="134"/>
      <c r="U111" s="134"/>
      <c r="V111" s="134"/>
      <c r="W111" s="134"/>
      <c r="X111" s="134"/>
      <c r="Y111" s="134"/>
      <c r="Z111" s="134"/>
      <c r="AA111" s="134"/>
      <c r="AB111" s="134"/>
      <c r="AC111" s="134"/>
      <c r="AD111" s="134"/>
      <c r="AE111" s="116"/>
      <c r="AF111" s="116"/>
      <c r="AG111" s="116"/>
      <c r="AH111" s="116"/>
      <c r="AI111" s="116"/>
      <c r="AJ111" s="116"/>
      <c r="AK111" s="116"/>
      <c r="AL111" s="116"/>
    </row>
    <row r="112">
      <c r="A112" s="103" t="s">
        <v>495</v>
      </c>
      <c r="B112" s="20" t="s">
        <v>496</v>
      </c>
      <c r="C112" s="103" t="s">
        <v>271</v>
      </c>
      <c r="D112" s="105">
        <v>5.0</v>
      </c>
      <c r="E112" s="139">
        <v>850900.0</v>
      </c>
      <c r="F112" s="174">
        <v>200000.0</v>
      </c>
      <c r="G112" s="108" t="s">
        <v>192</v>
      </c>
      <c r="H112" s="119">
        <f>G112-2023</f>
        <v>-41</v>
      </c>
      <c r="I112" s="123">
        <v>-1.0</v>
      </c>
      <c r="J112" s="119">
        <f>E112-F112</f>
        <v>650900</v>
      </c>
      <c r="K112" s="119">
        <f>J112*I112</f>
        <v>-650900</v>
      </c>
      <c r="L112" s="119">
        <f>K112+J112</f>
        <v>0</v>
      </c>
      <c r="M112" s="119">
        <f>L112+F112</f>
        <v>200000</v>
      </c>
      <c r="N112" s="119">
        <v>27873.0</v>
      </c>
      <c r="O112" s="112">
        <f t="shared" si="28"/>
        <v>170180</v>
      </c>
      <c r="P112" s="27" t="s">
        <v>294</v>
      </c>
      <c r="Q112" s="21" t="s">
        <v>25</v>
      </c>
      <c r="R112" s="140" t="s">
        <v>497</v>
      </c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94"/>
      <c r="AF112" s="94"/>
      <c r="AG112" s="94"/>
      <c r="AH112" s="94"/>
      <c r="AI112" s="94"/>
      <c r="AJ112" s="94"/>
      <c r="AK112" s="94"/>
      <c r="AL112" s="94"/>
    </row>
    <row r="113">
      <c r="A113" s="103" t="s">
        <v>498</v>
      </c>
      <c r="B113" s="20" t="s">
        <v>499</v>
      </c>
      <c r="C113" s="103" t="s">
        <v>271</v>
      </c>
      <c r="D113" s="105">
        <v>12.77</v>
      </c>
      <c r="E113" s="156">
        <v>191500.0</v>
      </c>
      <c r="F113" s="107"/>
      <c r="G113" s="121"/>
      <c r="H113" s="117"/>
      <c r="I113" s="118"/>
      <c r="J113" s="117"/>
      <c r="K113" s="117"/>
      <c r="L113" s="117"/>
      <c r="M113" s="117"/>
      <c r="N113" s="119" t="s">
        <v>157</v>
      </c>
      <c r="O113" s="112">
        <f t="shared" si="28"/>
        <v>14996.08457</v>
      </c>
      <c r="P113" s="27" t="s">
        <v>272</v>
      </c>
      <c r="Q113" s="21" t="s">
        <v>25</v>
      </c>
      <c r="R113" s="140" t="s">
        <v>500</v>
      </c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16"/>
      <c r="AF113" s="116"/>
      <c r="AG113" s="116"/>
      <c r="AH113" s="116"/>
      <c r="AI113" s="116"/>
      <c r="AJ113" s="116"/>
      <c r="AK113" s="116"/>
      <c r="AL113" s="116"/>
    </row>
    <row r="114">
      <c r="A114" s="103" t="s">
        <v>498</v>
      </c>
      <c r="B114" s="20" t="s">
        <v>501</v>
      </c>
      <c r="C114" s="103" t="s">
        <v>271</v>
      </c>
      <c r="D114" s="105">
        <v>8.54</v>
      </c>
      <c r="E114" s="156">
        <v>128100.0</v>
      </c>
      <c r="F114" s="107" t="s">
        <v>25</v>
      </c>
      <c r="G114" s="121"/>
      <c r="H114" s="117"/>
      <c r="I114" s="118"/>
      <c r="J114" s="117"/>
      <c r="K114" s="117"/>
      <c r="L114" s="117"/>
      <c r="M114" s="117"/>
      <c r="N114" s="119" t="s">
        <v>157</v>
      </c>
      <c r="O114" s="112">
        <f t="shared" si="28"/>
        <v>15000</v>
      </c>
      <c r="P114" s="27" t="s">
        <v>272</v>
      </c>
      <c r="Q114" s="21" t="s">
        <v>25</v>
      </c>
      <c r="R114" s="140" t="s">
        <v>500</v>
      </c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16"/>
      <c r="AF114" s="116"/>
      <c r="AG114" s="116"/>
      <c r="AH114" s="116"/>
      <c r="AI114" s="116"/>
      <c r="AJ114" s="116"/>
      <c r="AK114" s="116"/>
      <c r="AL114" s="116"/>
    </row>
    <row r="115">
      <c r="A115" s="103" t="s">
        <v>502</v>
      </c>
      <c r="B115" s="20" t="s">
        <v>503</v>
      </c>
      <c r="C115" s="103" t="s">
        <v>271</v>
      </c>
      <c r="D115" s="105">
        <v>3.95</v>
      </c>
      <c r="E115" s="139">
        <v>117300.0</v>
      </c>
      <c r="F115" s="107" t="s">
        <v>25</v>
      </c>
      <c r="G115" s="108"/>
      <c r="H115" s="117"/>
      <c r="I115" s="118"/>
      <c r="J115" s="117"/>
      <c r="K115" s="117"/>
      <c r="L115" s="117"/>
      <c r="M115" s="117"/>
      <c r="N115" s="119" t="s">
        <v>157</v>
      </c>
      <c r="O115" s="112">
        <f t="shared" si="28"/>
        <v>29696.20253</v>
      </c>
      <c r="P115" s="27" t="s">
        <v>272</v>
      </c>
      <c r="Q115" s="21" t="s">
        <v>25</v>
      </c>
      <c r="R115" s="140" t="s">
        <v>390</v>
      </c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16"/>
      <c r="AF115" s="116"/>
      <c r="AG115" s="116"/>
      <c r="AH115" s="116"/>
      <c r="AI115" s="116"/>
      <c r="AJ115" s="116"/>
      <c r="AK115" s="116"/>
      <c r="AL115" s="116"/>
    </row>
    <row r="116">
      <c r="A116" s="103" t="s">
        <v>504</v>
      </c>
      <c r="B116" s="20" t="s">
        <v>505</v>
      </c>
      <c r="C116" s="103" t="s">
        <v>271</v>
      </c>
      <c r="D116" s="105">
        <v>22.03</v>
      </c>
      <c r="E116" s="139">
        <v>287400.0</v>
      </c>
      <c r="F116" s="107" t="s">
        <v>25</v>
      </c>
      <c r="G116" s="108"/>
      <c r="H116" s="117"/>
      <c r="I116" s="118"/>
      <c r="J116" s="117"/>
      <c r="K116" s="117"/>
      <c r="L116" s="117"/>
      <c r="M116" s="117"/>
      <c r="N116" s="119" t="s">
        <v>157</v>
      </c>
      <c r="O116" s="112">
        <f t="shared" si="28"/>
        <v>13045.84657</v>
      </c>
      <c r="P116" s="27" t="s">
        <v>272</v>
      </c>
      <c r="Q116" s="21" t="s">
        <v>25</v>
      </c>
      <c r="R116" s="140" t="s">
        <v>390</v>
      </c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16"/>
      <c r="AF116" s="116"/>
      <c r="AG116" s="116"/>
      <c r="AH116" s="116"/>
      <c r="AI116" s="116"/>
      <c r="AJ116" s="116"/>
      <c r="AK116" s="116"/>
      <c r="AL116" s="116"/>
    </row>
    <row r="117">
      <c r="A117" s="135" t="s">
        <v>74</v>
      </c>
      <c r="B117" s="141" t="s">
        <v>506</v>
      </c>
      <c r="C117" s="124" t="s">
        <v>271</v>
      </c>
      <c r="D117" s="125">
        <v>19.44</v>
      </c>
      <c r="E117" s="136">
        <v>1.157951E7</v>
      </c>
      <c r="F117" s="127" t="s">
        <v>25</v>
      </c>
      <c r="G117" s="128"/>
      <c r="H117" s="117"/>
      <c r="I117" s="118"/>
      <c r="J117" s="117"/>
      <c r="K117" s="117"/>
      <c r="L117" s="117"/>
      <c r="M117" s="117"/>
      <c r="N117" s="129">
        <v>93169.0</v>
      </c>
      <c r="O117" s="130">
        <f t="shared" si="28"/>
        <v>595653.8066</v>
      </c>
      <c r="P117" s="142" t="s">
        <v>272</v>
      </c>
      <c r="Q117" s="143" t="s">
        <v>24</v>
      </c>
      <c r="R117" s="144"/>
      <c r="S117" s="134"/>
      <c r="T117" s="134"/>
      <c r="U117" s="134"/>
      <c r="V117" s="134"/>
      <c r="W117" s="134"/>
      <c r="X117" s="134"/>
      <c r="Y117" s="134"/>
      <c r="Z117" s="134"/>
      <c r="AA117" s="134"/>
      <c r="AB117" s="134"/>
      <c r="AC117" s="134"/>
      <c r="AD117" s="134"/>
      <c r="AE117" s="116"/>
      <c r="AF117" s="116"/>
      <c r="AG117" s="116"/>
      <c r="AH117" s="116"/>
      <c r="AI117" s="116"/>
      <c r="AJ117" s="116"/>
      <c r="AK117" s="116"/>
      <c r="AL117" s="116"/>
    </row>
    <row r="118">
      <c r="A118" s="103" t="s">
        <v>507</v>
      </c>
      <c r="B118" s="20" t="s">
        <v>508</v>
      </c>
      <c r="C118" s="103" t="s">
        <v>271</v>
      </c>
      <c r="D118" s="105">
        <v>7.07</v>
      </c>
      <c r="E118" s="139">
        <v>1572298.0</v>
      </c>
      <c r="F118" s="174">
        <v>1414000.0</v>
      </c>
      <c r="G118" s="108" t="s">
        <v>55</v>
      </c>
      <c r="H118" s="119">
        <f>G118-2023</f>
        <v>-21</v>
      </c>
      <c r="I118" s="123">
        <f>H118/30</f>
        <v>-0.7</v>
      </c>
      <c r="J118" s="119">
        <f>E118-F118</f>
        <v>158298</v>
      </c>
      <c r="K118" s="119">
        <f>J118*I118</f>
        <v>-110808.6</v>
      </c>
      <c r="L118" s="119">
        <f>K118+J118</f>
        <v>47489.4</v>
      </c>
      <c r="M118" s="119">
        <f>L118+F118</f>
        <v>1461489.4</v>
      </c>
      <c r="N118" s="119">
        <v>162.0</v>
      </c>
      <c r="O118" s="112">
        <f t="shared" si="28"/>
        <v>222390.099</v>
      </c>
      <c r="P118" s="27" t="s">
        <v>272</v>
      </c>
      <c r="Q118" s="21" t="s">
        <v>25</v>
      </c>
      <c r="R118" s="140" t="s">
        <v>455</v>
      </c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94"/>
      <c r="AF118" s="94"/>
      <c r="AG118" s="94"/>
      <c r="AH118" s="94"/>
      <c r="AI118" s="94"/>
      <c r="AJ118" s="94"/>
      <c r="AK118" s="94"/>
      <c r="AL118" s="94"/>
    </row>
    <row r="119">
      <c r="A119" s="103" t="s">
        <v>509</v>
      </c>
      <c r="B119" s="20" t="s">
        <v>510</v>
      </c>
      <c r="C119" s="103" t="s">
        <v>271</v>
      </c>
      <c r="D119" s="105">
        <v>0.37</v>
      </c>
      <c r="E119" s="156">
        <v>13875.0</v>
      </c>
      <c r="F119" s="107"/>
      <c r="G119" s="121"/>
      <c r="H119" s="117"/>
      <c r="I119" s="118"/>
      <c r="J119" s="117"/>
      <c r="K119" s="117"/>
      <c r="L119" s="117"/>
      <c r="M119" s="117"/>
      <c r="N119" s="119" t="s">
        <v>157</v>
      </c>
      <c r="O119" s="112">
        <f t="shared" si="28"/>
        <v>37500</v>
      </c>
      <c r="P119" s="27" t="s">
        <v>272</v>
      </c>
      <c r="Q119" s="21" t="s">
        <v>25</v>
      </c>
      <c r="R119" s="140" t="s">
        <v>390</v>
      </c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16"/>
      <c r="AF119" s="116"/>
      <c r="AG119" s="116"/>
      <c r="AH119" s="116"/>
      <c r="AI119" s="116"/>
      <c r="AJ119" s="116"/>
      <c r="AK119" s="116"/>
      <c r="AL119" s="116"/>
    </row>
    <row r="120">
      <c r="A120" s="135" t="s">
        <v>54</v>
      </c>
      <c r="B120" s="141" t="s">
        <v>511</v>
      </c>
      <c r="C120" s="124" t="s">
        <v>271</v>
      </c>
      <c r="D120" s="125">
        <v>6.34</v>
      </c>
      <c r="E120" s="136">
        <v>5345117.0</v>
      </c>
      <c r="F120" s="127" t="s">
        <v>25</v>
      </c>
      <c r="G120" s="128"/>
      <c r="H120" s="117"/>
      <c r="I120" s="118"/>
      <c r="J120" s="117"/>
      <c r="K120" s="117"/>
      <c r="L120" s="117"/>
      <c r="M120" s="117"/>
      <c r="N120" s="129">
        <v>82500.0</v>
      </c>
      <c r="O120" s="130">
        <f t="shared" si="28"/>
        <v>843078.3912</v>
      </c>
      <c r="P120" s="142" t="s">
        <v>272</v>
      </c>
      <c r="Q120" s="143" t="s">
        <v>24</v>
      </c>
      <c r="R120" s="144"/>
      <c r="S120" s="134"/>
      <c r="T120" s="134"/>
      <c r="U120" s="134"/>
      <c r="V120" s="134"/>
      <c r="W120" s="134"/>
      <c r="X120" s="134"/>
      <c r="Y120" s="134"/>
      <c r="Z120" s="134"/>
      <c r="AA120" s="134"/>
      <c r="AB120" s="134"/>
      <c r="AC120" s="134"/>
      <c r="AD120" s="134"/>
      <c r="AE120" s="116"/>
      <c r="AF120" s="116"/>
      <c r="AG120" s="116"/>
      <c r="AH120" s="116"/>
      <c r="AI120" s="116"/>
      <c r="AJ120" s="116"/>
      <c r="AK120" s="116"/>
      <c r="AL120" s="116"/>
    </row>
    <row r="121">
      <c r="A121" s="103" t="s">
        <v>512</v>
      </c>
      <c r="B121" s="20" t="s">
        <v>513</v>
      </c>
      <c r="C121" s="103" t="s">
        <v>271</v>
      </c>
      <c r="D121" s="105">
        <v>0.62</v>
      </c>
      <c r="E121" s="139">
        <v>94500.0</v>
      </c>
      <c r="F121" s="107" t="s">
        <v>25</v>
      </c>
      <c r="G121" s="108"/>
      <c r="H121" s="117"/>
      <c r="I121" s="118"/>
      <c r="J121" s="117"/>
      <c r="K121" s="117"/>
      <c r="L121" s="117"/>
      <c r="M121" s="117"/>
      <c r="N121" s="119" t="s">
        <v>157</v>
      </c>
      <c r="O121" s="112">
        <f t="shared" si="28"/>
        <v>152419.3548</v>
      </c>
      <c r="P121" s="27" t="s">
        <v>272</v>
      </c>
      <c r="Q121" s="21" t="s">
        <v>25</v>
      </c>
      <c r="R121" s="140" t="s">
        <v>390</v>
      </c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16"/>
      <c r="AF121" s="116"/>
      <c r="AG121" s="116"/>
      <c r="AH121" s="116"/>
      <c r="AI121" s="116"/>
      <c r="AJ121" s="116"/>
      <c r="AK121" s="116"/>
      <c r="AL121" s="116"/>
    </row>
    <row r="122">
      <c r="A122" s="103" t="s">
        <v>514</v>
      </c>
      <c r="B122" s="20" t="s">
        <v>515</v>
      </c>
      <c r="C122" s="103" t="s">
        <v>271</v>
      </c>
      <c r="D122" s="105">
        <v>5.77</v>
      </c>
      <c r="E122" s="156">
        <v>1381688.0</v>
      </c>
      <c r="F122" s="107" t="s">
        <v>25</v>
      </c>
      <c r="G122" s="121"/>
      <c r="H122" s="117"/>
      <c r="I122" s="118"/>
      <c r="J122" s="117"/>
      <c r="K122" s="117"/>
      <c r="L122" s="117"/>
      <c r="M122" s="117"/>
      <c r="N122" s="119" t="s">
        <v>157</v>
      </c>
      <c r="O122" s="112">
        <f t="shared" si="28"/>
        <v>239460.6586</v>
      </c>
      <c r="P122" s="27" t="s">
        <v>272</v>
      </c>
      <c r="Q122" s="21" t="s">
        <v>25</v>
      </c>
      <c r="R122" s="140" t="s">
        <v>390</v>
      </c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16"/>
      <c r="AF122" s="116"/>
      <c r="AG122" s="116"/>
      <c r="AH122" s="116"/>
      <c r="AI122" s="116"/>
      <c r="AJ122" s="116"/>
      <c r="AK122" s="116"/>
      <c r="AL122" s="116"/>
    </row>
    <row r="123">
      <c r="A123" s="103" t="s">
        <v>512</v>
      </c>
      <c r="B123" s="20" t="s">
        <v>516</v>
      </c>
      <c r="C123" s="103" t="s">
        <v>271</v>
      </c>
      <c r="D123" s="105">
        <v>0.46</v>
      </c>
      <c r="E123" s="156">
        <v>69724.0</v>
      </c>
      <c r="F123" s="107" t="s">
        <v>25</v>
      </c>
      <c r="G123" s="121"/>
      <c r="H123" s="117"/>
      <c r="I123" s="118"/>
      <c r="J123" s="117"/>
      <c r="K123" s="117"/>
      <c r="L123" s="117"/>
      <c r="M123" s="117"/>
      <c r="N123" s="119" t="s">
        <v>157</v>
      </c>
      <c r="O123" s="112">
        <f t="shared" si="28"/>
        <v>151573.913</v>
      </c>
      <c r="P123" s="27" t="s">
        <v>272</v>
      </c>
      <c r="Q123" s="21" t="s">
        <v>25</v>
      </c>
      <c r="R123" s="140" t="s">
        <v>390</v>
      </c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16"/>
      <c r="AF123" s="116"/>
      <c r="AG123" s="116"/>
      <c r="AH123" s="116"/>
      <c r="AI123" s="116"/>
      <c r="AJ123" s="116"/>
      <c r="AK123" s="116"/>
      <c r="AL123" s="116"/>
    </row>
    <row r="124">
      <c r="A124" s="103" t="s">
        <v>517</v>
      </c>
      <c r="B124" s="20" t="s">
        <v>518</v>
      </c>
      <c r="C124" s="103" t="s">
        <v>271</v>
      </c>
      <c r="D124" s="105">
        <v>10.46</v>
      </c>
      <c r="E124" s="156">
        <v>679937.0</v>
      </c>
      <c r="F124" s="107" t="s">
        <v>25</v>
      </c>
      <c r="G124" s="121"/>
      <c r="H124" s="117"/>
      <c r="I124" s="118"/>
      <c r="J124" s="117"/>
      <c r="K124" s="117"/>
      <c r="L124" s="117"/>
      <c r="M124" s="117"/>
      <c r="N124" s="119" t="s">
        <v>157</v>
      </c>
      <c r="O124" s="112">
        <f t="shared" si="28"/>
        <v>65003.53728</v>
      </c>
      <c r="P124" s="27" t="s">
        <v>272</v>
      </c>
      <c r="Q124" s="21" t="s">
        <v>25</v>
      </c>
      <c r="R124" s="140" t="s">
        <v>390</v>
      </c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16"/>
      <c r="AF124" s="116"/>
      <c r="AG124" s="116"/>
      <c r="AH124" s="116"/>
      <c r="AI124" s="116"/>
      <c r="AJ124" s="116"/>
      <c r="AK124" s="116"/>
      <c r="AL124" s="116"/>
    </row>
    <row r="125">
      <c r="A125" s="124" t="s">
        <v>519</v>
      </c>
      <c r="B125" s="141" t="s">
        <v>520</v>
      </c>
      <c r="C125" s="124" t="s">
        <v>271</v>
      </c>
      <c r="D125" s="125">
        <v>8.18</v>
      </c>
      <c r="E125" s="151">
        <v>2696863.0</v>
      </c>
      <c r="F125" s="127" t="s">
        <v>25</v>
      </c>
      <c r="G125" s="152"/>
      <c r="H125" s="117"/>
      <c r="I125" s="118"/>
      <c r="J125" s="117"/>
      <c r="K125" s="117"/>
      <c r="L125" s="117"/>
      <c r="M125" s="117"/>
      <c r="N125" s="129">
        <v>44653.0</v>
      </c>
      <c r="O125" s="130">
        <f t="shared" si="28"/>
        <v>329689.8533</v>
      </c>
      <c r="P125" s="142" t="s">
        <v>272</v>
      </c>
      <c r="Q125" s="143" t="s">
        <v>24</v>
      </c>
      <c r="R125" s="144"/>
      <c r="S125" s="134"/>
      <c r="T125" s="134"/>
      <c r="U125" s="134"/>
      <c r="V125" s="134"/>
      <c r="W125" s="134"/>
      <c r="X125" s="134"/>
      <c r="Y125" s="134"/>
      <c r="Z125" s="134"/>
      <c r="AA125" s="134"/>
      <c r="AB125" s="134"/>
      <c r="AC125" s="134"/>
      <c r="AD125" s="134"/>
      <c r="AE125" s="116"/>
      <c r="AF125" s="116"/>
      <c r="AG125" s="116"/>
      <c r="AH125" s="116"/>
      <c r="AI125" s="116"/>
      <c r="AJ125" s="116"/>
      <c r="AK125" s="116"/>
      <c r="AL125" s="116"/>
    </row>
    <row r="126">
      <c r="A126" s="124" t="s">
        <v>521</v>
      </c>
      <c r="B126" s="141" t="s">
        <v>522</v>
      </c>
      <c r="C126" s="124" t="s">
        <v>271</v>
      </c>
      <c r="D126" s="125">
        <v>43.85</v>
      </c>
      <c r="E126" s="136">
        <v>2948908.0</v>
      </c>
      <c r="F126" s="127" t="s">
        <v>25</v>
      </c>
      <c r="G126" s="128"/>
      <c r="H126" s="117"/>
      <c r="I126" s="118"/>
      <c r="J126" s="117"/>
      <c r="K126" s="117"/>
      <c r="L126" s="117"/>
      <c r="M126" s="117"/>
      <c r="N126" s="129">
        <v>57783.0</v>
      </c>
      <c r="O126" s="130">
        <f t="shared" si="28"/>
        <v>67249.89738</v>
      </c>
      <c r="P126" s="142" t="s">
        <v>272</v>
      </c>
      <c r="Q126" s="143" t="s">
        <v>24</v>
      </c>
      <c r="R126" s="144"/>
      <c r="S126" s="134"/>
      <c r="T126" s="134"/>
      <c r="U126" s="134"/>
      <c r="V126" s="134"/>
      <c r="W126" s="134"/>
      <c r="X126" s="134"/>
      <c r="Y126" s="134"/>
      <c r="Z126" s="134"/>
      <c r="AA126" s="134"/>
      <c r="AB126" s="134"/>
      <c r="AC126" s="134"/>
      <c r="AD126" s="134"/>
      <c r="AE126" s="116"/>
      <c r="AF126" s="116"/>
      <c r="AG126" s="116"/>
      <c r="AH126" s="116"/>
      <c r="AI126" s="116"/>
      <c r="AJ126" s="116"/>
      <c r="AK126" s="116"/>
      <c r="AL126" s="116"/>
    </row>
    <row r="127">
      <c r="A127" s="103" t="s">
        <v>523</v>
      </c>
      <c r="B127" s="20" t="s">
        <v>524</v>
      </c>
      <c r="C127" s="103" t="s">
        <v>271</v>
      </c>
      <c r="D127" s="105">
        <v>2.98</v>
      </c>
      <c r="E127" s="139">
        <v>74500.0</v>
      </c>
      <c r="F127" s="107" t="s">
        <v>25</v>
      </c>
      <c r="G127" s="108"/>
      <c r="H127" s="117"/>
      <c r="I127" s="118"/>
      <c r="J127" s="117"/>
      <c r="K127" s="117"/>
      <c r="L127" s="117"/>
      <c r="M127" s="117"/>
      <c r="N127" s="119" t="s">
        <v>157</v>
      </c>
      <c r="O127" s="112">
        <f t="shared" si="28"/>
        <v>25000</v>
      </c>
      <c r="P127" s="27" t="s">
        <v>272</v>
      </c>
      <c r="Q127" s="21" t="s">
        <v>25</v>
      </c>
      <c r="R127" s="19" t="s">
        <v>273</v>
      </c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16"/>
      <c r="AF127" s="116"/>
      <c r="AG127" s="116"/>
      <c r="AH127" s="116"/>
      <c r="AI127" s="116"/>
      <c r="AJ127" s="116"/>
      <c r="AK127" s="116"/>
      <c r="AL127" s="116"/>
    </row>
    <row r="128">
      <c r="A128" s="124" t="s">
        <v>525</v>
      </c>
      <c r="B128" s="141" t="s">
        <v>526</v>
      </c>
      <c r="C128" s="124" t="s">
        <v>271</v>
      </c>
      <c r="D128" s="125">
        <v>25.35</v>
      </c>
      <c r="E128" s="151">
        <v>5878595.0</v>
      </c>
      <c r="F128" s="127" t="s">
        <v>25</v>
      </c>
      <c r="G128" s="152"/>
      <c r="H128" s="117"/>
      <c r="I128" s="118"/>
      <c r="J128" s="117"/>
      <c r="K128" s="117"/>
      <c r="L128" s="117"/>
      <c r="M128" s="117"/>
      <c r="N128" s="129">
        <v>84341.0</v>
      </c>
      <c r="O128" s="130">
        <f t="shared" si="28"/>
        <v>231897.2387</v>
      </c>
      <c r="P128" s="142" t="s">
        <v>272</v>
      </c>
      <c r="Q128" s="143" t="s">
        <v>24</v>
      </c>
      <c r="R128" s="144"/>
      <c r="S128" s="134"/>
      <c r="T128" s="134"/>
      <c r="U128" s="134"/>
      <c r="V128" s="134"/>
      <c r="W128" s="134"/>
      <c r="X128" s="134"/>
      <c r="Y128" s="134"/>
      <c r="Z128" s="134"/>
      <c r="AA128" s="134"/>
      <c r="AB128" s="134"/>
      <c r="AC128" s="134"/>
      <c r="AD128" s="134"/>
      <c r="AE128" s="116"/>
      <c r="AF128" s="116"/>
      <c r="AG128" s="116"/>
      <c r="AH128" s="116"/>
      <c r="AI128" s="116"/>
      <c r="AJ128" s="116"/>
      <c r="AK128" s="116"/>
      <c r="AL128" s="116"/>
    </row>
    <row r="129">
      <c r="A129" s="103" t="s">
        <v>527</v>
      </c>
      <c r="B129" s="20" t="s">
        <v>528</v>
      </c>
      <c r="C129" s="103" t="s">
        <v>271</v>
      </c>
      <c r="D129" s="105">
        <v>1.03</v>
      </c>
      <c r="E129" s="156">
        <v>444100.0</v>
      </c>
      <c r="F129" s="174">
        <v>403800.0</v>
      </c>
      <c r="G129" s="121" t="s">
        <v>40</v>
      </c>
      <c r="H129" s="119">
        <f>G129-2023</f>
        <v>-20</v>
      </c>
      <c r="I129" s="123">
        <f>H129/30</f>
        <v>-0.6666666667</v>
      </c>
      <c r="J129" s="119">
        <f>E129-F129</f>
        <v>40300</v>
      </c>
      <c r="K129" s="119">
        <f>J129*I129</f>
        <v>-26866.66667</v>
      </c>
      <c r="L129" s="119">
        <f>K129+J129</f>
        <v>13433.33333</v>
      </c>
      <c r="M129" s="119">
        <f>L129+F129</f>
        <v>417233.3333</v>
      </c>
      <c r="N129" s="119">
        <v>180.0</v>
      </c>
      <c r="O129" s="112">
        <f t="shared" si="28"/>
        <v>431165.0485</v>
      </c>
      <c r="P129" s="27" t="s">
        <v>272</v>
      </c>
      <c r="Q129" s="21" t="s">
        <v>25</v>
      </c>
      <c r="R129" s="140" t="s">
        <v>455</v>
      </c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94"/>
      <c r="AF129" s="94"/>
      <c r="AG129" s="94"/>
      <c r="AH129" s="94"/>
      <c r="AI129" s="94"/>
      <c r="AJ129" s="94"/>
      <c r="AK129" s="94"/>
      <c r="AL129" s="94"/>
    </row>
    <row r="130">
      <c r="A130" s="124" t="s">
        <v>529</v>
      </c>
      <c r="B130" s="141" t="s">
        <v>530</v>
      </c>
      <c r="C130" s="124" t="s">
        <v>271</v>
      </c>
      <c r="D130" s="125">
        <v>28.3</v>
      </c>
      <c r="E130" s="136">
        <v>6485600.0</v>
      </c>
      <c r="F130" s="127"/>
      <c r="G130" s="128"/>
      <c r="H130" s="117"/>
      <c r="I130" s="118"/>
      <c r="J130" s="117"/>
      <c r="K130" s="117"/>
      <c r="L130" s="117"/>
      <c r="M130" s="117"/>
      <c r="N130" s="129">
        <v>61091.0</v>
      </c>
      <c r="O130" s="130">
        <f t="shared" si="28"/>
        <v>229173.1449</v>
      </c>
      <c r="P130" s="142" t="s">
        <v>272</v>
      </c>
      <c r="Q130" s="143" t="s">
        <v>24</v>
      </c>
      <c r="R130" s="144"/>
      <c r="S130" s="134"/>
      <c r="T130" s="134"/>
      <c r="U130" s="134"/>
      <c r="V130" s="134"/>
      <c r="W130" s="134"/>
      <c r="X130" s="134"/>
      <c r="Y130" s="134"/>
      <c r="Z130" s="134"/>
      <c r="AA130" s="134"/>
      <c r="AB130" s="134"/>
      <c r="AC130" s="134"/>
      <c r="AD130" s="134"/>
      <c r="AE130" s="116"/>
      <c r="AF130" s="116"/>
      <c r="AG130" s="116"/>
      <c r="AH130" s="116"/>
      <c r="AI130" s="116"/>
      <c r="AJ130" s="116"/>
      <c r="AK130" s="116"/>
      <c r="AL130" s="116"/>
    </row>
    <row r="131">
      <c r="A131" s="135" t="s">
        <v>129</v>
      </c>
      <c r="B131" s="141" t="s">
        <v>531</v>
      </c>
      <c r="C131" s="124" t="s">
        <v>271</v>
      </c>
      <c r="D131" s="125">
        <v>10.14</v>
      </c>
      <c r="E131" s="151">
        <v>3297407.0</v>
      </c>
      <c r="F131" s="127" t="s">
        <v>25</v>
      </c>
      <c r="G131" s="152"/>
      <c r="H131" s="117"/>
      <c r="I131" s="118"/>
      <c r="J131" s="117"/>
      <c r="K131" s="117"/>
      <c r="L131" s="117"/>
      <c r="M131" s="117"/>
      <c r="N131" s="129">
        <v>110958.0</v>
      </c>
      <c r="O131" s="130">
        <f t="shared" si="28"/>
        <v>325188.0671</v>
      </c>
      <c r="P131" s="142" t="s">
        <v>272</v>
      </c>
      <c r="Q131" s="143" t="s">
        <v>24</v>
      </c>
      <c r="R131" s="133" t="s">
        <v>532</v>
      </c>
      <c r="S131" s="134"/>
      <c r="T131" s="134"/>
      <c r="U131" s="134"/>
      <c r="V131" s="134"/>
      <c r="W131" s="134"/>
      <c r="X131" s="134"/>
      <c r="Y131" s="134"/>
      <c r="Z131" s="134"/>
      <c r="AA131" s="134"/>
      <c r="AB131" s="134"/>
      <c r="AC131" s="134"/>
      <c r="AD131" s="134"/>
      <c r="AE131" s="116"/>
      <c r="AF131" s="116"/>
      <c r="AG131" s="116"/>
      <c r="AH131" s="116"/>
      <c r="AI131" s="116"/>
      <c r="AJ131" s="116"/>
      <c r="AK131" s="116"/>
      <c r="AL131" s="116"/>
    </row>
    <row r="132">
      <c r="A132" s="135" t="s">
        <v>72</v>
      </c>
      <c r="B132" s="141" t="s">
        <v>533</v>
      </c>
      <c r="C132" s="124" t="s">
        <v>271</v>
      </c>
      <c r="D132" s="125">
        <v>7.55</v>
      </c>
      <c r="E132" s="151">
        <v>3936675.0</v>
      </c>
      <c r="F132" s="127" t="s">
        <v>25</v>
      </c>
      <c r="G132" s="152"/>
      <c r="H132" s="117"/>
      <c r="I132" s="118"/>
      <c r="J132" s="117"/>
      <c r="K132" s="117"/>
      <c r="L132" s="117"/>
      <c r="M132" s="117"/>
      <c r="N132" s="129">
        <v>56477.0</v>
      </c>
      <c r="O132" s="130">
        <f t="shared" si="28"/>
        <v>521413.9073</v>
      </c>
      <c r="P132" s="142" t="s">
        <v>294</v>
      </c>
      <c r="Q132" s="143" t="s">
        <v>24</v>
      </c>
      <c r="R132" s="146" t="s">
        <v>534</v>
      </c>
      <c r="S132" s="134"/>
      <c r="T132" s="134"/>
      <c r="U132" s="134"/>
      <c r="V132" s="134"/>
      <c r="W132" s="134"/>
      <c r="X132" s="134"/>
      <c r="Y132" s="134"/>
      <c r="Z132" s="134"/>
      <c r="AA132" s="134"/>
      <c r="AB132" s="134"/>
      <c r="AC132" s="134"/>
      <c r="AD132" s="134"/>
      <c r="AE132" s="116"/>
      <c r="AF132" s="116"/>
      <c r="AG132" s="116"/>
      <c r="AH132" s="116"/>
      <c r="AI132" s="116"/>
      <c r="AJ132" s="116"/>
      <c r="AK132" s="116"/>
      <c r="AL132" s="116"/>
    </row>
    <row r="133">
      <c r="A133" s="103" t="s">
        <v>535</v>
      </c>
      <c r="B133" s="20" t="s">
        <v>536</v>
      </c>
      <c r="C133" s="103" t="s">
        <v>271</v>
      </c>
      <c r="D133" s="105">
        <v>0.45</v>
      </c>
      <c r="E133" s="156">
        <v>520296.0</v>
      </c>
      <c r="F133" s="174">
        <v>90000.0</v>
      </c>
      <c r="G133" s="121" t="s">
        <v>123</v>
      </c>
      <c r="H133" s="119">
        <f>G133-2023</f>
        <v>-11</v>
      </c>
      <c r="I133" s="123">
        <f>H133/30</f>
        <v>-0.3666666667</v>
      </c>
      <c r="J133" s="119">
        <f>E133-F133</f>
        <v>430296</v>
      </c>
      <c r="K133" s="119">
        <f>J133*I133</f>
        <v>-157775.2</v>
      </c>
      <c r="L133" s="119">
        <f>K133+J133</f>
        <v>272520.8</v>
      </c>
      <c r="M133" s="119">
        <f>L133+F133</f>
        <v>362520.8</v>
      </c>
      <c r="N133" s="119">
        <v>1984.0</v>
      </c>
      <c r="O133" s="112">
        <f t="shared" si="28"/>
        <v>1156213.333</v>
      </c>
      <c r="P133" s="27" t="s">
        <v>294</v>
      </c>
      <c r="Q133" s="21" t="s">
        <v>25</v>
      </c>
      <c r="R133" s="140" t="s">
        <v>537</v>
      </c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94"/>
      <c r="AF133" s="94"/>
      <c r="AG133" s="94"/>
      <c r="AH133" s="94"/>
      <c r="AI133" s="94"/>
      <c r="AJ133" s="94"/>
      <c r="AK133" s="94"/>
      <c r="AL133" s="94"/>
    </row>
    <row r="134">
      <c r="A134" s="135" t="s">
        <v>111</v>
      </c>
      <c r="B134" s="141" t="s">
        <v>538</v>
      </c>
      <c r="C134" s="124" t="s">
        <v>271</v>
      </c>
      <c r="D134" s="125">
        <v>12.28</v>
      </c>
      <c r="E134" s="151">
        <v>3749800.0</v>
      </c>
      <c r="F134" s="127"/>
      <c r="G134" s="152"/>
      <c r="H134" s="117"/>
      <c r="I134" s="118"/>
      <c r="J134" s="117"/>
      <c r="K134" s="117"/>
      <c r="L134" s="117"/>
      <c r="M134" s="117"/>
      <c r="N134" s="129">
        <v>53630.0</v>
      </c>
      <c r="O134" s="130">
        <f t="shared" si="28"/>
        <v>305358.3062</v>
      </c>
      <c r="P134" s="142" t="s">
        <v>272</v>
      </c>
      <c r="Q134" s="143" t="s">
        <v>24</v>
      </c>
      <c r="R134" s="144"/>
      <c r="S134" s="134"/>
      <c r="T134" s="134"/>
      <c r="U134" s="134"/>
      <c r="V134" s="134"/>
      <c r="W134" s="134"/>
      <c r="X134" s="134"/>
      <c r="Y134" s="134"/>
      <c r="Z134" s="134"/>
      <c r="AA134" s="134"/>
      <c r="AB134" s="134"/>
      <c r="AC134" s="134"/>
      <c r="AD134" s="134"/>
      <c r="AE134" s="116"/>
      <c r="AF134" s="116"/>
      <c r="AG134" s="116"/>
      <c r="AH134" s="116"/>
      <c r="AI134" s="116"/>
      <c r="AJ134" s="116"/>
      <c r="AK134" s="116"/>
      <c r="AL134" s="116"/>
    </row>
    <row r="135">
      <c r="A135" s="103" t="s">
        <v>539</v>
      </c>
      <c r="B135" s="20" t="s">
        <v>540</v>
      </c>
      <c r="C135" s="103" t="s">
        <v>271</v>
      </c>
      <c r="D135" s="105">
        <v>10.03</v>
      </c>
      <c r="E135" s="156">
        <v>1230300.0</v>
      </c>
      <c r="F135" s="107" t="s">
        <v>25</v>
      </c>
      <c r="G135" s="121"/>
      <c r="H135" s="117"/>
      <c r="I135" s="118"/>
      <c r="J135" s="117"/>
      <c r="K135" s="117"/>
      <c r="L135" s="117"/>
      <c r="M135" s="117"/>
      <c r="N135" s="119" t="s">
        <v>157</v>
      </c>
      <c r="O135" s="112">
        <f t="shared" si="28"/>
        <v>122662.014</v>
      </c>
      <c r="P135" s="27" t="s">
        <v>272</v>
      </c>
      <c r="Q135" s="21" t="s">
        <v>25</v>
      </c>
      <c r="R135" s="140" t="s">
        <v>390</v>
      </c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16"/>
      <c r="AF135" s="116"/>
      <c r="AG135" s="116"/>
      <c r="AH135" s="116"/>
      <c r="AI135" s="116"/>
      <c r="AJ135" s="116"/>
      <c r="AK135" s="116"/>
      <c r="AL135" s="116"/>
    </row>
    <row r="136">
      <c r="A136" s="135" t="s">
        <v>60</v>
      </c>
      <c r="B136" s="141" t="s">
        <v>541</v>
      </c>
      <c r="C136" s="124" t="s">
        <v>271</v>
      </c>
      <c r="D136" s="125">
        <v>7.65</v>
      </c>
      <c r="E136" s="136">
        <v>1.10699E7</v>
      </c>
      <c r="F136" s="127" t="s">
        <v>25</v>
      </c>
      <c r="G136" s="128"/>
      <c r="H136" s="117"/>
      <c r="I136" s="118"/>
      <c r="J136" s="117"/>
      <c r="K136" s="117"/>
      <c r="L136" s="117"/>
      <c r="M136" s="117"/>
      <c r="N136" s="129">
        <v>109127.0</v>
      </c>
      <c r="O136" s="130">
        <f t="shared" si="28"/>
        <v>1447045.752</v>
      </c>
      <c r="P136" s="142" t="s">
        <v>272</v>
      </c>
      <c r="Q136" s="143" t="s">
        <v>24</v>
      </c>
      <c r="R136" s="144"/>
      <c r="S136" s="134"/>
      <c r="T136" s="134"/>
      <c r="U136" s="134"/>
      <c r="V136" s="134"/>
      <c r="W136" s="134"/>
      <c r="X136" s="134"/>
      <c r="Y136" s="134"/>
      <c r="Z136" s="134"/>
      <c r="AA136" s="134"/>
      <c r="AB136" s="134"/>
      <c r="AC136" s="134"/>
      <c r="AD136" s="134"/>
      <c r="AE136" s="116"/>
      <c r="AF136" s="116"/>
      <c r="AG136" s="116"/>
      <c r="AH136" s="116"/>
      <c r="AI136" s="116"/>
      <c r="AJ136" s="116"/>
      <c r="AK136" s="116"/>
      <c r="AL136" s="116"/>
    </row>
    <row r="137">
      <c r="A137" s="103" t="s">
        <v>542</v>
      </c>
      <c r="B137" s="20" t="s">
        <v>543</v>
      </c>
      <c r="C137" s="103" t="s">
        <v>271</v>
      </c>
      <c r="D137" s="105">
        <v>10.72</v>
      </c>
      <c r="E137" s="139">
        <v>1598700.0</v>
      </c>
      <c r="F137" s="174">
        <v>1251200.0</v>
      </c>
      <c r="G137" s="108" t="s">
        <v>61</v>
      </c>
      <c r="H137" s="119">
        <f>G137-2023</f>
        <v>-13</v>
      </c>
      <c r="I137" s="123">
        <f>H137/30</f>
        <v>-0.4333333333</v>
      </c>
      <c r="J137" s="119">
        <f>E137-F137</f>
        <v>347500</v>
      </c>
      <c r="K137" s="119">
        <f>J137*I137</f>
        <v>-150583.3333</v>
      </c>
      <c r="L137" s="119">
        <f>K137+J137</f>
        <v>196916.6667</v>
      </c>
      <c r="M137" s="119">
        <f>L137+F137</f>
        <v>1448116.667</v>
      </c>
      <c r="N137" s="119">
        <v>200.0</v>
      </c>
      <c r="O137" s="112">
        <f t="shared" si="28"/>
        <v>149132.4627</v>
      </c>
      <c r="P137" s="27" t="s">
        <v>272</v>
      </c>
      <c r="Q137" s="21" t="s">
        <v>25</v>
      </c>
      <c r="R137" s="19" t="s">
        <v>544</v>
      </c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94"/>
      <c r="AF137" s="94"/>
      <c r="AG137" s="94"/>
      <c r="AH137" s="94"/>
      <c r="AI137" s="94"/>
      <c r="AJ137" s="94"/>
      <c r="AK137" s="94"/>
      <c r="AL137" s="94"/>
    </row>
    <row r="138">
      <c r="A138" s="124" t="s">
        <v>545</v>
      </c>
      <c r="B138" s="141" t="s">
        <v>546</v>
      </c>
      <c r="C138" s="124" t="s">
        <v>271</v>
      </c>
      <c r="D138" s="125">
        <v>22.67</v>
      </c>
      <c r="E138" s="136">
        <v>5300000.0</v>
      </c>
      <c r="F138" s="127"/>
      <c r="G138" s="128"/>
      <c r="H138" s="117"/>
      <c r="I138" s="118"/>
      <c r="J138" s="117"/>
      <c r="K138" s="117"/>
      <c r="L138" s="117"/>
      <c r="M138" s="117"/>
      <c r="N138" s="129">
        <v>62352.0</v>
      </c>
      <c r="O138" s="130">
        <f t="shared" si="28"/>
        <v>233789.1487</v>
      </c>
      <c r="P138" s="142" t="s">
        <v>272</v>
      </c>
      <c r="Q138" s="143" t="s">
        <v>24</v>
      </c>
      <c r="R138" s="144"/>
      <c r="S138" s="134"/>
      <c r="T138" s="134"/>
      <c r="U138" s="134"/>
      <c r="V138" s="134"/>
      <c r="W138" s="134"/>
      <c r="X138" s="134"/>
      <c r="Y138" s="134"/>
      <c r="Z138" s="134"/>
      <c r="AA138" s="134"/>
      <c r="AB138" s="134"/>
      <c r="AC138" s="134"/>
      <c r="AD138" s="134"/>
      <c r="AE138" s="116"/>
      <c r="AF138" s="116"/>
      <c r="AG138" s="116"/>
      <c r="AH138" s="116"/>
      <c r="AI138" s="116"/>
      <c r="AJ138" s="116"/>
      <c r="AK138" s="116"/>
      <c r="AL138" s="116"/>
    </row>
    <row r="139">
      <c r="A139" s="103" t="s">
        <v>547</v>
      </c>
      <c r="B139" s="20" t="s">
        <v>548</v>
      </c>
      <c r="C139" s="103" t="s">
        <v>271</v>
      </c>
      <c r="D139" s="105">
        <v>9.37</v>
      </c>
      <c r="E139" s="156">
        <v>3090000.0</v>
      </c>
      <c r="F139" s="174">
        <v>1864131.0</v>
      </c>
      <c r="G139" s="121" t="s">
        <v>50</v>
      </c>
      <c r="H139" s="119">
        <f>G139-2023</f>
        <v>-29</v>
      </c>
      <c r="I139" s="123">
        <f>H139/30</f>
        <v>-0.9666666667</v>
      </c>
      <c r="J139" s="119">
        <f>E139-F139</f>
        <v>1225869</v>
      </c>
      <c r="K139" s="119">
        <f>J139*I139</f>
        <v>-1185006.7</v>
      </c>
      <c r="L139" s="119">
        <f>K139+J139</f>
        <v>40862.3</v>
      </c>
      <c r="M139" s="119">
        <f>L139+F139</f>
        <v>1904993.3</v>
      </c>
      <c r="N139" s="119">
        <v>57164.0</v>
      </c>
      <c r="O139" s="112">
        <f t="shared" si="28"/>
        <v>329775.8805</v>
      </c>
      <c r="P139" s="27" t="s">
        <v>272</v>
      </c>
      <c r="Q139" s="21" t="s">
        <v>25</v>
      </c>
      <c r="R139" s="140" t="s">
        <v>549</v>
      </c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94"/>
      <c r="AF139" s="94"/>
      <c r="AG139" s="94"/>
      <c r="AH139" s="94"/>
      <c r="AI139" s="94"/>
      <c r="AJ139" s="94"/>
      <c r="AK139" s="94"/>
      <c r="AL139" s="94"/>
    </row>
    <row r="140">
      <c r="A140" s="135" t="s">
        <v>172</v>
      </c>
      <c r="B140" s="141" t="s">
        <v>550</v>
      </c>
      <c r="C140" s="124" t="s">
        <v>271</v>
      </c>
      <c r="D140" s="125">
        <v>8.93</v>
      </c>
      <c r="E140" s="136">
        <v>3238983.0</v>
      </c>
      <c r="F140" s="127"/>
      <c r="G140" s="128"/>
      <c r="H140" s="117"/>
      <c r="I140" s="118"/>
      <c r="J140" s="117"/>
      <c r="K140" s="117"/>
      <c r="L140" s="117"/>
      <c r="M140" s="117"/>
      <c r="N140" s="129">
        <v>62147.0</v>
      </c>
      <c r="O140" s="130">
        <f t="shared" si="28"/>
        <v>362708.0627</v>
      </c>
      <c r="P140" s="142" t="s">
        <v>272</v>
      </c>
      <c r="Q140" s="143" t="s">
        <v>24</v>
      </c>
      <c r="R140" s="144"/>
      <c r="S140" s="134"/>
      <c r="T140" s="134"/>
      <c r="U140" s="134"/>
      <c r="V140" s="134"/>
      <c r="W140" s="134"/>
      <c r="X140" s="134"/>
      <c r="Y140" s="134"/>
      <c r="Z140" s="134"/>
      <c r="AA140" s="134"/>
      <c r="AB140" s="134"/>
      <c r="AC140" s="134"/>
      <c r="AD140" s="134"/>
      <c r="AE140" s="116"/>
      <c r="AF140" s="116"/>
      <c r="AG140" s="116"/>
      <c r="AH140" s="116"/>
      <c r="AI140" s="116"/>
      <c r="AJ140" s="116"/>
      <c r="AK140" s="116"/>
      <c r="AL140" s="116"/>
    </row>
    <row r="141">
      <c r="A141" s="124" t="s">
        <v>227</v>
      </c>
      <c r="B141" s="141" t="s">
        <v>551</v>
      </c>
      <c r="C141" s="124" t="s">
        <v>271</v>
      </c>
      <c r="D141" s="125">
        <v>7.42</v>
      </c>
      <c r="E141" s="136">
        <v>2041196.0</v>
      </c>
      <c r="F141" s="127" t="s">
        <v>25</v>
      </c>
      <c r="G141" s="128"/>
      <c r="H141" s="117"/>
      <c r="I141" s="118"/>
      <c r="J141" s="117"/>
      <c r="K141" s="117"/>
      <c r="L141" s="117"/>
      <c r="M141" s="117"/>
      <c r="N141" s="129">
        <v>42831.0</v>
      </c>
      <c r="O141" s="130">
        <f t="shared" si="28"/>
        <v>275093.8005</v>
      </c>
      <c r="P141" s="142" t="s">
        <v>272</v>
      </c>
      <c r="Q141" s="143" t="s">
        <v>24</v>
      </c>
      <c r="R141" s="133" t="s">
        <v>552</v>
      </c>
      <c r="S141" s="134"/>
      <c r="T141" s="134"/>
      <c r="U141" s="134"/>
      <c r="V141" s="134"/>
      <c r="W141" s="134"/>
      <c r="X141" s="134"/>
      <c r="Y141" s="134"/>
      <c r="Z141" s="134"/>
      <c r="AA141" s="134"/>
      <c r="AB141" s="134"/>
      <c r="AC141" s="134"/>
      <c r="AD141" s="134"/>
      <c r="AE141" s="116"/>
      <c r="AF141" s="116"/>
      <c r="AG141" s="116"/>
      <c r="AH141" s="116"/>
      <c r="AI141" s="116"/>
      <c r="AJ141" s="116"/>
      <c r="AK141" s="116"/>
      <c r="AL141" s="116"/>
    </row>
    <row r="142">
      <c r="A142" s="103" t="s">
        <v>553</v>
      </c>
      <c r="B142" s="20" t="s">
        <v>554</v>
      </c>
      <c r="C142" s="103" t="s">
        <v>271</v>
      </c>
      <c r="D142" s="105">
        <v>4.75</v>
      </c>
      <c r="E142" s="156">
        <v>256500.0</v>
      </c>
      <c r="F142" s="107" t="s">
        <v>25</v>
      </c>
      <c r="G142" s="121"/>
      <c r="H142" s="117"/>
      <c r="I142" s="118"/>
      <c r="J142" s="117"/>
      <c r="K142" s="117"/>
      <c r="L142" s="117"/>
      <c r="M142" s="117"/>
      <c r="N142" s="119" t="s">
        <v>157</v>
      </c>
      <c r="O142" s="112">
        <f t="shared" si="28"/>
        <v>54000</v>
      </c>
      <c r="P142" s="27" t="s">
        <v>272</v>
      </c>
      <c r="Q142" s="21" t="s">
        <v>25</v>
      </c>
      <c r="R142" s="115" t="s">
        <v>273</v>
      </c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16"/>
      <c r="AF142" s="116"/>
      <c r="AG142" s="116"/>
      <c r="AH142" s="116"/>
      <c r="AI142" s="116"/>
      <c r="AJ142" s="116"/>
      <c r="AK142" s="116"/>
      <c r="AL142" s="116"/>
    </row>
    <row r="143">
      <c r="A143" s="124" t="s">
        <v>200</v>
      </c>
      <c r="B143" s="141" t="s">
        <v>555</v>
      </c>
      <c r="C143" s="124" t="s">
        <v>271</v>
      </c>
      <c r="D143" s="125">
        <v>5.0</v>
      </c>
      <c r="E143" s="177">
        <v>3500000.0</v>
      </c>
      <c r="F143" s="127" t="s">
        <v>25</v>
      </c>
      <c r="G143" s="152"/>
      <c r="H143" s="117"/>
      <c r="I143" s="118"/>
      <c r="J143" s="117"/>
      <c r="K143" s="117"/>
      <c r="L143" s="117"/>
      <c r="M143" s="117"/>
      <c r="N143" s="129">
        <v>81619.0</v>
      </c>
      <c r="O143" s="130">
        <f t="shared" si="28"/>
        <v>700000</v>
      </c>
      <c r="P143" s="142" t="s">
        <v>120</v>
      </c>
      <c r="Q143" s="143" t="s">
        <v>24</v>
      </c>
      <c r="R143" s="133" t="s">
        <v>556</v>
      </c>
      <c r="S143" s="134"/>
      <c r="T143" s="134"/>
      <c r="U143" s="134"/>
      <c r="V143" s="134"/>
      <c r="W143" s="134"/>
      <c r="X143" s="134"/>
      <c r="Y143" s="134"/>
      <c r="Z143" s="134"/>
      <c r="AA143" s="134"/>
      <c r="AB143" s="134"/>
      <c r="AC143" s="134"/>
      <c r="AD143" s="134"/>
      <c r="AE143" s="116"/>
      <c r="AF143" s="116"/>
      <c r="AG143" s="116"/>
      <c r="AH143" s="116"/>
      <c r="AI143" s="116"/>
      <c r="AJ143" s="116"/>
      <c r="AK143" s="116"/>
      <c r="AL143" s="116"/>
    </row>
    <row r="144">
      <c r="A144" s="103" t="s">
        <v>557</v>
      </c>
      <c r="B144" s="20" t="s">
        <v>558</v>
      </c>
      <c r="C144" s="103" t="s">
        <v>271</v>
      </c>
      <c r="D144" s="105">
        <v>1.65</v>
      </c>
      <c r="E144" s="120">
        <v>76640.0</v>
      </c>
      <c r="F144" s="107" t="s">
        <v>25</v>
      </c>
      <c r="G144" s="121"/>
      <c r="H144" s="117"/>
      <c r="I144" s="118"/>
      <c r="J144" s="117"/>
      <c r="K144" s="117"/>
      <c r="L144" s="117"/>
      <c r="M144" s="117"/>
      <c r="N144" s="119" t="s">
        <v>157</v>
      </c>
      <c r="O144" s="112">
        <f t="shared" si="28"/>
        <v>46448.48485</v>
      </c>
      <c r="P144" s="27" t="s">
        <v>305</v>
      </c>
      <c r="Q144" s="21" t="s">
        <v>25</v>
      </c>
      <c r="R144" s="19" t="s">
        <v>273</v>
      </c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16"/>
      <c r="AF144" s="116"/>
      <c r="AG144" s="116"/>
      <c r="AH144" s="116"/>
      <c r="AI144" s="116"/>
      <c r="AJ144" s="116"/>
      <c r="AK144" s="116"/>
      <c r="AL144" s="116"/>
    </row>
    <row r="145">
      <c r="A145" s="103" t="s">
        <v>559</v>
      </c>
      <c r="B145" s="20" t="s">
        <v>560</v>
      </c>
      <c r="C145" s="103" t="s">
        <v>271</v>
      </c>
      <c r="D145" s="105">
        <v>3.05</v>
      </c>
      <c r="E145" s="139">
        <v>123360.0</v>
      </c>
      <c r="F145" s="107" t="s">
        <v>25</v>
      </c>
      <c r="G145" s="108"/>
      <c r="H145" s="117"/>
      <c r="I145" s="118"/>
      <c r="J145" s="117"/>
      <c r="K145" s="117"/>
      <c r="L145" s="117"/>
      <c r="M145" s="117"/>
      <c r="N145" s="119" t="s">
        <v>157</v>
      </c>
      <c r="O145" s="112">
        <f t="shared" si="28"/>
        <v>40445.90164</v>
      </c>
      <c r="P145" s="27" t="s">
        <v>561</v>
      </c>
      <c r="Q145" s="21" t="s">
        <v>25</v>
      </c>
      <c r="R145" s="19" t="s">
        <v>273</v>
      </c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16"/>
      <c r="AF145" s="116"/>
      <c r="AG145" s="116"/>
      <c r="AH145" s="116"/>
      <c r="AI145" s="116"/>
      <c r="AJ145" s="116"/>
      <c r="AK145" s="116"/>
      <c r="AL145" s="116"/>
    </row>
    <row r="146">
      <c r="A146" s="103" t="s">
        <v>562</v>
      </c>
      <c r="B146" s="20" t="s">
        <v>563</v>
      </c>
      <c r="C146" s="103" t="s">
        <v>271</v>
      </c>
      <c r="D146" s="105">
        <v>14.52</v>
      </c>
      <c r="E146" s="139">
        <v>615000.0</v>
      </c>
      <c r="F146" s="107" t="s">
        <v>25</v>
      </c>
      <c r="G146" s="108"/>
      <c r="H146" s="117"/>
      <c r="I146" s="118"/>
      <c r="J146" s="117"/>
      <c r="K146" s="117"/>
      <c r="L146" s="117"/>
      <c r="M146" s="117"/>
      <c r="N146" s="119" t="s">
        <v>157</v>
      </c>
      <c r="O146" s="112">
        <f t="shared" si="28"/>
        <v>42355.3719</v>
      </c>
      <c r="P146" s="27" t="s">
        <v>294</v>
      </c>
      <c r="Q146" s="21" t="s">
        <v>25</v>
      </c>
      <c r="R146" s="140" t="s">
        <v>390</v>
      </c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16"/>
      <c r="AF146" s="116"/>
      <c r="AG146" s="116"/>
      <c r="AH146" s="116"/>
      <c r="AI146" s="116"/>
      <c r="AJ146" s="116"/>
      <c r="AK146" s="116"/>
      <c r="AL146" s="116"/>
    </row>
    <row r="147">
      <c r="A147" s="103" t="s">
        <v>564</v>
      </c>
      <c r="B147" s="20" t="s">
        <v>565</v>
      </c>
      <c r="C147" s="103" t="s">
        <v>271</v>
      </c>
      <c r="D147" s="105">
        <v>6.3</v>
      </c>
      <c r="E147" s="139">
        <v>4420190.0</v>
      </c>
      <c r="F147" s="178">
        <f>P147*0.2</f>
        <v>404.8</v>
      </c>
      <c r="G147" s="108" t="s">
        <v>244</v>
      </c>
      <c r="H147" s="119">
        <f>G147-2023</f>
        <v>-46</v>
      </c>
      <c r="I147" s="123">
        <v>-1.0</v>
      </c>
      <c r="J147" s="119">
        <f>E147-F147</f>
        <v>4419785.2</v>
      </c>
      <c r="K147" s="119">
        <f>J147*I147</f>
        <v>-4419785.2</v>
      </c>
      <c r="L147" s="119">
        <f>K147+J147</f>
        <v>0</v>
      </c>
      <c r="M147" s="119">
        <f>L147+F147</f>
        <v>404.8</v>
      </c>
      <c r="N147" s="111">
        <v>54120.0</v>
      </c>
      <c r="O147" s="112">
        <f t="shared" si="28"/>
        <v>701617.4603</v>
      </c>
      <c r="P147" s="27" t="s">
        <v>272</v>
      </c>
      <c r="Q147" s="21" t="s">
        <v>25</v>
      </c>
      <c r="R147" s="140" t="s">
        <v>566</v>
      </c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94"/>
      <c r="AF147" s="94"/>
      <c r="AG147" s="94"/>
      <c r="AH147" s="94"/>
      <c r="AI147" s="94"/>
      <c r="AJ147" s="94"/>
      <c r="AK147" s="94"/>
      <c r="AL147" s="94"/>
    </row>
    <row r="148">
      <c r="A148" s="179" t="s">
        <v>177</v>
      </c>
      <c r="B148" s="180" t="s">
        <v>567</v>
      </c>
      <c r="C148" s="179" t="s">
        <v>271</v>
      </c>
      <c r="D148" s="181">
        <v>4.96</v>
      </c>
      <c r="E148" s="182">
        <v>4065160.0</v>
      </c>
      <c r="F148" s="107" t="s">
        <v>25</v>
      </c>
      <c r="G148" s="128"/>
      <c r="H148" s="117"/>
      <c r="I148" s="118"/>
      <c r="J148" s="117"/>
      <c r="K148" s="117"/>
      <c r="L148" s="117"/>
      <c r="M148" s="117"/>
      <c r="N148" s="183" t="s">
        <v>157</v>
      </c>
      <c r="O148" s="184">
        <f t="shared" si="28"/>
        <v>819588.7097</v>
      </c>
      <c r="P148" s="185" t="s">
        <v>272</v>
      </c>
      <c r="Q148" s="186" t="s">
        <v>24</v>
      </c>
      <c r="R148" s="187"/>
      <c r="S148" s="188"/>
      <c r="T148" s="188"/>
      <c r="U148" s="188"/>
      <c r="V148" s="188"/>
      <c r="W148" s="188"/>
      <c r="X148" s="188"/>
      <c r="Y148" s="188"/>
      <c r="Z148" s="188"/>
      <c r="AA148" s="188"/>
      <c r="AB148" s="188"/>
      <c r="AC148" s="188"/>
      <c r="AD148" s="188"/>
      <c r="AE148" s="189"/>
      <c r="AF148" s="189"/>
      <c r="AG148" s="189"/>
      <c r="AH148" s="189"/>
      <c r="AI148" s="189"/>
      <c r="AJ148" s="189"/>
      <c r="AK148" s="189"/>
      <c r="AL148" s="189"/>
    </row>
    <row r="149">
      <c r="A149" s="190" t="s">
        <v>177</v>
      </c>
      <c r="B149" s="191" t="s">
        <v>568</v>
      </c>
      <c r="C149" s="190" t="s">
        <v>271</v>
      </c>
      <c r="D149" s="192">
        <v>0.54</v>
      </c>
      <c r="E149" s="193">
        <v>1048530.0</v>
      </c>
      <c r="F149" s="178">
        <f t="shared" ref="F149:F151" si="35">P149*0.2</f>
        <v>404.8</v>
      </c>
      <c r="G149" s="108" t="s">
        <v>29</v>
      </c>
      <c r="H149" s="119">
        <f t="shared" ref="H149:H151" si="36">G149-2023</f>
        <v>-30</v>
      </c>
      <c r="I149" s="123">
        <f>H149/30</f>
        <v>-1</v>
      </c>
      <c r="J149" s="119">
        <f t="shared" ref="J149:J151" si="37">E149-F149</f>
        <v>1048125.2</v>
      </c>
      <c r="K149" s="119">
        <f t="shared" ref="K149:K151" si="38">J149*I149</f>
        <v>-1048125.2</v>
      </c>
      <c r="L149" s="119">
        <f t="shared" ref="L149:L151" si="39">K149+J149</f>
        <v>0</v>
      </c>
      <c r="M149" s="119">
        <f t="shared" ref="M149:M151" si="40">L149+F149</f>
        <v>404.8</v>
      </c>
      <c r="N149" s="194" t="s">
        <v>157</v>
      </c>
      <c r="O149" s="195">
        <f t="shared" si="28"/>
        <v>1941722.222</v>
      </c>
      <c r="P149" s="196" t="s">
        <v>272</v>
      </c>
      <c r="Q149" s="197" t="s">
        <v>25</v>
      </c>
      <c r="R149" s="198" t="s">
        <v>569</v>
      </c>
      <c r="S149" s="199"/>
      <c r="T149" s="199"/>
      <c r="U149" s="199"/>
      <c r="V149" s="199"/>
      <c r="W149" s="199"/>
      <c r="X149" s="199"/>
      <c r="Y149" s="199"/>
      <c r="Z149" s="199"/>
      <c r="AA149" s="199"/>
      <c r="AB149" s="199"/>
      <c r="AC149" s="199"/>
      <c r="AD149" s="199"/>
      <c r="AE149" s="200"/>
      <c r="AF149" s="200"/>
      <c r="AG149" s="200"/>
      <c r="AH149" s="200"/>
      <c r="AI149" s="200"/>
      <c r="AJ149" s="200"/>
      <c r="AK149" s="200"/>
      <c r="AL149" s="200"/>
    </row>
    <row r="150">
      <c r="A150" s="103" t="s">
        <v>570</v>
      </c>
      <c r="B150" s="20" t="s">
        <v>571</v>
      </c>
      <c r="C150" s="103" t="s">
        <v>271</v>
      </c>
      <c r="D150" s="105">
        <v>0.8</v>
      </c>
      <c r="E150" s="139">
        <v>451960.0</v>
      </c>
      <c r="F150" s="178">
        <f t="shared" si="35"/>
        <v>404.8</v>
      </c>
      <c r="G150" s="108" t="s">
        <v>244</v>
      </c>
      <c r="H150" s="119">
        <f t="shared" si="36"/>
        <v>-46</v>
      </c>
      <c r="I150" s="123">
        <v>-1.0</v>
      </c>
      <c r="J150" s="119">
        <f t="shared" si="37"/>
        <v>451555.2</v>
      </c>
      <c r="K150" s="119">
        <f t="shared" si="38"/>
        <v>-451555.2</v>
      </c>
      <c r="L150" s="119">
        <f t="shared" si="39"/>
        <v>0</v>
      </c>
      <c r="M150" s="119">
        <f t="shared" si="40"/>
        <v>404.8</v>
      </c>
      <c r="N150" s="119" t="s">
        <v>157</v>
      </c>
      <c r="O150" s="112">
        <f t="shared" si="28"/>
        <v>564950</v>
      </c>
      <c r="P150" s="27" t="s">
        <v>272</v>
      </c>
      <c r="Q150" s="21" t="s">
        <v>25</v>
      </c>
      <c r="R150" s="140" t="s">
        <v>572</v>
      </c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94"/>
      <c r="AF150" s="94"/>
      <c r="AG150" s="94"/>
      <c r="AH150" s="94"/>
      <c r="AI150" s="94"/>
      <c r="AJ150" s="94"/>
      <c r="AK150" s="94"/>
      <c r="AL150" s="94"/>
    </row>
    <row r="151">
      <c r="A151" s="103" t="s">
        <v>573</v>
      </c>
      <c r="B151" s="20" t="s">
        <v>574</v>
      </c>
      <c r="C151" s="103" t="s">
        <v>271</v>
      </c>
      <c r="D151" s="105">
        <v>1.6</v>
      </c>
      <c r="E151" s="139">
        <v>1208300.0</v>
      </c>
      <c r="F151" s="178">
        <f t="shared" si="35"/>
        <v>404.8</v>
      </c>
      <c r="G151" s="108" t="s">
        <v>244</v>
      </c>
      <c r="H151" s="119">
        <f t="shared" si="36"/>
        <v>-46</v>
      </c>
      <c r="I151" s="123">
        <v>-1.0</v>
      </c>
      <c r="J151" s="119">
        <f t="shared" si="37"/>
        <v>1207895.2</v>
      </c>
      <c r="K151" s="119">
        <f t="shared" si="38"/>
        <v>-1207895.2</v>
      </c>
      <c r="L151" s="119">
        <f t="shared" si="39"/>
        <v>0</v>
      </c>
      <c r="M151" s="119">
        <f t="shared" si="40"/>
        <v>404.8</v>
      </c>
      <c r="N151" s="119" t="s">
        <v>157</v>
      </c>
      <c r="O151" s="112">
        <f t="shared" si="28"/>
        <v>755187.5</v>
      </c>
      <c r="P151" s="27" t="s">
        <v>272</v>
      </c>
      <c r="Q151" s="21" t="s">
        <v>25</v>
      </c>
      <c r="R151" s="140" t="s">
        <v>572</v>
      </c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94"/>
      <c r="AF151" s="94"/>
      <c r="AG151" s="94"/>
      <c r="AH151" s="94"/>
      <c r="AI151" s="94"/>
      <c r="AJ151" s="94"/>
      <c r="AK151" s="94"/>
      <c r="AL151" s="94"/>
    </row>
    <row r="152">
      <c r="A152" s="103" t="s">
        <v>575</v>
      </c>
      <c r="B152" s="20" t="s">
        <v>576</v>
      </c>
      <c r="C152" s="103" t="s">
        <v>271</v>
      </c>
      <c r="D152" s="105">
        <v>0.2</v>
      </c>
      <c r="E152" s="139">
        <v>4950.0</v>
      </c>
      <c r="F152" s="107" t="s">
        <v>25</v>
      </c>
      <c r="G152" s="108"/>
      <c r="H152" s="117"/>
      <c r="I152" s="118"/>
      <c r="J152" s="117"/>
      <c r="K152" s="117"/>
      <c r="L152" s="117"/>
      <c r="M152" s="117"/>
      <c r="N152" s="119" t="s">
        <v>157</v>
      </c>
      <c r="O152" s="112">
        <f t="shared" si="28"/>
        <v>24750</v>
      </c>
      <c r="P152" s="27" t="s">
        <v>272</v>
      </c>
      <c r="Q152" s="21" t="s">
        <v>25</v>
      </c>
      <c r="R152" s="19" t="s">
        <v>273</v>
      </c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16"/>
      <c r="AF152" s="116"/>
      <c r="AG152" s="116"/>
      <c r="AH152" s="116"/>
      <c r="AI152" s="116"/>
      <c r="AJ152" s="116"/>
      <c r="AK152" s="116"/>
      <c r="AL152" s="116"/>
    </row>
    <row r="153">
      <c r="A153" s="135" t="s">
        <v>170</v>
      </c>
      <c r="B153" s="141" t="s">
        <v>577</v>
      </c>
      <c r="C153" s="124" t="s">
        <v>271</v>
      </c>
      <c r="D153" s="125">
        <v>6.032</v>
      </c>
      <c r="E153" s="136">
        <v>5020460.0</v>
      </c>
      <c r="F153" s="127" t="s">
        <v>25</v>
      </c>
      <c r="G153" s="128"/>
      <c r="H153" s="117"/>
      <c r="I153" s="118"/>
      <c r="J153" s="117"/>
      <c r="K153" s="117"/>
      <c r="L153" s="117"/>
      <c r="M153" s="117"/>
      <c r="N153" s="129" t="s">
        <v>157</v>
      </c>
      <c r="O153" s="130">
        <f t="shared" si="28"/>
        <v>832304.3767</v>
      </c>
      <c r="P153" s="142" t="s">
        <v>272</v>
      </c>
      <c r="Q153" s="143" t="s">
        <v>24</v>
      </c>
      <c r="R153" s="144"/>
      <c r="S153" s="134"/>
      <c r="T153" s="134"/>
      <c r="U153" s="134"/>
      <c r="V153" s="134"/>
      <c r="W153" s="134"/>
      <c r="X153" s="134"/>
      <c r="Y153" s="134"/>
      <c r="Z153" s="134"/>
      <c r="AA153" s="134"/>
      <c r="AB153" s="134"/>
      <c r="AC153" s="134"/>
      <c r="AD153" s="134"/>
      <c r="AE153" s="116"/>
      <c r="AF153" s="116"/>
      <c r="AG153" s="116"/>
      <c r="AH153" s="116"/>
      <c r="AI153" s="116"/>
      <c r="AJ153" s="116"/>
      <c r="AK153" s="116"/>
      <c r="AL153" s="116"/>
    </row>
    <row r="154">
      <c r="A154" s="103" t="s">
        <v>578</v>
      </c>
      <c r="B154" s="20" t="s">
        <v>579</v>
      </c>
      <c r="C154" s="103" t="s">
        <v>271</v>
      </c>
      <c r="D154" s="105">
        <v>0.909</v>
      </c>
      <c r="E154" s="139">
        <v>159710.0</v>
      </c>
      <c r="F154" s="178">
        <f t="shared" ref="F154:F155" si="41">P154*0.2</f>
        <v>404.8</v>
      </c>
      <c r="G154" s="108" t="s">
        <v>84</v>
      </c>
      <c r="H154" s="119">
        <f t="shared" ref="H154:H155" si="42">G154-2023</f>
        <v>-24</v>
      </c>
      <c r="I154" s="123">
        <f>H154/30</f>
        <v>-0.8</v>
      </c>
      <c r="J154" s="119">
        <f t="shared" ref="J154:J155" si="43">E154-F154</f>
        <v>159305.2</v>
      </c>
      <c r="K154" s="119">
        <f t="shared" ref="K154:K155" si="44">J154*I154</f>
        <v>-127444.16</v>
      </c>
      <c r="L154" s="119">
        <f t="shared" ref="L154:L155" si="45">K154+J154</f>
        <v>31861.04</v>
      </c>
      <c r="M154" s="119">
        <f t="shared" ref="M154:M155" si="46">L154+F154</f>
        <v>32265.84</v>
      </c>
      <c r="N154" s="119" t="s">
        <v>157</v>
      </c>
      <c r="O154" s="112">
        <f t="shared" si="28"/>
        <v>175698.5699</v>
      </c>
      <c r="P154" s="27" t="s">
        <v>272</v>
      </c>
      <c r="Q154" s="21" t="s">
        <v>25</v>
      </c>
      <c r="R154" s="140" t="s">
        <v>455</v>
      </c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94"/>
      <c r="AF154" s="94"/>
      <c r="AG154" s="94"/>
      <c r="AH154" s="94"/>
      <c r="AI154" s="94"/>
      <c r="AJ154" s="94"/>
      <c r="AK154" s="94"/>
      <c r="AL154" s="94"/>
    </row>
    <row r="155">
      <c r="A155" s="103" t="s">
        <v>580</v>
      </c>
      <c r="B155" s="20" t="s">
        <v>581</v>
      </c>
      <c r="C155" s="103" t="s">
        <v>304</v>
      </c>
      <c r="D155" s="105">
        <v>0.026</v>
      </c>
      <c r="E155" s="139">
        <v>195170.0</v>
      </c>
      <c r="F155" s="178">
        <f t="shared" si="41"/>
        <v>404.8</v>
      </c>
      <c r="G155" s="108" t="s">
        <v>210</v>
      </c>
      <c r="H155" s="119">
        <f t="shared" si="42"/>
        <v>-39</v>
      </c>
      <c r="I155" s="123">
        <v>-1.0</v>
      </c>
      <c r="J155" s="119">
        <f t="shared" si="43"/>
        <v>194765.2</v>
      </c>
      <c r="K155" s="119">
        <f t="shared" si="44"/>
        <v>-194765.2</v>
      </c>
      <c r="L155" s="119">
        <f t="shared" si="45"/>
        <v>0</v>
      </c>
      <c r="M155" s="119">
        <f t="shared" si="46"/>
        <v>404.8</v>
      </c>
      <c r="N155" s="119">
        <v>2648.0</v>
      </c>
      <c r="O155" s="112">
        <f t="shared" si="28"/>
        <v>7506538.462</v>
      </c>
      <c r="P155" s="27" t="s">
        <v>272</v>
      </c>
      <c r="Q155" s="21" t="s">
        <v>25</v>
      </c>
      <c r="R155" s="140" t="s">
        <v>582</v>
      </c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94"/>
      <c r="AF155" s="94"/>
      <c r="AG155" s="94"/>
      <c r="AH155" s="94"/>
      <c r="AI155" s="94"/>
      <c r="AJ155" s="94"/>
      <c r="AK155" s="94"/>
      <c r="AL155" s="94"/>
    </row>
    <row r="156">
      <c r="A156" s="103" t="s">
        <v>583</v>
      </c>
      <c r="B156" s="20" t="s">
        <v>584</v>
      </c>
      <c r="C156" s="103" t="s">
        <v>271</v>
      </c>
      <c r="D156" s="105">
        <v>0.96</v>
      </c>
      <c r="E156" s="139">
        <v>168000.0</v>
      </c>
      <c r="F156" s="107" t="s">
        <v>25</v>
      </c>
      <c r="G156" s="108"/>
      <c r="H156" s="117"/>
      <c r="I156" s="118"/>
      <c r="J156" s="117"/>
      <c r="K156" s="117"/>
      <c r="L156" s="117"/>
      <c r="M156" s="117"/>
      <c r="N156" s="119" t="s">
        <v>157</v>
      </c>
      <c r="O156" s="112">
        <f t="shared" si="28"/>
        <v>175000</v>
      </c>
      <c r="P156" s="27" t="s">
        <v>272</v>
      </c>
      <c r="Q156" s="21" t="s">
        <v>25</v>
      </c>
      <c r="R156" s="140" t="s">
        <v>390</v>
      </c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16"/>
      <c r="AF156" s="116"/>
      <c r="AG156" s="116"/>
      <c r="AH156" s="116"/>
      <c r="AI156" s="116"/>
      <c r="AJ156" s="116"/>
      <c r="AK156" s="116"/>
      <c r="AL156" s="116"/>
    </row>
    <row r="157">
      <c r="A157" s="103" t="s">
        <v>585</v>
      </c>
      <c r="B157" s="20" t="s">
        <v>586</v>
      </c>
      <c r="C157" s="103" t="s">
        <v>271</v>
      </c>
      <c r="D157" s="105">
        <v>4.5</v>
      </c>
      <c r="E157" s="139">
        <v>590000.0</v>
      </c>
      <c r="F157" s="107" t="s">
        <v>25</v>
      </c>
      <c r="G157" s="108"/>
      <c r="H157" s="117"/>
      <c r="I157" s="118"/>
      <c r="J157" s="117"/>
      <c r="K157" s="117"/>
      <c r="L157" s="117"/>
      <c r="M157" s="117"/>
      <c r="N157" s="119" t="s">
        <v>157</v>
      </c>
      <c r="O157" s="112">
        <f t="shared" si="28"/>
        <v>131111.1111</v>
      </c>
      <c r="P157" s="27" t="s">
        <v>272</v>
      </c>
      <c r="Q157" s="21" t="s">
        <v>25</v>
      </c>
      <c r="R157" s="140" t="s">
        <v>390</v>
      </c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16"/>
      <c r="AF157" s="116"/>
      <c r="AG157" s="116"/>
      <c r="AH157" s="116"/>
      <c r="AI157" s="116"/>
      <c r="AJ157" s="116"/>
      <c r="AK157" s="116"/>
      <c r="AL157" s="116"/>
    </row>
    <row r="158">
      <c r="A158" s="103" t="s">
        <v>587</v>
      </c>
      <c r="B158" s="20" t="s">
        <v>588</v>
      </c>
      <c r="C158" s="103" t="s">
        <v>271</v>
      </c>
      <c r="D158" s="105">
        <v>3.2</v>
      </c>
      <c r="E158" s="139">
        <v>514680.0</v>
      </c>
      <c r="F158" s="107" t="s">
        <v>25</v>
      </c>
      <c r="G158" s="108"/>
      <c r="H158" s="117"/>
      <c r="I158" s="118"/>
      <c r="J158" s="117"/>
      <c r="K158" s="117"/>
      <c r="L158" s="117"/>
      <c r="M158" s="117"/>
      <c r="N158" s="119" t="s">
        <v>157</v>
      </c>
      <c r="O158" s="112">
        <f t="shared" si="28"/>
        <v>160837.5</v>
      </c>
      <c r="P158" s="27" t="s">
        <v>272</v>
      </c>
      <c r="Q158" s="21" t="s">
        <v>25</v>
      </c>
      <c r="R158" s="140" t="s">
        <v>390</v>
      </c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16"/>
      <c r="AF158" s="116"/>
      <c r="AG158" s="116"/>
      <c r="AH158" s="116"/>
      <c r="AI158" s="116"/>
      <c r="AJ158" s="116"/>
      <c r="AK158" s="116"/>
      <c r="AL158" s="116"/>
    </row>
    <row r="159">
      <c r="A159" s="124" t="s">
        <v>589</v>
      </c>
      <c r="B159" s="141" t="s">
        <v>590</v>
      </c>
      <c r="C159" s="124" t="s">
        <v>271</v>
      </c>
      <c r="D159" s="125">
        <v>14.173</v>
      </c>
      <c r="E159" s="136">
        <v>3194600.0</v>
      </c>
      <c r="F159" s="127" t="s">
        <v>25</v>
      </c>
      <c r="G159" s="128"/>
      <c r="H159" s="117"/>
      <c r="I159" s="118"/>
      <c r="J159" s="117"/>
      <c r="K159" s="117"/>
      <c r="L159" s="117"/>
      <c r="M159" s="117"/>
      <c r="N159" s="129" t="s">
        <v>157</v>
      </c>
      <c r="O159" s="130">
        <f t="shared" si="28"/>
        <v>225400.4092</v>
      </c>
      <c r="P159" s="142" t="s">
        <v>272</v>
      </c>
      <c r="Q159" s="143" t="s">
        <v>24</v>
      </c>
      <c r="R159" s="144"/>
      <c r="S159" s="134"/>
      <c r="T159" s="134"/>
      <c r="U159" s="134"/>
      <c r="V159" s="134"/>
      <c r="W159" s="134"/>
      <c r="X159" s="134"/>
      <c r="Y159" s="134"/>
      <c r="Z159" s="134"/>
      <c r="AA159" s="134"/>
      <c r="AB159" s="134"/>
      <c r="AC159" s="134"/>
      <c r="AD159" s="134"/>
      <c r="AE159" s="116"/>
      <c r="AF159" s="116"/>
      <c r="AG159" s="116"/>
      <c r="AH159" s="116"/>
      <c r="AI159" s="116"/>
      <c r="AJ159" s="116"/>
      <c r="AK159" s="116"/>
      <c r="AL159" s="116"/>
    </row>
    <row r="160">
      <c r="A160" s="103" t="s">
        <v>589</v>
      </c>
      <c r="B160" s="20" t="s">
        <v>591</v>
      </c>
      <c r="C160" s="103" t="s">
        <v>271</v>
      </c>
      <c r="D160" s="105">
        <v>0.827</v>
      </c>
      <c r="E160" s="139">
        <v>402710.0</v>
      </c>
      <c r="F160" s="178">
        <f>P160*0.2</f>
        <v>404.8</v>
      </c>
      <c r="G160" s="108" t="s">
        <v>38</v>
      </c>
      <c r="H160" s="119">
        <f>G160-2023</f>
        <v>-27</v>
      </c>
      <c r="I160" s="123">
        <f>H160/30</f>
        <v>-0.9</v>
      </c>
      <c r="J160" s="119">
        <f>E160-F160</f>
        <v>402305.2</v>
      </c>
      <c r="K160" s="119">
        <f>J160*I160</f>
        <v>-362074.68</v>
      </c>
      <c r="L160" s="119">
        <f>K160+J160</f>
        <v>40230.52</v>
      </c>
      <c r="M160" s="119">
        <f>L160+F160</f>
        <v>40635.32</v>
      </c>
      <c r="N160" s="119" t="s">
        <v>157</v>
      </c>
      <c r="O160" s="112"/>
      <c r="P160" s="27" t="s">
        <v>272</v>
      </c>
      <c r="Q160" s="21" t="s">
        <v>25</v>
      </c>
      <c r="R160" s="140" t="s">
        <v>455</v>
      </c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94"/>
      <c r="AF160" s="94"/>
      <c r="AG160" s="94"/>
      <c r="AH160" s="94"/>
      <c r="AI160" s="94"/>
      <c r="AJ160" s="94"/>
      <c r="AK160" s="94"/>
      <c r="AL160" s="94"/>
    </row>
    <row r="161">
      <c r="A161" s="103" t="s">
        <v>592</v>
      </c>
      <c r="B161" s="20" t="s">
        <v>593</v>
      </c>
      <c r="C161" s="103" t="s">
        <v>271</v>
      </c>
      <c r="D161" s="105">
        <v>0.771</v>
      </c>
      <c r="E161" s="139">
        <v>115650.0</v>
      </c>
      <c r="F161" s="107" t="s">
        <v>25</v>
      </c>
      <c r="G161" s="108"/>
      <c r="H161" s="117"/>
      <c r="I161" s="118"/>
      <c r="J161" s="117"/>
      <c r="K161" s="117"/>
      <c r="L161" s="117"/>
      <c r="M161" s="117"/>
      <c r="N161" s="119" t="s">
        <v>157</v>
      </c>
      <c r="O161" s="112">
        <f t="shared" ref="O161:O268" si="47">E161/D161</f>
        <v>150000</v>
      </c>
      <c r="P161" s="27" t="s">
        <v>272</v>
      </c>
      <c r="Q161" s="21" t="s">
        <v>25</v>
      </c>
      <c r="R161" s="140" t="s">
        <v>390</v>
      </c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16"/>
      <c r="AF161" s="116"/>
      <c r="AG161" s="116"/>
      <c r="AH161" s="116"/>
      <c r="AI161" s="116"/>
      <c r="AJ161" s="116"/>
      <c r="AK161" s="116"/>
      <c r="AL161" s="116"/>
    </row>
    <row r="162">
      <c r="A162" s="103" t="s">
        <v>594</v>
      </c>
      <c r="B162" s="20" t="s">
        <v>595</v>
      </c>
      <c r="C162" s="103" t="s">
        <v>271</v>
      </c>
      <c r="D162" s="105">
        <v>8.625</v>
      </c>
      <c r="E162" s="139">
        <v>767970.0</v>
      </c>
      <c r="F162" s="107" t="s">
        <v>25</v>
      </c>
      <c r="G162" s="108"/>
      <c r="H162" s="117"/>
      <c r="I162" s="118"/>
      <c r="J162" s="117"/>
      <c r="K162" s="117"/>
      <c r="L162" s="117"/>
      <c r="M162" s="117"/>
      <c r="N162" s="119" t="s">
        <v>157</v>
      </c>
      <c r="O162" s="112">
        <f t="shared" si="47"/>
        <v>89040</v>
      </c>
      <c r="P162" s="27" t="s">
        <v>272</v>
      </c>
      <c r="Q162" s="21" t="s">
        <v>25</v>
      </c>
      <c r="R162" s="140" t="s">
        <v>390</v>
      </c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16"/>
      <c r="AF162" s="116"/>
      <c r="AG162" s="116"/>
      <c r="AH162" s="116"/>
      <c r="AI162" s="116"/>
      <c r="AJ162" s="116"/>
      <c r="AK162" s="116"/>
      <c r="AL162" s="116"/>
    </row>
    <row r="163">
      <c r="A163" s="103" t="s">
        <v>596</v>
      </c>
      <c r="B163" s="20" t="s">
        <v>597</v>
      </c>
      <c r="C163" s="103" t="s">
        <v>271</v>
      </c>
      <c r="D163" s="105">
        <v>1.95</v>
      </c>
      <c r="E163" s="139">
        <v>77440.0</v>
      </c>
      <c r="F163" s="107" t="s">
        <v>25</v>
      </c>
      <c r="G163" s="108"/>
      <c r="H163" s="117"/>
      <c r="I163" s="118"/>
      <c r="J163" s="117"/>
      <c r="K163" s="117"/>
      <c r="L163" s="117"/>
      <c r="M163" s="117"/>
      <c r="N163" s="119" t="s">
        <v>157</v>
      </c>
      <c r="O163" s="112">
        <f t="shared" si="47"/>
        <v>39712.82051</v>
      </c>
      <c r="P163" s="27" t="s">
        <v>272</v>
      </c>
      <c r="Q163" s="21" t="s">
        <v>25</v>
      </c>
      <c r="R163" s="140" t="s">
        <v>390</v>
      </c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16"/>
      <c r="AF163" s="116"/>
      <c r="AG163" s="116"/>
      <c r="AH163" s="116"/>
      <c r="AI163" s="116"/>
      <c r="AJ163" s="116"/>
      <c r="AK163" s="116"/>
      <c r="AL163" s="116"/>
    </row>
    <row r="164">
      <c r="A164" s="103" t="s">
        <v>598</v>
      </c>
      <c r="B164" s="20" t="s">
        <v>599</v>
      </c>
      <c r="C164" s="103" t="s">
        <v>271</v>
      </c>
      <c r="D164" s="105">
        <v>3.96</v>
      </c>
      <c r="E164" s="139">
        <v>372000.0</v>
      </c>
      <c r="F164" s="107" t="s">
        <v>25</v>
      </c>
      <c r="G164" s="108"/>
      <c r="H164" s="117"/>
      <c r="I164" s="118"/>
      <c r="J164" s="117"/>
      <c r="K164" s="117"/>
      <c r="L164" s="117"/>
      <c r="M164" s="117"/>
      <c r="N164" s="119" t="s">
        <v>157</v>
      </c>
      <c r="O164" s="112">
        <f t="shared" si="47"/>
        <v>93939.39394</v>
      </c>
      <c r="P164" s="27" t="s">
        <v>272</v>
      </c>
      <c r="Q164" s="21" t="s">
        <v>25</v>
      </c>
      <c r="R164" s="140" t="s">
        <v>390</v>
      </c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16"/>
      <c r="AF164" s="116"/>
      <c r="AG164" s="116"/>
      <c r="AH164" s="116"/>
      <c r="AI164" s="116"/>
      <c r="AJ164" s="116"/>
      <c r="AK164" s="116"/>
      <c r="AL164" s="116"/>
    </row>
    <row r="165">
      <c r="A165" s="103" t="s">
        <v>600</v>
      </c>
      <c r="B165" s="20" t="s">
        <v>601</v>
      </c>
      <c r="C165" s="103" t="s">
        <v>271</v>
      </c>
      <c r="D165" s="105">
        <v>23.969</v>
      </c>
      <c r="E165" s="139">
        <v>1588200.0</v>
      </c>
      <c r="F165" s="107" t="s">
        <v>25</v>
      </c>
      <c r="G165" s="108"/>
      <c r="H165" s="117"/>
      <c r="I165" s="118"/>
      <c r="J165" s="117"/>
      <c r="K165" s="117"/>
      <c r="L165" s="117"/>
      <c r="M165" s="117"/>
      <c r="N165" s="119" t="s">
        <v>157</v>
      </c>
      <c r="O165" s="112">
        <f t="shared" si="47"/>
        <v>66260.58659</v>
      </c>
      <c r="P165" s="27" t="s">
        <v>272</v>
      </c>
      <c r="Q165" s="21" t="s">
        <v>25</v>
      </c>
      <c r="R165" s="140" t="s">
        <v>390</v>
      </c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16"/>
      <c r="AF165" s="116"/>
      <c r="AG165" s="116"/>
      <c r="AH165" s="116"/>
      <c r="AI165" s="116"/>
      <c r="AJ165" s="116"/>
      <c r="AK165" s="116"/>
      <c r="AL165" s="116"/>
    </row>
    <row r="166">
      <c r="A166" s="103" t="s">
        <v>602</v>
      </c>
      <c r="B166" s="20" t="s">
        <v>603</v>
      </c>
      <c r="C166" s="103" t="s">
        <v>271</v>
      </c>
      <c r="D166" s="105">
        <v>7.75</v>
      </c>
      <c r="E166" s="139">
        <v>8815610.0</v>
      </c>
      <c r="F166" s="178">
        <f>P166*0.2</f>
        <v>404.8</v>
      </c>
      <c r="G166" s="108" t="s">
        <v>561</v>
      </c>
      <c r="H166" s="119">
        <f>G166-2023</f>
        <v>-1</v>
      </c>
      <c r="I166" s="123">
        <f>H166/30</f>
        <v>-0.03333333333</v>
      </c>
      <c r="J166" s="119">
        <f>E166-F166</f>
        <v>8815205.2</v>
      </c>
      <c r="K166" s="119">
        <f>J166*I166</f>
        <v>-293840.1733</v>
      </c>
      <c r="L166" s="119">
        <f>K166+J166</f>
        <v>8521365.027</v>
      </c>
      <c r="M166" s="119">
        <f>L166+F166</f>
        <v>8521769.827</v>
      </c>
      <c r="N166" s="119" t="s">
        <v>157</v>
      </c>
      <c r="O166" s="112">
        <f t="shared" si="47"/>
        <v>1137498.065</v>
      </c>
      <c r="P166" s="27" t="s">
        <v>272</v>
      </c>
      <c r="Q166" s="21" t="s">
        <v>25</v>
      </c>
      <c r="R166" s="140" t="s">
        <v>604</v>
      </c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94"/>
      <c r="AF166" s="94"/>
      <c r="AG166" s="94"/>
      <c r="AH166" s="94"/>
      <c r="AI166" s="94"/>
      <c r="AJ166" s="94"/>
      <c r="AK166" s="94"/>
      <c r="AL166" s="94"/>
    </row>
    <row r="167">
      <c r="A167" s="124" t="s">
        <v>605</v>
      </c>
      <c r="B167" s="141" t="s">
        <v>606</v>
      </c>
      <c r="C167" s="124" t="s">
        <v>271</v>
      </c>
      <c r="D167" s="125">
        <v>13.35</v>
      </c>
      <c r="E167" s="136">
        <v>4016370.0</v>
      </c>
      <c r="F167" s="127" t="s">
        <v>25</v>
      </c>
      <c r="G167" s="128"/>
      <c r="H167" s="117"/>
      <c r="I167" s="118"/>
      <c r="J167" s="117"/>
      <c r="K167" s="117"/>
      <c r="L167" s="117"/>
      <c r="M167" s="117"/>
      <c r="N167" s="129" t="s">
        <v>157</v>
      </c>
      <c r="O167" s="130">
        <f t="shared" si="47"/>
        <v>300851.6854</v>
      </c>
      <c r="P167" s="142" t="s">
        <v>272</v>
      </c>
      <c r="Q167" s="143" t="s">
        <v>24</v>
      </c>
      <c r="R167" s="144"/>
      <c r="S167" s="134"/>
      <c r="T167" s="134"/>
      <c r="U167" s="134"/>
      <c r="V167" s="134"/>
      <c r="W167" s="134"/>
      <c r="X167" s="134"/>
      <c r="Y167" s="134"/>
      <c r="Z167" s="134"/>
      <c r="AA167" s="134"/>
      <c r="AB167" s="134"/>
      <c r="AC167" s="134"/>
      <c r="AD167" s="134"/>
      <c r="AE167" s="116"/>
      <c r="AF167" s="116"/>
      <c r="AG167" s="116"/>
      <c r="AH167" s="116"/>
      <c r="AI167" s="116"/>
      <c r="AJ167" s="116"/>
      <c r="AK167" s="116"/>
      <c r="AL167" s="116"/>
    </row>
    <row r="168">
      <c r="A168" s="103" t="s">
        <v>605</v>
      </c>
      <c r="B168" s="20" t="s">
        <v>607</v>
      </c>
      <c r="C168" s="103" t="s">
        <v>271</v>
      </c>
      <c r="D168" s="105">
        <v>0.879</v>
      </c>
      <c r="E168" s="139">
        <v>196250.0</v>
      </c>
      <c r="F168" s="178">
        <f>P168*0.2</f>
        <v>404.8</v>
      </c>
      <c r="G168" s="108" t="s">
        <v>84</v>
      </c>
      <c r="H168" s="119">
        <f>G168-2023</f>
        <v>-24</v>
      </c>
      <c r="I168" s="123">
        <f>H168/30</f>
        <v>-0.8</v>
      </c>
      <c r="J168" s="119">
        <f>E168-F168</f>
        <v>195845.2</v>
      </c>
      <c r="K168" s="119">
        <f>J168*I168</f>
        <v>-156676.16</v>
      </c>
      <c r="L168" s="119">
        <f>K168+J168</f>
        <v>39169.04</v>
      </c>
      <c r="M168" s="119">
        <f>L168+F168</f>
        <v>39573.84</v>
      </c>
      <c r="N168" s="119" t="s">
        <v>157</v>
      </c>
      <c r="O168" s="112">
        <f t="shared" si="47"/>
        <v>223265.0739</v>
      </c>
      <c r="P168" s="27" t="s">
        <v>272</v>
      </c>
      <c r="Q168" s="21" t="s">
        <v>25</v>
      </c>
      <c r="R168" s="140" t="s">
        <v>455</v>
      </c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94"/>
      <c r="AF168" s="94"/>
      <c r="AG168" s="94"/>
      <c r="AH168" s="94"/>
      <c r="AI168" s="94"/>
      <c r="AJ168" s="94"/>
      <c r="AK168" s="94"/>
      <c r="AL168" s="94"/>
    </row>
    <row r="169">
      <c r="A169" s="124" t="s">
        <v>163</v>
      </c>
      <c r="B169" s="141" t="s">
        <v>608</v>
      </c>
      <c r="C169" s="124" t="s">
        <v>271</v>
      </c>
      <c r="D169" s="125">
        <v>32.18</v>
      </c>
      <c r="E169" s="136">
        <v>3.386271E7</v>
      </c>
      <c r="F169" s="127" t="s">
        <v>25</v>
      </c>
      <c r="G169" s="128"/>
      <c r="H169" s="117"/>
      <c r="I169" s="118"/>
      <c r="J169" s="117"/>
      <c r="K169" s="117"/>
      <c r="L169" s="117"/>
      <c r="M169" s="117"/>
      <c r="N169" s="129">
        <v>271488.0</v>
      </c>
      <c r="O169" s="130">
        <f t="shared" si="47"/>
        <v>1052290.553</v>
      </c>
      <c r="P169" s="142" t="s">
        <v>272</v>
      </c>
      <c r="Q169" s="143" t="s">
        <v>24</v>
      </c>
      <c r="R169" s="133" t="s">
        <v>609</v>
      </c>
      <c r="S169" s="134"/>
      <c r="T169" s="134"/>
      <c r="U169" s="134"/>
      <c r="V169" s="134"/>
      <c r="W169" s="134"/>
      <c r="X169" s="134"/>
      <c r="Y169" s="134"/>
      <c r="Z169" s="134"/>
      <c r="AA169" s="134"/>
      <c r="AB169" s="134"/>
      <c r="AC169" s="134"/>
      <c r="AD169" s="134"/>
      <c r="AE169" s="116"/>
      <c r="AF169" s="116"/>
      <c r="AG169" s="116"/>
      <c r="AH169" s="116"/>
      <c r="AI169" s="116"/>
      <c r="AJ169" s="116"/>
      <c r="AK169" s="116"/>
      <c r="AL169" s="116"/>
    </row>
    <row r="170">
      <c r="A170" s="124" t="s">
        <v>228</v>
      </c>
      <c r="B170" s="141" t="s">
        <v>610</v>
      </c>
      <c r="C170" s="124" t="s">
        <v>271</v>
      </c>
      <c r="D170" s="125">
        <v>15.081</v>
      </c>
      <c r="E170" s="136">
        <v>2820760.0</v>
      </c>
      <c r="F170" s="127" t="s">
        <v>25</v>
      </c>
      <c r="G170" s="128"/>
      <c r="H170" s="117"/>
      <c r="I170" s="118"/>
      <c r="J170" s="117"/>
      <c r="K170" s="117"/>
      <c r="L170" s="117"/>
      <c r="M170" s="117"/>
      <c r="N170" s="129" t="s">
        <v>157</v>
      </c>
      <c r="O170" s="130">
        <f t="shared" si="47"/>
        <v>187040.6472</v>
      </c>
      <c r="P170" s="142" t="s">
        <v>272</v>
      </c>
      <c r="Q170" s="143" t="s">
        <v>24</v>
      </c>
      <c r="R170" s="144"/>
      <c r="S170" s="134"/>
      <c r="T170" s="134"/>
      <c r="U170" s="134"/>
      <c r="V170" s="134"/>
      <c r="W170" s="134"/>
      <c r="X170" s="134"/>
      <c r="Y170" s="134"/>
      <c r="Z170" s="134"/>
      <c r="AA170" s="134"/>
      <c r="AB170" s="134"/>
      <c r="AC170" s="134"/>
      <c r="AD170" s="134"/>
      <c r="AE170" s="116"/>
      <c r="AF170" s="116"/>
      <c r="AG170" s="116"/>
      <c r="AH170" s="116"/>
      <c r="AI170" s="116"/>
      <c r="AJ170" s="116"/>
      <c r="AK170" s="116"/>
      <c r="AL170" s="116"/>
    </row>
    <row r="171">
      <c r="A171" s="103" t="s">
        <v>611</v>
      </c>
      <c r="B171" s="20" t="s">
        <v>612</v>
      </c>
      <c r="C171" s="103" t="s">
        <v>271</v>
      </c>
      <c r="D171" s="105">
        <v>2.34</v>
      </c>
      <c r="E171" s="139">
        <v>18380.0</v>
      </c>
      <c r="F171" s="107" t="s">
        <v>25</v>
      </c>
      <c r="G171" s="108"/>
      <c r="H171" s="117"/>
      <c r="I171" s="118"/>
      <c r="J171" s="117"/>
      <c r="K171" s="117"/>
      <c r="L171" s="117"/>
      <c r="M171" s="117"/>
      <c r="N171" s="119" t="s">
        <v>157</v>
      </c>
      <c r="O171" s="112">
        <f t="shared" si="47"/>
        <v>7854.700855</v>
      </c>
      <c r="P171" s="27" t="s">
        <v>272</v>
      </c>
      <c r="Q171" s="21" t="s">
        <v>25</v>
      </c>
      <c r="R171" s="19" t="s">
        <v>273</v>
      </c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16"/>
      <c r="AF171" s="116"/>
      <c r="AG171" s="116"/>
      <c r="AH171" s="116"/>
      <c r="AI171" s="116"/>
      <c r="AJ171" s="116"/>
      <c r="AK171" s="116"/>
      <c r="AL171" s="116"/>
    </row>
    <row r="172">
      <c r="A172" s="103" t="s">
        <v>613</v>
      </c>
      <c r="B172" s="20" t="s">
        <v>614</v>
      </c>
      <c r="C172" s="103" t="s">
        <v>271</v>
      </c>
      <c r="D172" s="105">
        <v>22.5</v>
      </c>
      <c r="E172" s="139">
        <v>124500.0</v>
      </c>
      <c r="F172" s="107" t="s">
        <v>25</v>
      </c>
      <c r="G172" s="108"/>
      <c r="H172" s="117"/>
      <c r="I172" s="118"/>
      <c r="J172" s="117"/>
      <c r="K172" s="117"/>
      <c r="L172" s="117"/>
      <c r="M172" s="117"/>
      <c r="N172" s="119" t="s">
        <v>157</v>
      </c>
      <c r="O172" s="112">
        <f t="shared" si="47"/>
        <v>5533.333333</v>
      </c>
      <c r="P172" s="27" t="s">
        <v>272</v>
      </c>
      <c r="Q172" s="21" t="s">
        <v>25</v>
      </c>
      <c r="R172" s="140" t="s">
        <v>390</v>
      </c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16"/>
      <c r="AF172" s="116"/>
      <c r="AG172" s="116"/>
      <c r="AH172" s="116"/>
      <c r="AI172" s="116"/>
      <c r="AJ172" s="116"/>
      <c r="AK172" s="116"/>
      <c r="AL172" s="116"/>
    </row>
    <row r="173">
      <c r="A173" s="135" t="s">
        <v>145</v>
      </c>
      <c r="B173" s="141" t="s">
        <v>615</v>
      </c>
      <c r="C173" s="124" t="s">
        <v>271</v>
      </c>
      <c r="D173" s="125">
        <v>7.79</v>
      </c>
      <c r="E173" s="136">
        <v>4118970.0</v>
      </c>
      <c r="F173" s="127" t="s">
        <v>25</v>
      </c>
      <c r="G173" s="128"/>
      <c r="H173" s="117"/>
      <c r="I173" s="118"/>
      <c r="J173" s="117"/>
      <c r="K173" s="117"/>
      <c r="L173" s="117"/>
      <c r="M173" s="117"/>
      <c r="N173" s="129">
        <v>66945.0</v>
      </c>
      <c r="O173" s="130">
        <f t="shared" si="47"/>
        <v>528750.9628</v>
      </c>
      <c r="P173" s="142" t="s">
        <v>294</v>
      </c>
      <c r="Q173" s="143" t="s">
        <v>24</v>
      </c>
      <c r="R173" s="144"/>
      <c r="S173" s="134"/>
      <c r="T173" s="134"/>
      <c r="U173" s="134"/>
      <c r="V173" s="134"/>
      <c r="W173" s="134"/>
      <c r="X173" s="134"/>
      <c r="Y173" s="134"/>
      <c r="Z173" s="134"/>
      <c r="AA173" s="134"/>
      <c r="AB173" s="134"/>
      <c r="AC173" s="134"/>
      <c r="AD173" s="134"/>
      <c r="AE173" s="116"/>
      <c r="AF173" s="116"/>
      <c r="AG173" s="116"/>
      <c r="AH173" s="116"/>
      <c r="AI173" s="116"/>
      <c r="AJ173" s="116"/>
      <c r="AK173" s="116"/>
      <c r="AL173" s="116"/>
    </row>
    <row r="174">
      <c r="A174" s="138" t="s">
        <v>616</v>
      </c>
      <c r="B174" s="20" t="s">
        <v>617</v>
      </c>
      <c r="C174" s="103" t="s">
        <v>271</v>
      </c>
      <c r="D174" s="105">
        <v>6.4</v>
      </c>
      <c r="E174" s="139">
        <v>997080.0</v>
      </c>
      <c r="F174" s="107">
        <v>770980.0</v>
      </c>
      <c r="G174" s="108" t="s">
        <v>114</v>
      </c>
      <c r="H174" s="119">
        <f t="shared" ref="H174:H175" si="48">G174-2023</f>
        <v>-19</v>
      </c>
      <c r="I174" s="123">
        <f>H174/30</f>
        <v>-0.6333333333</v>
      </c>
      <c r="J174" s="119">
        <f t="shared" ref="J174:J175" si="49">E174-F174</f>
        <v>226100</v>
      </c>
      <c r="K174" s="119">
        <f t="shared" ref="K174:K175" si="50">J174*I174</f>
        <v>-143196.6667</v>
      </c>
      <c r="L174" s="119">
        <f t="shared" ref="L174:L175" si="51">K174+J174</f>
        <v>82903.33333</v>
      </c>
      <c r="M174" s="119">
        <f t="shared" ref="M174:M175" si="52">L174+F174</f>
        <v>853883.3333</v>
      </c>
      <c r="N174" s="119">
        <v>200.0</v>
      </c>
      <c r="O174" s="112">
        <f t="shared" si="47"/>
        <v>155793.75</v>
      </c>
      <c r="P174" s="27" t="s">
        <v>294</v>
      </c>
      <c r="Q174" s="21" t="s">
        <v>25</v>
      </c>
      <c r="R174" s="140" t="s">
        <v>618</v>
      </c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94"/>
      <c r="AF174" s="94"/>
      <c r="AG174" s="94"/>
      <c r="AH174" s="94"/>
      <c r="AI174" s="94"/>
      <c r="AJ174" s="94"/>
      <c r="AK174" s="94"/>
      <c r="AL174" s="94"/>
    </row>
    <row r="175">
      <c r="A175" s="103" t="s">
        <v>619</v>
      </c>
      <c r="B175" s="20" t="s">
        <v>620</v>
      </c>
      <c r="C175" s="103" t="s">
        <v>271</v>
      </c>
      <c r="D175" s="105">
        <v>7.28</v>
      </c>
      <c r="E175" s="139">
        <v>1601710.0</v>
      </c>
      <c r="F175" s="107">
        <v>728000.0</v>
      </c>
      <c r="G175" s="108" t="s">
        <v>149</v>
      </c>
      <c r="H175" s="119">
        <f t="shared" si="48"/>
        <v>-38</v>
      </c>
      <c r="I175" s="123">
        <v>-1.0</v>
      </c>
      <c r="J175" s="119">
        <f t="shared" si="49"/>
        <v>873710</v>
      </c>
      <c r="K175" s="119">
        <f t="shared" si="50"/>
        <v>-873710</v>
      </c>
      <c r="L175" s="119">
        <f t="shared" si="51"/>
        <v>0</v>
      </c>
      <c r="M175" s="119">
        <f t="shared" si="52"/>
        <v>728000</v>
      </c>
      <c r="N175" s="119">
        <v>38112.0</v>
      </c>
      <c r="O175" s="112">
        <f t="shared" si="47"/>
        <v>220015.1099</v>
      </c>
      <c r="P175" s="27" t="s">
        <v>294</v>
      </c>
      <c r="Q175" s="21" t="s">
        <v>25</v>
      </c>
      <c r="R175" s="140" t="s">
        <v>621</v>
      </c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94"/>
      <c r="AF175" s="94"/>
      <c r="AG175" s="94"/>
      <c r="AH175" s="94"/>
      <c r="AI175" s="94"/>
      <c r="AJ175" s="94"/>
      <c r="AK175" s="94"/>
      <c r="AL175" s="94"/>
    </row>
    <row r="176">
      <c r="A176" s="103" t="s">
        <v>622</v>
      </c>
      <c r="B176" s="20" t="s">
        <v>623</v>
      </c>
      <c r="C176" s="103" t="s">
        <v>271</v>
      </c>
      <c r="D176" s="105">
        <v>11.09</v>
      </c>
      <c r="E176" s="139">
        <v>260840.0</v>
      </c>
      <c r="F176" s="107" t="s">
        <v>25</v>
      </c>
      <c r="G176" s="108"/>
      <c r="H176" s="117"/>
      <c r="I176" s="118"/>
      <c r="J176" s="117"/>
      <c r="K176" s="117"/>
      <c r="L176" s="117"/>
      <c r="M176" s="117"/>
      <c r="N176" s="119" t="s">
        <v>157</v>
      </c>
      <c r="O176" s="112">
        <f t="shared" si="47"/>
        <v>23520.28855</v>
      </c>
      <c r="P176" s="27" t="s">
        <v>294</v>
      </c>
      <c r="Q176" s="21" t="s">
        <v>25</v>
      </c>
      <c r="R176" s="19" t="s">
        <v>273</v>
      </c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16"/>
      <c r="AF176" s="116"/>
      <c r="AG176" s="116"/>
      <c r="AH176" s="116"/>
      <c r="AI176" s="116"/>
      <c r="AJ176" s="116"/>
      <c r="AK176" s="116"/>
      <c r="AL176" s="116"/>
    </row>
    <row r="177">
      <c r="A177" s="103" t="s">
        <v>624</v>
      </c>
      <c r="B177" s="20" t="s">
        <v>625</v>
      </c>
      <c r="C177" s="103" t="s">
        <v>271</v>
      </c>
      <c r="D177" s="105">
        <v>4.63</v>
      </c>
      <c r="E177" s="139">
        <v>72600.0</v>
      </c>
      <c r="F177" s="107" t="s">
        <v>25</v>
      </c>
      <c r="G177" s="108"/>
      <c r="H177" s="117"/>
      <c r="I177" s="118"/>
      <c r="J177" s="117"/>
      <c r="K177" s="117"/>
      <c r="L177" s="117"/>
      <c r="M177" s="117"/>
      <c r="N177" s="119" t="s">
        <v>157</v>
      </c>
      <c r="O177" s="112">
        <f t="shared" si="47"/>
        <v>15680.34557</v>
      </c>
      <c r="P177" s="27" t="s">
        <v>294</v>
      </c>
      <c r="Q177" s="21" t="s">
        <v>25</v>
      </c>
      <c r="R177" s="140" t="s">
        <v>626</v>
      </c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16"/>
      <c r="AF177" s="116"/>
      <c r="AG177" s="116"/>
      <c r="AH177" s="116"/>
      <c r="AI177" s="116"/>
      <c r="AJ177" s="116"/>
      <c r="AK177" s="116"/>
      <c r="AL177" s="116"/>
    </row>
    <row r="178">
      <c r="A178" s="103" t="s">
        <v>624</v>
      </c>
      <c r="B178" s="20" t="s">
        <v>627</v>
      </c>
      <c r="C178" s="103" t="s">
        <v>271</v>
      </c>
      <c r="D178" s="105">
        <v>1.63</v>
      </c>
      <c r="E178" s="139">
        <v>4250.0</v>
      </c>
      <c r="F178" s="107" t="s">
        <v>25</v>
      </c>
      <c r="G178" s="108"/>
      <c r="H178" s="117"/>
      <c r="I178" s="118"/>
      <c r="J178" s="117"/>
      <c r="K178" s="117"/>
      <c r="L178" s="117"/>
      <c r="M178" s="117"/>
      <c r="N178" s="119" t="s">
        <v>157</v>
      </c>
      <c r="O178" s="112">
        <f t="shared" si="47"/>
        <v>2607.361963</v>
      </c>
      <c r="P178" s="27" t="s">
        <v>294</v>
      </c>
      <c r="Q178" s="21" t="s">
        <v>25</v>
      </c>
      <c r="R178" s="140" t="s">
        <v>390</v>
      </c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16"/>
      <c r="AF178" s="116"/>
      <c r="AG178" s="116"/>
      <c r="AH178" s="116"/>
      <c r="AI178" s="116"/>
      <c r="AJ178" s="116"/>
      <c r="AK178" s="116"/>
      <c r="AL178" s="116"/>
    </row>
    <row r="179">
      <c r="A179" s="103" t="s">
        <v>628</v>
      </c>
      <c r="B179" s="20" t="s">
        <v>629</v>
      </c>
      <c r="C179" s="103" t="s">
        <v>271</v>
      </c>
      <c r="D179" s="105">
        <v>3.01</v>
      </c>
      <c r="E179" s="139">
        <v>228652.0</v>
      </c>
      <c r="F179" s="107" t="s">
        <v>25</v>
      </c>
      <c r="G179" s="108"/>
      <c r="H179" s="117"/>
      <c r="I179" s="118"/>
      <c r="J179" s="117"/>
      <c r="K179" s="117"/>
      <c r="L179" s="117"/>
      <c r="M179" s="117"/>
      <c r="N179" s="119" t="s">
        <v>157</v>
      </c>
      <c r="O179" s="112">
        <f t="shared" si="47"/>
        <v>75964.1196</v>
      </c>
      <c r="P179" s="27" t="s">
        <v>294</v>
      </c>
      <c r="Q179" s="21" t="s">
        <v>25</v>
      </c>
      <c r="R179" s="140" t="s">
        <v>390</v>
      </c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16"/>
      <c r="AF179" s="116"/>
      <c r="AG179" s="116"/>
      <c r="AH179" s="116"/>
      <c r="AI179" s="116"/>
      <c r="AJ179" s="116"/>
      <c r="AK179" s="116"/>
      <c r="AL179" s="116"/>
    </row>
    <row r="180">
      <c r="A180" s="124" t="s">
        <v>229</v>
      </c>
      <c r="B180" s="141" t="s">
        <v>630</v>
      </c>
      <c r="C180" s="124" t="s">
        <v>271</v>
      </c>
      <c r="D180" s="125">
        <v>5.76</v>
      </c>
      <c r="E180" s="136">
        <v>2080810.0</v>
      </c>
      <c r="F180" s="127" t="s">
        <v>25</v>
      </c>
      <c r="G180" s="128"/>
      <c r="H180" s="117"/>
      <c r="I180" s="118"/>
      <c r="J180" s="117"/>
      <c r="K180" s="117"/>
      <c r="L180" s="117"/>
      <c r="M180" s="117"/>
      <c r="N180" s="129">
        <v>48730.0</v>
      </c>
      <c r="O180" s="130">
        <f t="shared" si="47"/>
        <v>361251.7361</v>
      </c>
      <c r="P180" s="142" t="s">
        <v>294</v>
      </c>
      <c r="Q180" s="143" t="s">
        <v>24</v>
      </c>
      <c r="R180" s="144"/>
      <c r="S180" s="134"/>
      <c r="T180" s="134"/>
      <c r="U180" s="134"/>
      <c r="V180" s="134"/>
      <c r="W180" s="134"/>
      <c r="X180" s="134"/>
      <c r="Y180" s="134"/>
      <c r="Z180" s="134"/>
      <c r="AA180" s="134"/>
      <c r="AB180" s="134"/>
      <c r="AC180" s="134"/>
      <c r="AD180" s="134"/>
      <c r="AE180" s="116"/>
      <c r="AF180" s="116"/>
      <c r="AG180" s="116"/>
      <c r="AH180" s="116"/>
      <c r="AI180" s="116"/>
      <c r="AJ180" s="116"/>
      <c r="AK180" s="116"/>
      <c r="AL180" s="116"/>
    </row>
    <row r="181">
      <c r="A181" s="103" t="s">
        <v>631</v>
      </c>
      <c r="B181" s="20" t="s">
        <v>632</v>
      </c>
      <c r="C181" s="103" t="s">
        <v>271</v>
      </c>
      <c r="D181" s="105">
        <v>3.84</v>
      </c>
      <c r="E181" s="139">
        <v>642900.0</v>
      </c>
      <c r="F181" s="107" t="s">
        <v>25</v>
      </c>
      <c r="G181" s="108"/>
      <c r="H181" s="117"/>
      <c r="I181" s="118"/>
      <c r="J181" s="117"/>
      <c r="K181" s="117"/>
      <c r="L181" s="117"/>
      <c r="M181" s="117"/>
      <c r="N181" s="119">
        <v>9060.0</v>
      </c>
      <c r="O181" s="112">
        <f t="shared" si="47"/>
        <v>167421.875</v>
      </c>
      <c r="P181" s="27" t="s">
        <v>294</v>
      </c>
      <c r="Q181" s="21" t="s">
        <v>25</v>
      </c>
      <c r="R181" s="19" t="s">
        <v>273</v>
      </c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16"/>
      <c r="AF181" s="116"/>
      <c r="AG181" s="116"/>
      <c r="AH181" s="116"/>
      <c r="AI181" s="116"/>
      <c r="AJ181" s="116"/>
      <c r="AK181" s="116"/>
      <c r="AL181" s="116"/>
    </row>
    <row r="182">
      <c r="A182" s="103" t="s">
        <v>633</v>
      </c>
      <c r="B182" s="20" t="s">
        <v>634</v>
      </c>
      <c r="C182" s="103" t="s">
        <v>271</v>
      </c>
      <c r="D182" s="105">
        <v>8.24</v>
      </c>
      <c r="E182" s="201">
        <v>1241000.0</v>
      </c>
      <c r="F182" s="107" t="s">
        <v>25</v>
      </c>
      <c r="G182" s="121"/>
      <c r="H182" s="117"/>
      <c r="I182" s="118"/>
      <c r="J182" s="117"/>
      <c r="K182" s="117"/>
      <c r="L182" s="117"/>
      <c r="M182" s="117"/>
      <c r="N182" s="119" t="s">
        <v>157</v>
      </c>
      <c r="O182" s="112">
        <f t="shared" si="47"/>
        <v>150606.7961</v>
      </c>
      <c r="P182" s="27" t="s">
        <v>294</v>
      </c>
      <c r="Q182" s="21" t="s">
        <v>25</v>
      </c>
      <c r="R182" s="140" t="s">
        <v>390</v>
      </c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16"/>
      <c r="AF182" s="116"/>
      <c r="AG182" s="116"/>
      <c r="AH182" s="116"/>
      <c r="AI182" s="116"/>
      <c r="AJ182" s="116"/>
      <c r="AK182" s="116"/>
      <c r="AL182" s="116"/>
    </row>
    <row r="183">
      <c r="A183" s="124" t="s">
        <v>635</v>
      </c>
      <c r="B183" s="141" t="s">
        <v>636</v>
      </c>
      <c r="C183" s="124" t="s">
        <v>271</v>
      </c>
      <c r="D183" s="125">
        <v>11.75</v>
      </c>
      <c r="E183" s="136">
        <v>6137100.0</v>
      </c>
      <c r="F183" s="127" t="s">
        <v>25</v>
      </c>
      <c r="G183" s="128"/>
      <c r="H183" s="117"/>
      <c r="I183" s="118"/>
      <c r="J183" s="117"/>
      <c r="K183" s="117"/>
      <c r="L183" s="117"/>
      <c r="M183" s="117"/>
      <c r="N183" s="129">
        <v>67898.0</v>
      </c>
      <c r="O183" s="130">
        <f t="shared" si="47"/>
        <v>522306.383</v>
      </c>
      <c r="P183" s="142" t="s">
        <v>294</v>
      </c>
      <c r="Q183" s="143" t="s">
        <v>24</v>
      </c>
      <c r="R183" s="146" t="s">
        <v>637</v>
      </c>
      <c r="S183" s="134"/>
      <c r="T183" s="134"/>
      <c r="U183" s="134"/>
      <c r="V183" s="134"/>
      <c r="W183" s="134"/>
      <c r="X183" s="134"/>
      <c r="Y183" s="134"/>
      <c r="Z183" s="134"/>
      <c r="AA183" s="134"/>
      <c r="AB183" s="134"/>
      <c r="AC183" s="134"/>
      <c r="AD183" s="134"/>
      <c r="AE183" s="116"/>
      <c r="AF183" s="116"/>
      <c r="AG183" s="116"/>
      <c r="AH183" s="116"/>
      <c r="AI183" s="116"/>
      <c r="AJ183" s="116"/>
      <c r="AK183" s="116"/>
      <c r="AL183" s="116"/>
    </row>
    <row r="184">
      <c r="A184" s="124" t="s">
        <v>638</v>
      </c>
      <c r="B184" s="141" t="s">
        <v>639</v>
      </c>
      <c r="C184" s="124" t="s">
        <v>271</v>
      </c>
      <c r="D184" s="125">
        <v>7.05</v>
      </c>
      <c r="E184" s="202">
        <v>4746600.0</v>
      </c>
      <c r="F184" s="127" t="s">
        <v>25</v>
      </c>
      <c r="G184" s="152"/>
      <c r="H184" s="117"/>
      <c r="I184" s="118"/>
      <c r="J184" s="117"/>
      <c r="K184" s="117"/>
      <c r="L184" s="117"/>
      <c r="M184" s="117"/>
      <c r="N184" s="129">
        <v>60400.0</v>
      </c>
      <c r="O184" s="130">
        <f t="shared" si="47"/>
        <v>673276.5957</v>
      </c>
      <c r="P184" s="142" t="s">
        <v>294</v>
      </c>
      <c r="Q184" s="143" t="s">
        <v>24</v>
      </c>
      <c r="R184" s="144"/>
      <c r="S184" s="134"/>
      <c r="T184" s="134"/>
      <c r="U184" s="134"/>
      <c r="V184" s="134"/>
      <c r="W184" s="134"/>
      <c r="X184" s="134"/>
      <c r="Y184" s="134"/>
      <c r="Z184" s="134"/>
      <c r="AA184" s="134"/>
      <c r="AB184" s="134"/>
      <c r="AC184" s="134"/>
      <c r="AD184" s="134"/>
      <c r="AE184" s="116"/>
      <c r="AF184" s="116"/>
      <c r="AG184" s="116"/>
      <c r="AH184" s="116"/>
      <c r="AI184" s="116"/>
      <c r="AJ184" s="116"/>
      <c r="AK184" s="116"/>
      <c r="AL184" s="116"/>
    </row>
    <row r="185">
      <c r="A185" s="135" t="s">
        <v>160</v>
      </c>
      <c r="B185" s="141" t="s">
        <v>640</v>
      </c>
      <c r="C185" s="124" t="s">
        <v>271</v>
      </c>
      <c r="D185" s="125">
        <v>10.92</v>
      </c>
      <c r="E185" s="202">
        <v>4007500.0</v>
      </c>
      <c r="F185" s="127" t="s">
        <v>25</v>
      </c>
      <c r="G185" s="152"/>
      <c r="H185" s="117"/>
      <c r="I185" s="118"/>
      <c r="J185" s="117"/>
      <c r="K185" s="117"/>
      <c r="L185" s="117"/>
      <c r="M185" s="117"/>
      <c r="N185" s="129">
        <v>56986.0</v>
      </c>
      <c r="O185" s="130">
        <f t="shared" si="47"/>
        <v>366987.1795</v>
      </c>
      <c r="P185" s="142" t="s">
        <v>294</v>
      </c>
      <c r="Q185" s="143" t="s">
        <v>24</v>
      </c>
      <c r="R185" s="144"/>
      <c r="S185" s="134"/>
      <c r="T185" s="134"/>
      <c r="U185" s="134"/>
      <c r="V185" s="134"/>
      <c r="W185" s="134"/>
      <c r="X185" s="134"/>
      <c r="Y185" s="134"/>
      <c r="Z185" s="134"/>
      <c r="AA185" s="134"/>
      <c r="AB185" s="134"/>
      <c r="AC185" s="134"/>
      <c r="AD185" s="134"/>
      <c r="AE185" s="116"/>
      <c r="AF185" s="116"/>
      <c r="AG185" s="116"/>
      <c r="AH185" s="116"/>
      <c r="AI185" s="116"/>
      <c r="AJ185" s="116"/>
      <c r="AK185" s="116"/>
      <c r="AL185" s="116"/>
    </row>
    <row r="186">
      <c r="A186" s="103" t="s">
        <v>641</v>
      </c>
      <c r="B186" s="20" t="s">
        <v>642</v>
      </c>
      <c r="C186" s="103" t="s">
        <v>271</v>
      </c>
      <c r="D186" s="105">
        <v>5.43</v>
      </c>
      <c r="E186" s="201">
        <v>868800.0</v>
      </c>
      <c r="F186" s="107" t="s">
        <v>25</v>
      </c>
      <c r="G186" s="121"/>
      <c r="H186" s="117"/>
      <c r="I186" s="118"/>
      <c r="J186" s="117"/>
      <c r="K186" s="117"/>
      <c r="L186" s="117"/>
      <c r="M186" s="117"/>
      <c r="N186" s="119" t="s">
        <v>157</v>
      </c>
      <c r="O186" s="112">
        <f t="shared" si="47"/>
        <v>160000</v>
      </c>
      <c r="P186" s="27" t="s">
        <v>294</v>
      </c>
      <c r="Q186" s="21" t="s">
        <v>25</v>
      </c>
      <c r="R186" s="140" t="s">
        <v>345</v>
      </c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16"/>
      <c r="AF186" s="116"/>
      <c r="AG186" s="116"/>
      <c r="AH186" s="116"/>
      <c r="AI186" s="116"/>
      <c r="AJ186" s="116"/>
      <c r="AK186" s="116"/>
      <c r="AL186" s="116"/>
    </row>
    <row r="187">
      <c r="A187" s="103" t="s">
        <v>643</v>
      </c>
      <c r="B187" s="20" t="s">
        <v>644</v>
      </c>
      <c r="C187" s="103" t="s">
        <v>271</v>
      </c>
      <c r="D187" s="105">
        <v>41.47</v>
      </c>
      <c r="E187" s="201">
        <v>1562300.0</v>
      </c>
      <c r="F187" s="107" t="s">
        <v>25</v>
      </c>
      <c r="G187" s="121"/>
      <c r="H187" s="117"/>
      <c r="I187" s="118"/>
      <c r="J187" s="117"/>
      <c r="K187" s="117"/>
      <c r="L187" s="117"/>
      <c r="M187" s="117"/>
      <c r="N187" s="119" t="s">
        <v>157</v>
      </c>
      <c r="O187" s="112">
        <f t="shared" si="47"/>
        <v>37673.01664</v>
      </c>
      <c r="P187" s="27" t="s">
        <v>294</v>
      </c>
      <c r="Q187" s="21" t="s">
        <v>25</v>
      </c>
      <c r="R187" s="19" t="s">
        <v>273</v>
      </c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16"/>
      <c r="AF187" s="116"/>
      <c r="AG187" s="116"/>
      <c r="AH187" s="116"/>
      <c r="AI187" s="116"/>
      <c r="AJ187" s="116"/>
      <c r="AK187" s="116"/>
      <c r="AL187" s="116"/>
    </row>
    <row r="188">
      <c r="A188" s="103" t="s">
        <v>154</v>
      </c>
      <c r="B188" s="20" t="s">
        <v>645</v>
      </c>
      <c r="C188" s="103" t="s">
        <v>271</v>
      </c>
      <c r="D188" s="105">
        <v>1.1</v>
      </c>
      <c r="E188" s="201">
        <v>400000.0</v>
      </c>
      <c r="F188" s="107">
        <v>300000.0</v>
      </c>
      <c r="G188" s="121" t="s">
        <v>40</v>
      </c>
      <c r="H188" s="119">
        <f>G188-2023</f>
        <v>-20</v>
      </c>
      <c r="I188" s="123">
        <f>H188/30</f>
        <v>-0.6666666667</v>
      </c>
      <c r="J188" s="119">
        <f>E188-F188</f>
        <v>100000</v>
      </c>
      <c r="K188" s="119">
        <f>J188*I188</f>
        <v>-66666.66667</v>
      </c>
      <c r="L188" s="119">
        <f>K188+J188</f>
        <v>33333.33333</v>
      </c>
      <c r="M188" s="119">
        <f>L188+F188</f>
        <v>333333.3333</v>
      </c>
      <c r="N188" s="119" t="s">
        <v>157</v>
      </c>
      <c r="O188" s="112">
        <f t="shared" si="47"/>
        <v>363636.3636</v>
      </c>
      <c r="P188" s="27" t="s">
        <v>294</v>
      </c>
      <c r="Q188" s="21" t="s">
        <v>25</v>
      </c>
      <c r="R188" s="140" t="s">
        <v>455</v>
      </c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94"/>
      <c r="AF188" s="94"/>
      <c r="AG188" s="94"/>
      <c r="AH188" s="94"/>
      <c r="AI188" s="94"/>
      <c r="AJ188" s="94"/>
      <c r="AK188" s="94"/>
      <c r="AL188" s="94"/>
    </row>
    <row r="189">
      <c r="A189" s="135" t="s">
        <v>174</v>
      </c>
      <c r="B189" s="141" t="s">
        <v>646</v>
      </c>
      <c r="C189" s="124" t="s">
        <v>271</v>
      </c>
      <c r="D189" s="125">
        <v>17.23</v>
      </c>
      <c r="E189" s="136">
        <v>8149550.0</v>
      </c>
      <c r="F189" s="127" t="s">
        <v>25</v>
      </c>
      <c r="G189" s="128"/>
      <c r="H189" s="117"/>
      <c r="I189" s="118"/>
      <c r="J189" s="117"/>
      <c r="K189" s="117"/>
      <c r="L189" s="117"/>
      <c r="M189" s="117"/>
      <c r="N189" s="129" t="s">
        <v>157</v>
      </c>
      <c r="O189" s="130">
        <f t="shared" si="47"/>
        <v>472986.0708</v>
      </c>
      <c r="P189" s="142" t="s">
        <v>294</v>
      </c>
      <c r="Q189" s="143" t="s">
        <v>24</v>
      </c>
      <c r="R189" s="144"/>
      <c r="S189" s="134"/>
      <c r="T189" s="134"/>
      <c r="U189" s="134"/>
      <c r="V189" s="134"/>
      <c r="W189" s="134"/>
      <c r="X189" s="134"/>
      <c r="Y189" s="134"/>
      <c r="Z189" s="134"/>
      <c r="AA189" s="134"/>
      <c r="AB189" s="134"/>
      <c r="AC189" s="134"/>
      <c r="AD189" s="134"/>
      <c r="AE189" s="116"/>
      <c r="AF189" s="116"/>
      <c r="AG189" s="116"/>
      <c r="AH189" s="116"/>
      <c r="AI189" s="116"/>
      <c r="AJ189" s="116"/>
      <c r="AK189" s="116"/>
      <c r="AL189" s="116"/>
    </row>
    <row r="190">
      <c r="A190" s="103" t="s">
        <v>647</v>
      </c>
      <c r="B190" s="20" t="s">
        <v>648</v>
      </c>
      <c r="C190" s="103" t="s">
        <v>271</v>
      </c>
      <c r="D190" s="105">
        <v>1.0</v>
      </c>
      <c r="E190" s="139">
        <v>540516.0</v>
      </c>
      <c r="F190" s="107" t="s">
        <v>25</v>
      </c>
      <c r="G190" s="108"/>
      <c r="H190" s="117"/>
      <c r="I190" s="118"/>
      <c r="J190" s="117"/>
      <c r="K190" s="117"/>
      <c r="L190" s="117"/>
      <c r="M190" s="117"/>
      <c r="N190" s="119" t="s">
        <v>157</v>
      </c>
      <c r="O190" s="112">
        <f t="shared" si="47"/>
        <v>540516</v>
      </c>
      <c r="P190" s="27" t="s">
        <v>294</v>
      </c>
      <c r="Q190" s="21" t="s">
        <v>25</v>
      </c>
      <c r="R190" s="19" t="s">
        <v>273</v>
      </c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16"/>
      <c r="AF190" s="116"/>
      <c r="AG190" s="116"/>
      <c r="AH190" s="116"/>
      <c r="AI190" s="116"/>
      <c r="AJ190" s="116"/>
      <c r="AK190" s="116"/>
      <c r="AL190" s="116"/>
    </row>
    <row r="191">
      <c r="A191" s="103" t="s">
        <v>649</v>
      </c>
      <c r="B191" s="20" t="s">
        <v>650</v>
      </c>
      <c r="C191" s="103" t="s">
        <v>271</v>
      </c>
      <c r="D191" s="105">
        <v>5.93</v>
      </c>
      <c r="E191" s="139">
        <v>1226333.0</v>
      </c>
      <c r="F191" s="107" t="s">
        <v>25</v>
      </c>
      <c r="G191" s="108"/>
      <c r="H191" s="117"/>
      <c r="I191" s="118"/>
      <c r="J191" s="117"/>
      <c r="K191" s="117"/>
      <c r="L191" s="117"/>
      <c r="M191" s="117"/>
      <c r="N191" s="119" t="s">
        <v>157</v>
      </c>
      <c r="O191" s="112">
        <f t="shared" si="47"/>
        <v>206801.5177</v>
      </c>
      <c r="P191" s="27" t="s">
        <v>294</v>
      </c>
      <c r="Q191" s="21" t="s">
        <v>25</v>
      </c>
      <c r="R191" s="19" t="s">
        <v>273</v>
      </c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16"/>
      <c r="AF191" s="116"/>
      <c r="AG191" s="116"/>
      <c r="AH191" s="116"/>
      <c r="AI191" s="116"/>
      <c r="AJ191" s="116"/>
      <c r="AK191" s="116"/>
      <c r="AL191" s="116"/>
    </row>
    <row r="192">
      <c r="A192" s="103" t="s">
        <v>651</v>
      </c>
      <c r="B192" s="20" t="s">
        <v>652</v>
      </c>
      <c r="C192" s="103" t="s">
        <v>271</v>
      </c>
      <c r="D192" s="105">
        <v>27.5</v>
      </c>
      <c r="E192" s="139">
        <v>3999880.0</v>
      </c>
      <c r="F192" s="107" t="s">
        <v>25</v>
      </c>
      <c r="G192" s="108"/>
      <c r="H192" s="117"/>
      <c r="I192" s="118"/>
      <c r="J192" s="117"/>
      <c r="K192" s="117"/>
      <c r="L192" s="117"/>
      <c r="M192" s="117"/>
      <c r="N192" s="119" t="s">
        <v>157</v>
      </c>
      <c r="O192" s="112">
        <f t="shared" si="47"/>
        <v>145450.1818</v>
      </c>
      <c r="P192" s="27" t="s">
        <v>272</v>
      </c>
      <c r="Q192" s="21" t="s">
        <v>25</v>
      </c>
      <c r="R192" s="140" t="s">
        <v>653</v>
      </c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16"/>
      <c r="AF192" s="116"/>
      <c r="AG192" s="116"/>
      <c r="AH192" s="116"/>
      <c r="AI192" s="116"/>
      <c r="AJ192" s="116"/>
      <c r="AK192" s="116"/>
      <c r="AL192" s="116"/>
    </row>
    <row r="193">
      <c r="A193" s="103" t="s">
        <v>654</v>
      </c>
      <c r="B193" s="20" t="s">
        <v>655</v>
      </c>
      <c r="C193" s="103" t="s">
        <v>271</v>
      </c>
      <c r="D193" s="105">
        <v>14.19</v>
      </c>
      <c r="E193" s="139">
        <v>1419000.0</v>
      </c>
      <c r="F193" s="107" t="s">
        <v>25</v>
      </c>
      <c r="G193" s="108"/>
      <c r="H193" s="117"/>
      <c r="I193" s="118"/>
      <c r="J193" s="117"/>
      <c r="K193" s="117"/>
      <c r="L193" s="117"/>
      <c r="M193" s="117"/>
      <c r="N193" s="119" t="s">
        <v>157</v>
      </c>
      <c r="O193" s="112">
        <f t="shared" si="47"/>
        <v>100000</v>
      </c>
      <c r="P193" s="27" t="s">
        <v>294</v>
      </c>
      <c r="Q193" s="21" t="s">
        <v>25</v>
      </c>
      <c r="R193" s="140" t="s">
        <v>653</v>
      </c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16"/>
      <c r="AF193" s="116"/>
      <c r="AG193" s="116"/>
      <c r="AH193" s="116"/>
      <c r="AI193" s="116"/>
      <c r="AJ193" s="116"/>
      <c r="AK193" s="116"/>
      <c r="AL193" s="116"/>
    </row>
    <row r="194">
      <c r="A194" s="124" t="s">
        <v>656</v>
      </c>
      <c r="B194" s="141" t="s">
        <v>657</v>
      </c>
      <c r="C194" s="124" t="s">
        <v>271</v>
      </c>
      <c r="D194" s="125">
        <v>10.5</v>
      </c>
      <c r="E194" s="136">
        <v>6923678.0</v>
      </c>
      <c r="F194" s="127" t="s">
        <v>25</v>
      </c>
      <c r="G194" s="128"/>
      <c r="H194" s="117"/>
      <c r="I194" s="118"/>
      <c r="J194" s="117"/>
      <c r="K194" s="117"/>
      <c r="L194" s="117"/>
      <c r="M194" s="117"/>
      <c r="N194" s="129" t="s">
        <v>157</v>
      </c>
      <c r="O194" s="130">
        <f t="shared" si="47"/>
        <v>659397.9048</v>
      </c>
      <c r="P194" s="142" t="s">
        <v>294</v>
      </c>
      <c r="Q194" s="143" t="s">
        <v>24</v>
      </c>
      <c r="R194" s="144"/>
      <c r="S194" s="134"/>
      <c r="T194" s="134"/>
      <c r="U194" s="134"/>
      <c r="V194" s="134"/>
      <c r="W194" s="134"/>
      <c r="X194" s="134"/>
      <c r="Y194" s="134"/>
      <c r="Z194" s="134"/>
      <c r="AA194" s="134"/>
      <c r="AB194" s="134"/>
      <c r="AC194" s="134"/>
      <c r="AD194" s="134"/>
      <c r="AE194" s="116"/>
      <c r="AF194" s="116"/>
      <c r="AG194" s="116"/>
      <c r="AH194" s="116"/>
      <c r="AI194" s="116"/>
      <c r="AJ194" s="116"/>
      <c r="AK194" s="116"/>
      <c r="AL194" s="116"/>
    </row>
    <row r="195">
      <c r="A195" s="103" t="s">
        <v>658</v>
      </c>
      <c r="B195" s="20" t="s">
        <v>659</v>
      </c>
      <c r="C195" s="103" t="s">
        <v>271</v>
      </c>
      <c r="D195" s="105">
        <v>11.17</v>
      </c>
      <c r="E195" s="139">
        <v>670200.0</v>
      </c>
      <c r="F195" s="107" t="s">
        <v>25</v>
      </c>
      <c r="G195" s="108"/>
      <c r="H195" s="117"/>
      <c r="I195" s="118"/>
      <c r="J195" s="117"/>
      <c r="K195" s="117"/>
      <c r="L195" s="117"/>
      <c r="M195" s="117"/>
      <c r="N195" s="119" t="s">
        <v>157</v>
      </c>
      <c r="O195" s="112">
        <f t="shared" si="47"/>
        <v>60000</v>
      </c>
      <c r="P195" s="27" t="s">
        <v>294</v>
      </c>
      <c r="Q195" s="21" t="s">
        <v>25</v>
      </c>
      <c r="R195" s="140" t="s">
        <v>390</v>
      </c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16"/>
      <c r="AF195" s="116"/>
      <c r="AG195" s="116"/>
      <c r="AH195" s="116"/>
      <c r="AI195" s="116"/>
      <c r="AJ195" s="116"/>
      <c r="AK195" s="116"/>
      <c r="AL195" s="116"/>
    </row>
    <row r="196">
      <c r="A196" s="103" t="s">
        <v>660</v>
      </c>
      <c r="B196" s="20" t="s">
        <v>661</v>
      </c>
      <c r="C196" s="103" t="s">
        <v>271</v>
      </c>
      <c r="D196" s="105">
        <v>2.0</v>
      </c>
      <c r="E196" s="139">
        <v>923065.0</v>
      </c>
      <c r="F196" s="107">
        <v>60000.0</v>
      </c>
      <c r="G196" s="108" t="s">
        <v>305</v>
      </c>
      <c r="H196" s="119">
        <f>G196-2023</f>
        <v>-2</v>
      </c>
      <c r="I196" s="123">
        <f>H196/30</f>
        <v>-0.06666666667</v>
      </c>
      <c r="J196" s="119">
        <f>E196-F196</f>
        <v>863065</v>
      </c>
      <c r="K196" s="119">
        <f>J196*I196</f>
        <v>-57537.66667</v>
      </c>
      <c r="L196" s="119">
        <f>K196+J196</f>
        <v>805527.3333</v>
      </c>
      <c r="M196" s="119">
        <f>L196+F196</f>
        <v>865527.3333</v>
      </c>
      <c r="N196" s="119" t="s">
        <v>157</v>
      </c>
      <c r="O196" s="112">
        <f t="shared" si="47"/>
        <v>461532.5</v>
      </c>
      <c r="P196" s="27" t="s">
        <v>294</v>
      </c>
      <c r="Q196" s="21" t="s">
        <v>25</v>
      </c>
      <c r="R196" s="140" t="s">
        <v>662</v>
      </c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94"/>
      <c r="AF196" s="94"/>
      <c r="AG196" s="94"/>
      <c r="AH196" s="94"/>
      <c r="AI196" s="94"/>
      <c r="AJ196" s="94"/>
      <c r="AK196" s="94"/>
      <c r="AL196" s="94"/>
    </row>
    <row r="197">
      <c r="A197" s="124" t="s">
        <v>663</v>
      </c>
      <c r="B197" s="141" t="s">
        <v>664</v>
      </c>
      <c r="C197" s="124" t="s">
        <v>271</v>
      </c>
      <c r="D197" s="125">
        <v>2.57</v>
      </c>
      <c r="E197" s="136">
        <v>4067877.0</v>
      </c>
      <c r="F197" s="127" t="s">
        <v>25</v>
      </c>
      <c r="G197" s="128"/>
      <c r="H197" s="117"/>
      <c r="I197" s="118"/>
      <c r="J197" s="117"/>
      <c r="K197" s="117"/>
      <c r="L197" s="117"/>
      <c r="M197" s="117"/>
      <c r="N197" s="129" t="s">
        <v>157</v>
      </c>
      <c r="O197" s="130">
        <f t="shared" si="47"/>
        <v>1582831.518</v>
      </c>
      <c r="P197" s="142" t="s">
        <v>294</v>
      </c>
      <c r="Q197" s="143" t="s">
        <v>24</v>
      </c>
      <c r="R197" s="144"/>
      <c r="S197" s="134"/>
      <c r="T197" s="134"/>
      <c r="U197" s="134"/>
      <c r="V197" s="134"/>
      <c r="W197" s="134"/>
      <c r="X197" s="134"/>
      <c r="Y197" s="134"/>
      <c r="Z197" s="134"/>
      <c r="AA197" s="134"/>
      <c r="AB197" s="134"/>
      <c r="AC197" s="134"/>
      <c r="AD197" s="134"/>
      <c r="AE197" s="116"/>
      <c r="AF197" s="116"/>
      <c r="AG197" s="116"/>
      <c r="AH197" s="116"/>
      <c r="AI197" s="116"/>
      <c r="AJ197" s="116"/>
      <c r="AK197" s="116"/>
      <c r="AL197" s="116"/>
    </row>
    <row r="198">
      <c r="A198" s="103" t="s">
        <v>665</v>
      </c>
      <c r="B198" s="20" t="s">
        <v>666</v>
      </c>
      <c r="C198" s="103" t="s">
        <v>271</v>
      </c>
      <c r="D198" s="105">
        <v>8.09</v>
      </c>
      <c r="E198" s="139">
        <v>667430.0</v>
      </c>
      <c r="F198" s="107" t="s">
        <v>25</v>
      </c>
      <c r="G198" s="108"/>
      <c r="H198" s="117"/>
      <c r="I198" s="118"/>
      <c r="J198" s="117"/>
      <c r="K198" s="117"/>
      <c r="L198" s="117"/>
      <c r="M198" s="117"/>
      <c r="N198" s="119" t="s">
        <v>157</v>
      </c>
      <c r="O198" s="112">
        <f t="shared" si="47"/>
        <v>82500.61805</v>
      </c>
      <c r="P198" s="27" t="s">
        <v>294</v>
      </c>
      <c r="Q198" s="21" t="s">
        <v>25</v>
      </c>
      <c r="R198" s="140" t="s">
        <v>390</v>
      </c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16"/>
      <c r="AF198" s="116"/>
      <c r="AG198" s="116"/>
      <c r="AH198" s="116"/>
      <c r="AI198" s="116"/>
      <c r="AJ198" s="116"/>
      <c r="AK198" s="116"/>
      <c r="AL198" s="116"/>
    </row>
    <row r="199">
      <c r="A199" s="124" t="s">
        <v>667</v>
      </c>
      <c r="B199" s="141" t="s">
        <v>668</v>
      </c>
      <c r="C199" s="124" t="s">
        <v>271</v>
      </c>
      <c r="D199" s="125">
        <v>9.46</v>
      </c>
      <c r="E199" s="136">
        <v>1.049423E7</v>
      </c>
      <c r="F199" s="127" t="s">
        <v>25</v>
      </c>
      <c r="G199" s="128"/>
      <c r="H199" s="117"/>
      <c r="I199" s="118"/>
      <c r="J199" s="117"/>
      <c r="K199" s="117"/>
      <c r="L199" s="117"/>
      <c r="M199" s="117"/>
      <c r="N199" s="129" t="s">
        <v>157</v>
      </c>
      <c r="O199" s="130">
        <f t="shared" si="47"/>
        <v>1109326.638</v>
      </c>
      <c r="P199" s="142" t="s">
        <v>294</v>
      </c>
      <c r="Q199" s="143" t="s">
        <v>24</v>
      </c>
      <c r="R199" s="203" t="s">
        <v>669</v>
      </c>
      <c r="S199" s="134"/>
      <c r="T199" s="134"/>
      <c r="U199" s="134"/>
      <c r="V199" s="134"/>
      <c r="W199" s="134"/>
      <c r="X199" s="134"/>
      <c r="Y199" s="134"/>
      <c r="Z199" s="134"/>
      <c r="AA199" s="134"/>
      <c r="AB199" s="134"/>
      <c r="AC199" s="134"/>
      <c r="AD199" s="134"/>
      <c r="AE199" s="116"/>
      <c r="AF199" s="116"/>
      <c r="AG199" s="116"/>
      <c r="AH199" s="116"/>
      <c r="AI199" s="116"/>
      <c r="AJ199" s="116"/>
      <c r="AK199" s="116"/>
      <c r="AL199" s="116"/>
    </row>
    <row r="200">
      <c r="A200" s="103" t="s">
        <v>670</v>
      </c>
      <c r="B200" s="20" t="s">
        <v>671</v>
      </c>
      <c r="C200" s="103" t="s">
        <v>271</v>
      </c>
      <c r="D200" s="105">
        <v>0.5</v>
      </c>
      <c r="E200" s="139">
        <v>379623.0</v>
      </c>
      <c r="F200" s="107" t="s">
        <v>25</v>
      </c>
      <c r="G200" s="108"/>
      <c r="H200" s="117"/>
      <c r="I200" s="118"/>
      <c r="J200" s="117"/>
      <c r="K200" s="117"/>
      <c r="L200" s="117"/>
      <c r="M200" s="117"/>
      <c r="N200" s="119" t="s">
        <v>157</v>
      </c>
      <c r="O200" s="112">
        <f t="shared" si="47"/>
        <v>759246</v>
      </c>
      <c r="P200" s="27" t="s">
        <v>294</v>
      </c>
      <c r="Q200" s="21" t="s">
        <v>25</v>
      </c>
      <c r="R200" s="140" t="s">
        <v>672</v>
      </c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16"/>
      <c r="AF200" s="116"/>
      <c r="AG200" s="116"/>
      <c r="AH200" s="116"/>
      <c r="AI200" s="116"/>
      <c r="AJ200" s="116"/>
      <c r="AK200" s="116"/>
      <c r="AL200" s="116"/>
    </row>
    <row r="201">
      <c r="A201" s="204" t="s">
        <v>673</v>
      </c>
      <c r="B201" s="20" t="s">
        <v>674</v>
      </c>
      <c r="C201" s="103" t="s">
        <v>271</v>
      </c>
      <c r="D201" s="105">
        <v>4.43</v>
      </c>
      <c r="E201" s="139">
        <v>5287330.0</v>
      </c>
      <c r="F201" s="107">
        <v>231570.0</v>
      </c>
      <c r="G201" s="205" t="s">
        <v>294</v>
      </c>
      <c r="H201" s="119">
        <f t="shared" ref="H201:H204" si="53">G201-2023</f>
        <v>0</v>
      </c>
      <c r="I201" s="123">
        <f t="shared" ref="I201:I204" si="54">H201/30</f>
        <v>0</v>
      </c>
      <c r="J201" s="119">
        <f t="shared" ref="J201:J204" si="55">E201-F201</f>
        <v>5055760</v>
      </c>
      <c r="K201" s="119">
        <f t="shared" ref="K201:K204" si="56">J201*I201</f>
        <v>0</v>
      </c>
      <c r="L201" s="119">
        <f t="shared" ref="L201:L204" si="57">K201+J201</f>
        <v>5055760</v>
      </c>
      <c r="M201" s="119">
        <f t="shared" ref="M201:M204" si="58">L201+F201</f>
        <v>5287330</v>
      </c>
      <c r="N201" s="119" t="s">
        <v>157</v>
      </c>
      <c r="O201" s="112">
        <f t="shared" si="47"/>
        <v>1193528.217</v>
      </c>
      <c r="P201" s="27" t="s">
        <v>294</v>
      </c>
      <c r="Q201" s="21" t="s">
        <v>25</v>
      </c>
      <c r="R201" s="206" t="s">
        <v>675</v>
      </c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94"/>
      <c r="AF201" s="94"/>
      <c r="AG201" s="94"/>
      <c r="AH201" s="94"/>
      <c r="AI201" s="94"/>
      <c r="AJ201" s="94"/>
      <c r="AK201" s="94"/>
      <c r="AL201" s="94"/>
    </row>
    <row r="202">
      <c r="A202" s="204" t="s">
        <v>676</v>
      </c>
      <c r="B202" s="20" t="s">
        <v>677</v>
      </c>
      <c r="C202" s="103" t="s">
        <v>271</v>
      </c>
      <c r="D202" s="105">
        <v>5.81</v>
      </c>
      <c r="E202" s="139">
        <v>1.106167E7</v>
      </c>
      <c r="F202" s="107">
        <v>578925.0</v>
      </c>
      <c r="G202" s="205" t="s">
        <v>294</v>
      </c>
      <c r="H202" s="119">
        <f t="shared" si="53"/>
        <v>0</v>
      </c>
      <c r="I202" s="123">
        <f t="shared" si="54"/>
        <v>0</v>
      </c>
      <c r="J202" s="119">
        <f t="shared" si="55"/>
        <v>10482745</v>
      </c>
      <c r="K202" s="119">
        <f t="shared" si="56"/>
        <v>0</v>
      </c>
      <c r="L202" s="119">
        <f t="shared" si="57"/>
        <v>10482745</v>
      </c>
      <c r="M202" s="119">
        <f t="shared" si="58"/>
        <v>11061670</v>
      </c>
      <c r="N202" s="119" t="s">
        <v>157</v>
      </c>
      <c r="O202" s="112">
        <f t="shared" si="47"/>
        <v>1903901.893</v>
      </c>
      <c r="P202" s="27" t="s">
        <v>272</v>
      </c>
      <c r="Q202" s="21" t="s">
        <v>25</v>
      </c>
      <c r="R202" s="206" t="s">
        <v>678</v>
      </c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94"/>
      <c r="AF202" s="94"/>
      <c r="AG202" s="94"/>
      <c r="AH202" s="94"/>
      <c r="AI202" s="94"/>
      <c r="AJ202" s="94"/>
      <c r="AK202" s="94"/>
      <c r="AL202" s="94"/>
    </row>
    <row r="203">
      <c r="A203" s="204" t="s">
        <v>679</v>
      </c>
      <c r="B203" s="207" t="s">
        <v>680</v>
      </c>
      <c r="C203" s="103" t="s">
        <v>271</v>
      </c>
      <c r="D203" s="105">
        <v>1.88</v>
      </c>
      <c r="E203" s="139">
        <v>3080000.0</v>
      </c>
      <c r="F203" s="208">
        <v>282000.0</v>
      </c>
      <c r="G203" s="205" t="s">
        <v>294</v>
      </c>
      <c r="H203" s="119">
        <f t="shared" si="53"/>
        <v>0</v>
      </c>
      <c r="I203" s="123">
        <f t="shared" si="54"/>
        <v>0</v>
      </c>
      <c r="J203" s="119">
        <f t="shared" si="55"/>
        <v>2798000</v>
      </c>
      <c r="K203" s="119">
        <f t="shared" si="56"/>
        <v>0</v>
      </c>
      <c r="L203" s="119">
        <f t="shared" si="57"/>
        <v>2798000</v>
      </c>
      <c r="M203" s="119">
        <f t="shared" si="58"/>
        <v>3080000</v>
      </c>
      <c r="N203" s="119" t="s">
        <v>157</v>
      </c>
      <c r="O203" s="112">
        <f t="shared" si="47"/>
        <v>1638297.872</v>
      </c>
      <c r="P203" s="27" t="s">
        <v>272</v>
      </c>
      <c r="Q203" s="21" t="s">
        <v>25</v>
      </c>
      <c r="R203" s="206" t="s">
        <v>681</v>
      </c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94"/>
      <c r="AF203" s="94"/>
      <c r="AG203" s="94"/>
      <c r="AH203" s="94"/>
      <c r="AI203" s="94"/>
      <c r="AJ203" s="94"/>
      <c r="AK203" s="94"/>
      <c r="AL203" s="94"/>
    </row>
    <row r="204">
      <c r="A204" s="204" t="s">
        <v>682</v>
      </c>
      <c r="B204" s="20" t="s">
        <v>683</v>
      </c>
      <c r="C204" s="103" t="s">
        <v>271</v>
      </c>
      <c r="D204" s="105">
        <v>0.89</v>
      </c>
      <c r="E204" s="139">
        <v>2615806.0</v>
      </c>
      <c r="F204" s="107">
        <v>146850.0</v>
      </c>
      <c r="G204" s="205" t="s">
        <v>294</v>
      </c>
      <c r="H204" s="119">
        <f t="shared" si="53"/>
        <v>0</v>
      </c>
      <c r="I204" s="123">
        <f t="shared" si="54"/>
        <v>0</v>
      </c>
      <c r="J204" s="119">
        <f t="shared" si="55"/>
        <v>2468956</v>
      </c>
      <c r="K204" s="119">
        <f t="shared" si="56"/>
        <v>0</v>
      </c>
      <c r="L204" s="119">
        <f t="shared" si="57"/>
        <v>2468956</v>
      </c>
      <c r="M204" s="119">
        <f t="shared" si="58"/>
        <v>2615806</v>
      </c>
      <c r="N204" s="119" t="s">
        <v>157</v>
      </c>
      <c r="O204" s="112">
        <f t="shared" si="47"/>
        <v>2939107.865</v>
      </c>
      <c r="P204" s="27" t="s">
        <v>272</v>
      </c>
      <c r="Q204" s="21" t="s">
        <v>25</v>
      </c>
      <c r="R204" s="206" t="s">
        <v>684</v>
      </c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94"/>
      <c r="AF204" s="94"/>
      <c r="AG204" s="94"/>
      <c r="AH204" s="94"/>
      <c r="AI204" s="94"/>
      <c r="AJ204" s="94"/>
      <c r="AK204" s="94"/>
      <c r="AL204" s="94"/>
    </row>
    <row r="205">
      <c r="A205" s="103" t="s">
        <v>685</v>
      </c>
      <c r="B205" s="20" t="s">
        <v>686</v>
      </c>
      <c r="C205" s="103" t="s">
        <v>271</v>
      </c>
      <c r="D205" s="105">
        <v>1.32</v>
      </c>
      <c r="E205" s="139">
        <v>281300.0</v>
      </c>
      <c r="F205" s="107" t="s">
        <v>25</v>
      </c>
      <c r="G205" s="108"/>
      <c r="H205" s="117"/>
      <c r="I205" s="118"/>
      <c r="J205" s="117"/>
      <c r="K205" s="117"/>
      <c r="L205" s="117"/>
      <c r="M205" s="117"/>
      <c r="N205" s="119" t="s">
        <v>157</v>
      </c>
      <c r="O205" s="112">
        <f t="shared" si="47"/>
        <v>213106.0606</v>
      </c>
      <c r="P205" s="27" t="s">
        <v>294</v>
      </c>
      <c r="Q205" s="21" t="s">
        <v>25</v>
      </c>
      <c r="R205" s="19" t="s">
        <v>273</v>
      </c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16"/>
      <c r="AF205" s="116"/>
      <c r="AG205" s="116"/>
      <c r="AH205" s="116"/>
      <c r="AI205" s="116"/>
      <c r="AJ205" s="116"/>
      <c r="AK205" s="116"/>
      <c r="AL205" s="116"/>
    </row>
    <row r="206">
      <c r="A206" s="103" t="s">
        <v>687</v>
      </c>
      <c r="B206" s="20" t="s">
        <v>688</v>
      </c>
      <c r="C206" s="103" t="s">
        <v>271</v>
      </c>
      <c r="D206" s="105">
        <v>7.33</v>
      </c>
      <c r="E206" s="139">
        <v>2934674.0</v>
      </c>
      <c r="F206" s="107">
        <v>219900.0</v>
      </c>
      <c r="G206" s="108" t="s">
        <v>305</v>
      </c>
      <c r="H206" s="119">
        <f>G206-2023</f>
        <v>-2</v>
      </c>
      <c r="I206" s="123">
        <f>H206/30</f>
        <v>-0.06666666667</v>
      </c>
      <c r="J206" s="119">
        <f>E206-F206</f>
        <v>2714774</v>
      </c>
      <c r="K206" s="119">
        <f>J206*I206</f>
        <v>-180984.9333</v>
      </c>
      <c r="L206" s="119">
        <f>K206+J206</f>
        <v>2533789.067</v>
      </c>
      <c r="M206" s="119">
        <f>L206+F206</f>
        <v>2753689.067</v>
      </c>
      <c r="N206" s="119" t="s">
        <v>157</v>
      </c>
      <c r="O206" s="112">
        <f t="shared" si="47"/>
        <v>400364.8022</v>
      </c>
      <c r="P206" s="27" t="s">
        <v>294</v>
      </c>
      <c r="Q206" s="21" t="s">
        <v>25</v>
      </c>
      <c r="R206" s="140" t="s">
        <v>689</v>
      </c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94"/>
      <c r="AF206" s="94"/>
      <c r="AG206" s="94"/>
      <c r="AH206" s="94"/>
      <c r="AI206" s="94"/>
      <c r="AJ206" s="94"/>
      <c r="AK206" s="94"/>
      <c r="AL206" s="94"/>
    </row>
    <row r="207">
      <c r="A207" s="124" t="s">
        <v>690</v>
      </c>
      <c r="B207" s="141" t="s">
        <v>691</v>
      </c>
      <c r="C207" s="124" t="s">
        <v>271</v>
      </c>
      <c r="D207" s="125">
        <v>19.7</v>
      </c>
      <c r="E207" s="136">
        <v>1322400.0</v>
      </c>
      <c r="F207" s="127" t="s">
        <v>25</v>
      </c>
      <c r="G207" s="128"/>
      <c r="H207" s="117"/>
      <c r="I207" s="118"/>
      <c r="J207" s="117"/>
      <c r="K207" s="117"/>
      <c r="L207" s="117"/>
      <c r="M207" s="117"/>
      <c r="N207" s="129" t="s">
        <v>157</v>
      </c>
      <c r="O207" s="130">
        <f t="shared" si="47"/>
        <v>67126.90355</v>
      </c>
      <c r="P207" s="142" t="s">
        <v>294</v>
      </c>
      <c r="Q207" s="143" t="s">
        <v>24</v>
      </c>
      <c r="R207" s="144"/>
      <c r="S207" s="134"/>
      <c r="T207" s="134"/>
      <c r="U207" s="134"/>
      <c r="V207" s="134"/>
      <c r="W207" s="134"/>
      <c r="X207" s="134"/>
      <c r="Y207" s="134"/>
      <c r="Z207" s="134"/>
      <c r="AA207" s="134"/>
      <c r="AB207" s="134"/>
      <c r="AC207" s="134"/>
      <c r="AD207" s="134"/>
      <c r="AE207" s="116"/>
      <c r="AF207" s="116"/>
      <c r="AG207" s="116"/>
      <c r="AH207" s="116"/>
      <c r="AI207" s="116"/>
      <c r="AJ207" s="116"/>
      <c r="AK207" s="116"/>
      <c r="AL207" s="116"/>
    </row>
    <row r="208">
      <c r="A208" s="124" t="s">
        <v>692</v>
      </c>
      <c r="B208" s="141" t="s">
        <v>693</v>
      </c>
      <c r="C208" s="124" t="s">
        <v>271</v>
      </c>
      <c r="D208" s="125">
        <v>10.0</v>
      </c>
      <c r="E208" s="136">
        <v>7939000.0</v>
      </c>
      <c r="F208" s="127" t="s">
        <v>25</v>
      </c>
      <c r="G208" s="128"/>
      <c r="H208" s="117"/>
      <c r="I208" s="118"/>
      <c r="J208" s="117"/>
      <c r="K208" s="117"/>
      <c r="L208" s="117"/>
      <c r="M208" s="117"/>
      <c r="N208" s="129" t="s">
        <v>157</v>
      </c>
      <c r="O208" s="130">
        <f t="shared" si="47"/>
        <v>793900</v>
      </c>
      <c r="P208" s="142" t="s">
        <v>294</v>
      </c>
      <c r="Q208" s="143" t="s">
        <v>24</v>
      </c>
      <c r="R208" s="144"/>
      <c r="S208" s="134"/>
      <c r="T208" s="134"/>
      <c r="U208" s="134"/>
      <c r="V208" s="134"/>
      <c r="W208" s="134"/>
      <c r="X208" s="134"/>
      <c r="Y208" s="134"/>
      <c r="Z208" s="134"/>
      <c r="AA208" s="134"/>
      <c r="AB208" s="134"/>
      <c r="AC208" s="134"/>
      <c r="AD208" s="134"/>
      <c r="AE208" s="116"/>
      <c r="AF208" s="116"/>
      <c r="AG208" s="116"/>
      <c r="AH208" s="116"/>
      <c r="AI208" s="116"/>
      <c r="AJ208" s="116"/>
      <c r="AK208" s="116"/>
      <c r="AL208" s="116"/>
    </row>
    <row r="209">
      <c r="A209" s="103" t="s">
        <v>694</v>
      </c>
      <c r="B209" s="20" t="s">
        <v>695</v>
      </c>
      <c r="C209" s="103" t="s">
        <v>271</v>
      </c>
      <c r="D209" s="105">
        <v>50.919</v>
      </c>
      <c r="E209" s="156">
        <v>434200.0</v>
      </c>
      <c r="F209" s="107" t="s">
        <v>25</v>
      </c>
      <c r="G209" s="121"/>
      <c r="H209" s="117"/>
      <c r="I209" s="118"/>
      <c r="J209" s="117"/>
      <c r="K209" s="117"/>
      <c r="L209" s="117"/>
      <c r="M209" s="117"/>
      <c r="N209" s="119" t="s">
        <v>157</v>
      </c>
      <c r="O209" s="112">
        <f t="shared" si="47"/>
        <v>8527.268799</v>
      </c>
      <c r="P209" s="27" t="s">
        <v>294</v>
      </c>
      <c r="Q209" s="21" t="s">
        <v>25</v>
      </c>
      <c r="R209" s="140" t="s">
        <v>696</v>
      </c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16"/>
      <c r="AF209" s="116"/>
      <c r="AG209" s="116"/>
      <c r="AH209" s="116"/>
      <c r="AI209" s="116"/>
      <c r="AJ209" s="116"/>
      <c r="AK209" s="116"/>
      <c r="AL209" s="116"/>
    </row>
    <row r="210">
      <c r="A210" s="103" t="s">
        <v>697</v>
      </c>
      <c r="B210" s="20" t="s">
        <v>698</v>
      </c>
      <c r="C210" s="103" t="s">
        <v>271</v>
      </c>
      <c r="D210" s="105">
        <v>2.599</v>
      </c>
      <c r="E210" s="139">
        <v>1120100.0</v>
      </c>
      <c r="F210" s="107" t="s">
        <v>25</v>
      </c>
      <c r="G210" s="108"/>
      <c r="H210" s="117"/>
      <c r="I210" s="118"/>
      <c r="J210" s="117"/>
      <c r="K210" s="117"/>
      <c r="L210" s="117"/>
      <c r="M210" s="117"/>
      <c r="N210" s="119" t="s">
        <v>157</v>
      </c>
      <c r="O210" s="112">
        <f t="shared" si="47"/>
        <v>430973.4513</v>
      </c>
      <c r="P210" s="27" t="s">
        <v>294</v>
      </c>
      <c r="Q210" s="21" t="s">
        <v>25</v>
      </c>
      <c r="R210" s="140" t="s">
        <v>390</v>
      </c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16"/>
      <c r="AF210" s="116"/>
      <c r="AG210" s="116"/>
      <c r="AH210" s="116"/>
      <c r="AI210" s="116"/>
      <c r="AJ210" s="116"/>
      <c r="AK210" s="116"/>
      <c r="AL210" s="116"/>
    </row>
    <row r="211">
      <c r="A211" s="103" t="s">
        <v>699</v>
      </c>
      <c r="B211" s="20" t="s">
        <v>700</v>
      </c>
      <c r="C211" s="103" t="s">
        <v>271</v>
      </c>
      <c r="D211" s="105">
        <v>12.2</v>
      </c>
      <c r="E211" s="156">
        <v>163300.0</v>
      </c>
      <c r="F211" s="107" t="s">
        <v>25</v>
      </c>
      <c r="G211" s="121"/>
      <c r="H211" s="117"/>
      <c r="I211" s="118"/>
      <c r="J211" s="117"/>
      <c r="K211" s="117"/>
      <c r="L211" s="117"/>
      <c r="M211" s="117"/>
      <c r="N211" s="119" t="s">
        <v>157</v>
      </c>
      <c r="O211" s="112">
        <f t="shared" si="47"/>
        <v>13385.2459</v>
      </c>
      <c r="P211" s="27" t="s">
        <v>294</v>
      </c>
      <c r="Q211" s="21" t="s">
        <v>25</v>
      </c>
      <c r="R211" s="140" t="s">
        <v>390</v>
      </c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16"/>
      <c r="AF211" s="116"/>
      <c r="AG211" s="116"/>
      <c r="AH211" s="116"/>
      <c r="AI211" s="116"/>
      <c r="AJ211" s="116"/>
      <c r="AK211" s="116"/>
      <c r="AL211" s="116"/>
    </row>
    <row r="212">
      <c r="A212" s="124" t="s">
        <v>701</v>
      </c>
      <c r="B212" s="141" t="s">
        <v>702</v>
      </c>
      <c r="C212" s="124" t="s">
        <v>271</v>
      </c>
      <c r="D212" s="125">
        <v>15.013</v>
      </c>
      <c r="E212" s="136">
        <v>8087300.0</v>
      </c>
      <c r="F212" s="127" t="s">
        <v>25</v>
      </c>
      <c r="G212" s="128"/>
      <c r="H212" s="117"/>
      <c r="I212" s="118"/>
      <c r="J212" s="117"/>
      <c r="K212" s="117"/>
      <c r="L212" s="117"/>
      <c r="M212" s="117"/>
      <c r="N212" s="129" t="s">
        <v>157</v>
      </c>
      <c r="O212" s="130">
        <f t="shared" si="47"/>
        <v>538686.4717</v>
      </c>
      <c r="P212" s="142" t="s">
        <v>294</v>
      </c>
      <c r="Q212" s="143" t="s">
        <v>24</v>
      </c>
      <c r="R212" s="144"/>
      <c r="S212" s="134"/>
      <c r="T212" s="134"/>
      <c r="U212" s="134"/>
      <c r="V212" s="134"/>
      <c r="W212" s="134"/>
      <c r="X212" s="134"/>
      <c r="Y212" s="134"/>
      <c r="Z212" s="134"/>
      <c r="AA212" s="134"/>
      <c r="AB212" s="134"/>
      <c r="AC212" s="134"/>
      <c r="AD212" s="134"/>
      <c r="AE212" s="116"/>
      <c r="AF212" s="116"/>
      <c r="AG212" s="116"/>
      <c r="AH212" s="116"/>
      <c r="AI212" s="116"/>
      <c r="AJ212" s="116"/>
      <c r="AK212" s="116"/>
      <c r="AL212" s="116"/>
    </row>
    <row r="213">
      <c r="A213" s="124" t="s">
        <v>703</v>
      </c>
      <c r="B213" s="141" t="s">
        <v>704</v>
      </c>
      <c r="C213" s="124" t="s">
        <v>271</v>
      </c>
      <c r="D213" s="125">
        <v>29.832</v>
      </c>
      <c r="E213" s="151">
        <v>6380400.0</v>
      </c>
      <c r="F213" s="127" t="s">
        <v>25</v>
      </c>
      <c r="G213" s="152"/>
      <c r="H213" s="117"/>
      <c r="I213" s="118"/>
      <c r="J213" s="117"/>
      <c r="K213" s="117"/>
      <c r="L213" s="117"/>
      <c r="M213" s="117"/>
      <c r="N213" s="129">
        <v>56601.0</v>
      </c>
      <c r="O213" s="130">
        <f t="shared" si="47"/>
        <v>213877.7152</v>
      </c>
      <c r="P213" s="142" t="s">
        <v>294</v>
      </c>
      <c r="Q213" s="143" t="s">
        <v>24</v>
      </c>
      <c r="R213" s="144"/>
      <c r="S213" s="134"/>
      <c r="T213" s="134"/>
      <c r="U213" s="134"/>
      <c r="V213" s="134"/>
      <c r="W213" s="134"/>
      <c r="X213" s="134"/>
      <c r="Y213" s="134"/>
      <c r="Z213" s="134"/>
      <c r="AA213" s="134"/>
      <c r="AB213" s="134"/>
      <c r="AC213" s="134"/>
      <c r="AD213" s="134"/>
      <c r="AE213" s="116"/>
      <c r="AF213" s="116"/>
      <c r="AG213" s="116"/>
      <c r="AH213" s="116"/>
      <c r="AI213" s="116"/>
      <c r="AJ213" s="116"/>
      <c r="AK213" s="116"/>
      <c r="AL213" s="116"/>
    </row>
    <row r="214" ht="16.5" customHeight="1">
      <c r="A214" s="103" t="s">
        <v>705</v>
      </c>
      <c r="B214" s="20" t="s">
        <v>706</v>
      </c>
      <c r="C214" s="103" t="s">
        <v>271</v>
      </c>
      <c r="D214" s="105">
        <v>5.4</v>
      </c>
      <c r="E214" s="156">
        <v>504700.0</v>
      </c>
      <c r="F214" s="107" t="s">
        <v>25</v>
      </c>
      <c r="G214" s="121"/>
      <c r="H214" s="117"/>
      <c r="I214" s="118"/>
      <c r="J214" s="117"/>
      <c r="K214" s="117"/>
      <c r="L214" s="117"/>
      <c r="M214" s="117"/>
      <c r="N214" s="119" t="s">
        <v>157</v>
      </c>
      <c r="O214" s="112">
        <f t="shared" si="47"/>
        <v>93462.96296</v>
      </c>
      <c r="P214" s="27" t="s">
        <v>294</v>
      </c>
      <c r="Q214" s="21" t="s">
        <v>25</v>
      </c>
      <c r="R214" s="140" t="s">
        <v>390</v>
      </c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16"/>
      <c r="AF214" s="116"/>
      <c r="AG214" s="116"/>
      <c r="AH214" s="116"/>
      <c r="AI214" s="116"/>
      <c r="AJ214" s="116"/>
      <c r="AK214" s="116"/>
      <c r="AL214" s="116"/>
    </row>
    <row r="215">
      <c r="A215" s="124" t="s">
        <v>707</v>
      </c>
      <c r="B215" s="141" t="s">
        <v>708</v>
      </c>
      <c r="C215" s="124" t="s">
        <v>271</v>
      </c>
      <c r="D215" s="125">
        <v>4.28</v>
      </c>
      <c r="E215" s="136">
        <v>2964500.0</v>
      </c>
      <c r="F215" s="127" t="s">
        <v>25</v>
      </c>
      <c r="G215" s="128"/>
      <c r="H215" s="117"/>
      <c r="I215" s="118"/>
      <c r="J215" s="117"/>
      <c r="K215" s="117"/>
      <c r="L215" s="117"/>
      <c r="M215" s="117"/>
      <c r="N215" s="129">
        <v>75308.0</v>
      </c>
      <c r="O215" s="130">
        <f t="shared" si="47"/>
        <v>692640.1869</v>
      </c>
      <c r="P215" s="142" t="s">
        <v>294</v>
      </c>
      <c r="Q215" s="143" t="s">
        <v>24</v>
      </c>
      <c r="R215" s="133" t="s">
        <v>709</v>
      </c>
      <c r="S215" s="134"/>
      <c r="T215" s="134"/>
      <c r="U215" s="134"/>
      <c r="V215" s="134"/>
      <c r="W215" s="134"/>
      <c r="X215" s="134"/>
      <c r="Y215" s="134"/>
      <c r="Z215" s="134"/>
      <c r="AA215" s="134"/>
      <c r="AB215" s="134"/>
      <c r="AC215" s="134"/>
      <c r="AD215" s="134"/>
      <c r="AE215" s="116"/>
      <c r="AF215" s="116"/>
      <c r="AG215" s="116"/>
      <c r="AH215" s="116"/>
      <c r="AI215" s="116"/>
      <c r="AJ215" s="116"/>
      <c r="AK215" s="116"/>
      <c r="AL215" s="116"/>
    </row>
    <row r="216">
      <c r="A216" s="103" t="s">
        <v>710</v>
      </c>
      <c r="B216" s="20" t="s">
        <v>711</v>
      </c>
      <c r="C216" s="103" t="s">
        <v>271</v>
      </c>
      <c r="D216" s="105">
        <v>1.02</v>
      </c>
      <c r="E216" s="156">
        <v>74454.0</v>
      </c>
      <c r="F216" s="107" t="s">
        <v>25</v>
      </c>
      <c r="G216" s="121"/>
      <c r="H216" s="117"/>
      <c r="I216" s="118"/>
      <c r="J216" s="117"/>
      <c r="K216" s="117"/>
      <c r="L216" s="117"/>
      <c r="M216" s="117"/>
      <c r="N216" s="119" t="s">
        <v>157</v>
      </c>
      <c r="O216" s="112">
        <f t="shared" si="47"/>
        <v>72994.11765</v>
      </c>
      <c r="P216" s="27" t="s">
        <v>294</v>
      </c>
      <c r="Q216" s="21" t="s">
        <v>25</v>
      </c>
      <c r="R216" s="140" t="s">
        <v>390</v>
      </c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16"/>
      <c r="AF216" s="116"/>
      <c r="AG216" s="116"/>
      <c r="AH216" s="116"/>
      <c r="AI216" s="116"/>
      <c r="AJ216" s="116"/>
      <c r="AK216" s="116"/>
      <c r="AL216" s="116"/>
    </row>
    <row r="217">
      <c r="A217" s="124" t="s">
        <v>712</v>
      </c>
      <c r="B217" s="141" t="s">
        <v>713</v>
      </c>
      <c r="C217" s="124" t="s">
        <v>271</v>
      </c>
      <c r="D217" s="125">
        <v>6.454</v>
      </c>
      <c r="E217" s="151">
        <v>6129900.0</v>
      </c>
      <c r="F217" s="127" t="s">
        <v>25</v>
      </c>
      <c r="G217" s="152"/>
      <c r="H217" s="117"/>
      <c r="I217" s="118"/>
      <c r="J217" s="117"/>
      <c r="K217" s="117"/>
      <c r="L217" s="117"/>
      <c r="M217" s="117"/>
      <c r="N217" s="129">
        <v>67876.0</v>
      </c>
      <c r="O217" s="130">
        <f t="shared" si="47"/>
        <v>949783.0803</v>
      </c>
      <c r="P217" s="142" t="s">
        <v>294</v>
      </c>
      <c r="Q217" s="143" t="s">
        <v>24</v>
      </c>
      <c r="R217" s="144"/>
      <c r="S217" s="134"/>
      <c r="T217" s="134"/>
      <c r="U217" s="134"/>
      <c r="V217" s="134"/>
      <c r="W217" s="134"/>
      <c r="X217" s="134"/>
      <c r="Y217" s="134"/>
      <c r="Z217" s="134"/>
      <c r="AA217" s="134"/>
      <c r="AB217" s="134"/>
      <c r="AC217" s="134"/>
      <c r="AD217" s="134"/>
      <c r="AE217" s="116"/>
      <c r="AF217" s="116"/>
      <c r="AG217" s="116"/>
      <c r="AH217" s="116"/>
      <c r="AI217" s="116"/>
      <c r="AJ217" s="116"/>
      <c r="AK217" s="116"/>
      <c r="AL217" s="116"/>
    </row>
    <row r="218">
      <c r="A218" s="103" t="s">
        <v>714</v>
      </c>
      <c r="B218" s="20" t="s">
        <v>715</v>
      </c>
      <c r="C218" s="103" t="s">
        <v>271</v>
      </c>
      <c r="D218" s="105">
        <v>0.718</v>
      </c>
      <c r="E218" s="156">
        <v>295400.0</v>
      </c>
      <c r="F218" s="209">
        <v>80600.0</v>
      </c>
      <c r="G218" s="210" t="s">
        <v>716</v>
      </c>
      <c r="H218" s="119">
        <f>G218-2023</f>
        <v>-9</v>
      </c>
      <c r="I218" s="123">
        <f>H218/30</f>
        <v>-0.3</v>
      </c>
      <c r="J218" s="119">
        <f>E218-F218</f>
        <v>214800</v>
      </c>
      <c r="K218" s="119">
        <f>J218*I218</f>
        <v>-64440</v>
      </c>
      <c r="L218" s="119">
        <f>K218+J218</f>
        <v>150360</v>
      </c>
      <c r="M218" s="119">
        <f>L218+F218</f>
        <v>230960</v>
      </c>
      <c r="N218" s="119">
        <v>231.0</v>
      </c>
      <c r="O218" s="112">
        <f t="shared" si="47"/>
        <v>411420.6128</v>
      </c>
      <c r="P218" s="27" t="s">
        <v>294</v>
      </c>
      <c r="Q218" s="21" t="s">
        <v>25</v>
      </c>
      <c r="R218" s="140" t="s">
        <v>455</v>
      </c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211"/>
      <c r="AF218" s="211"/>
      <c r="AG218" s="211"/>
      <c r="AH218" s="211"/>
      <c r="AI218" s="211"/>
      <c r="AJ218" s="211"/>
      <c r="AK218" s="211"/>
      <c r="AL218" s="211"/>
    </row>
    <row r="219" ht="16.5" customHeight="1">
      <c r="A219" s="103" t="s">
        <v>717</v>
      </c>
      <c r="B219" s="20" t="s">
        <v>718</v>
      </c>
      <c r="C219" s="103" t="s">
        <v>271</v>
      </c>
      <c r="D219" s="105">
        <v>2.1</v>
      </c>
      <c r="E219" s="156">
        <v>69000.0</v>
      </c>
      <c r="F219" s="92" t="s">
        <v>25</v>
      </c>
      <c r="G219" s="121"/>
      <c r="H219" s="117"/>
      <c r="I219" s="118"/>
      <c r="J219" s="117"/>
      <c r="K219" s="117"/>
      <c r="L219" s="117"/>
      <c r="M219" s="117"/>
      <c r="N219" s="119" t="s">
        <v>157</v>
      </c>
      <c r="O219" s="112">
        <f t="shared" si="47"/>
        <v>32857.14286</v>
      </c>
      <c r="P219" s="27" t="s">
        <v>294</v>
      </c>
      <c r="Q219" s="21" t="s">
        <v>25</v>
      </c>
      <c r="R219" s="140" t="s">
        <v>390</v>
      </c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16"/>
      <c r="AF219" s="116"/>
      <c r="AG219" s="116"/>
      <c r="AH219" s="116"/>
      <c r="AI219" s="116"/>
      <c r="AJ219" s="116"/>
      <c r="AK219" s="116"/>
      <c r="AL219" s="116"/>
    </row>
    <row r="220" ht="16.5" customHeight="1">
      <c r="A220" s="103" t="s">
        <v>719</v>
      </c>
      <c r="B220" s="20" t="s">
        <v>720</v>
      </c>
      <c r="C220" s="103" t="s">
        <v>271</v>
      </c>
      <c r="D220" s="105">
        <v>0.77</v>
      </c>
      <c r="E220" s="139">
        <v>47050.0</v>
      </c>
      <c r="F220" s="107" t="s">
        <v>25</v>
      </c>
      <c r="G220" s="108"/>
      <c r="H220" s="117"/>
      <c r="I220" s="118"/>
      <c r="J220" s="117"/>
      <c r="K220" s="117"/>
      <c r="L220" s="117"/>
      <c r="M220" s="117"/>
      <c r="N220" s="119" t="s">
        <v>157</v>
      </c>
      <c r="O220" s="112">
        <f t="shared" si="47"/>
        <v>61103.8961</v>
      </c>
      <c r="P220" s="27" t="s">
        <v>294</v>
      </c>
      <c r="Q220" s="21" t="s">
        <v>25</v>
      </c>
      <c r="R220" s="140" t="s">
        <v>390</v>
      </c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16"/>
      <c r="AF220" s="116"/>
      <c r="AG220" s="116"/>
      <c r="AH220" s="116"/>
      <c r="AI220" s="116"/>
      <c r="AJ220" s="116"/>
      <c r="AK220" s="116"/>
      <c r="AL220" s="116"/>
    </row>
    <row r="221">
      <c r="A221" s="124" t="s">
        <v>721</v>
      </c>
      <c r="B221" s="141" t="s">
        <v>722</v>
      </c>
      <c r="C221" s="124" t="s">
        <v>271</v>
      </c>
      <c r="D221" s="125">
        <v>17.557</v>
      </c>
      <c r="E221" s="151">
        <v>8578900.0</v>
      </c>
      <c r="F221" s="127" t="s">
        <v>25</v>
      </c>
      <c r="G221" s="152"/>
      <c r="H221" s="117"/>
      <c r="I221" s="118"/>
      <c r="J221" s="117"/>
      <c r="K221" s="117"/>
      <c r="L221" s="117"/>
      <c r="M221" s="117"/>
      <c r="N221" s="129">
        <v>82285.0</v>
      </c>
      <c r="O221" s="130">
        <f t="shared" si="47"/>
        <v>488631.3151</v>
      </c>
      <c r="P221" s="142" t="s">
        <v>294</v>
      </c>
      <c r="Q221" s="143" t="s">
        <v>24</v>
      </c>
      <c r="R221" s="144"/>
      <c r="S221" s="134"/>
      <c r="T221" s="134"/>
      <c r="U221" s="134"/>
      <c r="V221" s="134"/>
      <c r="W221" s="134"/>
      <c r="X221" s="134"/>
      <c r="Y221" s="134"/>
      <c r="Z221" s="134"/>
      <c r="AA221" s="134"/>
      <c r="AB221" s="134"/>
      <c r="AC221" s="134"/>
      <c r="AD221" s="134"/>
      <c r="AE221" s="116"/>
      <c r="AF221" s="116"/>
      <c r="AG221" s="116"/>
      <c r="AH221" s="116"/>
      <c r="AI221" s="116"/>
      <c r="AJ221" s="116"/>
      <c r="AK221" s="116"/>
      <c r="AL221" s="116"/>
    </row>
    <row r="222">
      <c r="A222" s="103" t="s">
        <v>721</v>
      </c>
      <c r="B222" s="20" t="s">
        <v>723</v>
      </c>
      <c r="C222" s="103" t="s">
        <v>271</v>
      </c>
      <c r="D222" s="105">
        <v>3.366</v>
      </c>
      <c r="E222" s="156">
        <v>500100.0</v>
      </c>
      <c r="F222" s="174">
        <v>415000.0</v>
      </c>
      <c r="G222" s="121" t="s">
        <v>32</v>
      </c>
      <c r="H222" s="119">
        <f>G222-2023</f>
        <v>-22</v>
      </c>
      <c r="I222" s="123">
        <f>H222/30</f>
        <v>-0.7333333333</v>
      </c>
      <c r="J222" s="119">
        <f>E222-F222</f>
        <v>85100</v>
      </c>
      <c r="K222" s="119">
        <f>J222*I222</f>
        <v>-62406.66667</v>
      </c>
      <c r="L222" s="119">
        <f>K222+J222</f>
        <v>22693.33333</v>
      </c>
      <c r="M222" s="119">
        <f t="shared" ref="M222:M223" si="59">L222+F222</f>
        <v>437693.3333</v>
      </c>
      <c r="N222" s="119" t="s">
        <v>157</v>
      </c>
      <c r="O222" s="112">
        <f t="shared" si="47"/>
        <v>148573.975</v>
      </c>
      <c r="P222" s="27" t="s">
        <v>294</v>
      </c>
      <c r="Q222" s="21" t="s">
        <v>25</v>
      </c>
      <c r="R222" s="140" t="s">
        <v>455</v>
      </c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94"/>
      <c r="AF222" s="94"/>
      <c r="AG222" s="94"/>
      <c r="AH222" s="94"/>
      <c r="AI222" s="94"/>
      <c r="AJ222" s="94"/>
      <c r="AK222" s="94"/>
      <c r="AL222" s="94"/>
    </row>
    <row r="223">
      <c r="A223" s="124" t="s">
        <v>724</v>
      </c>
      <c r="B223" s="141" t="s">
        <v>725</v>
      </c>
      <c r="C223" s="124" t="s">
        <v>271</v>
      </c>
      <c r="D223" s="125">
        <v>5.86</v>
      </c>
      <c r="E223" s="151">
        <v>6931600.0</v>
      </c>
      <c r="F223" s="127"/>
      <c r="G223" s="152"/>
      <c r="H223" s="117"/>
      <c r="I223" s="118"/>
      <c r="J223" s="117"/>
      <c r="K223" s="117"/>
      <c r="L223" s="117"/>
      <c r="M223" s="117">
        <f t="shared" si="59"/>
        <v>0</v>
      </c>
      <c r="N223" s="129">
        <v>62522.0</v>
      </c>
      <c r="O223" s="130">
        <f t="shared" si="47"/>
        <v>1182866.894</v>
      </c>
      <c r="P223" s="142" t="s">
        <v>294</v>
      </c>
      <c r="Q223" s="143" t="s">
        <v>24</v>
      </c>
      <c r="R223" s="144"/>
      <c r="S223" s="134"/>
      <c r="T223" s="134"/>
      <c r="U223" s="134"/>
      <c r="V223" s="134"/>
      <c r="W223" s="134"/>
      <c r="X223" s="134"/>
      <c r="Y223" s="134"/>
      <c r="Z223" s="134"/>
      <c r="AA223" s="134"/>
      <c r="AB223" s="134"/>
      <c r="AC223" s="134"/>
      <c r="AD223" s="134"/>
      <c r="AE223" s="116"/>
      <c r="AF223" s="116"/>
      <c r="AG223" s="116"/>
      <c r="AH223" s="116"/>
      <c r="AI223" s="116"/>
      <c r="AJ223" s="116"/>
      <c r="AK223" s="116"/>
      <c r="AL223" s="116"/>
    </row>
    <row r="224">
      <c r="A224" s="103" t="s">
        <v>726</v>
      </c>
      <c r="B224" s="20" t="s">
        <v>727</v>
      </c>
      <c r="C224" s="103" t="s">
        <v>271</v>
      </c>
      <c r="D224" s="105">
        <v>12.15</v>
      </c>
      <c r="E224" s="156">
        <v>408200.0</v>
      </c>
      <c r="F224" s="107" t="s">
        <v>25</v>
      </c>
      <c r="G224" s="121"/>
      <c r="H224" s="117"/>
      <c r="I224" s="118"/>
      <c r="J224" s="117"/>
      <c r="K224" s="117"/>
      <c r="L224" s="117"/>
      <c r="M224" s="117"/>
      <c r="N224" s="119" t="s">
        <v>157</v>
      </c>
      <c r="O224" s="112">
        <f t="shared" si="47"/>
        <v>33596.70782</v>
      </c>
      <c r="P224" s="27" t="s">
        <v>294</v>
      </c>
      <c r="Q224" s="21" t="s">
        <v>25</v>
      </c>
      <c r="R224" s="140" t="s">
        <v>390</v>
      </c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16"/>
      <c r="AF224" s="116"/>
      <c r="AG224" s="116"/>
      <c r="AH224" s="116"/>
      <c r="AI224" s="116"/>
      <c r="AJ224" s="116"/>
      <c r="AK224" s="116"/>
      <c r="AL224" s="116"/>
    </row>
    <row r="225">
      <c r="A225" s="124" t="s">
        <v>728</v>
      </c>
      <c r="B225" s="141" t="s">
        <v>729</v>
      </c>
      <c r="C225" s="124" t="s">
        <v>271</v>
      </c>
      <c r="D225" s="125">
        <v>39.116</v>
      </c>
      <c r="E225" s="151">
        <v>9219900.0</v>
      </c>
      <c r="F225" s="127" t="s">
        <v>25</v>
      </c>
      <c r="G225" s="152"/>
      <c r="H225" s="117"/>
      <c r="I225" s="118"/>
      <c r="J225" s="117"/>
      <c r="K225" s="117"/>
      <c r="L225" s="117"/>
      <c r="M225" s="117"/>
      <c r="N225" s="129">
        <v>85582.0</v>
      </c>
      <c r="O225" s="130">
        <f t="shared" si="47"/>
        <v>235706.6162</v>
      </c>
      <c r="P225" s="142" t="s">
        <v>294</v>
      </c>
      <c r="Q225" s="143" t="s">
        <v>24</v>
      </c>
      <c r="R225" s="144"/>
      <c r="S225" s="134"/>
      <c r="T225" s="134"/>
      <c r="U225" s="134"/>
      <c r="V225" s="134"/>
      <c r="W225" s="134"/>
      <c r="X225" s="134"/>
      <c r="Y225" s="134"/>
      <c r="Z225" s="134"/>
      <c r="AA225" s="134"/>
      <c r="AB225" s="134"/>
      <c r="AC225" s="134"/>
      <c r="AD225" s="134"/>
      <c r="AE225" s="116"/>
      <c r="AF225" s="116"/>
      <c r="AG225" s="116"/>
      <c r="AH225" s="116"/>
      <c r="AI225" s="116"/>
      <c r="AJ225" s="116"/>
      <c r="AK225" s="116"/>
      <c r="AL225" s="116"/>
    </row>
    <row r="226">
      <c r="A226" s="103" t="s">
        <v>730</v>
      </c>
      <c r="B226" s="20" t="s">
        <v>731</v>
      </c>
      <c r="C226" s="103" t="s">
        <v>271</v>
      </c>
      <c r="D226" s="105">
        <v>91.621</v>
      </c>
      <c r="E226" s="139">
        <v>458100.0</v>
      </c>
      <c r="F226" s="107" t="s">
        <v>25</v>
      </c>
      <c r="G226" s="108"/>
      <c r="H226" s="117"/>
      <c r="I226" s="118"/>
      <c r="J226" s="117"/>
      <c r="K226" s="117"/>
      <c r="L226" s="117"/>
      <c r="M226" s="117"/>
      <c r="N226" s="119" t="s">
        <v>157</v>
      </c>
      <c r="O226" s="112">
        <f t="shared" si="47"/>
        <v>4999.945427</v>
      </c>
      <c r="P226" s="27" t="s">
        <v>294</v>
      </c>
      <c r="Q226" s="21" t="s">
        <v>25</v>
      </c>
      <c r="R226" s="140" t="s">
        <v>390</v>
      </c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16"/>
      <c r="AF226" s="116"/>
      <c r="AG226" s="116"/>
      <c r="AH226" s="116"/>
      <c r="AI226" s="116"/>
      <c r="AJ226" s="116"/>
      <c r="AK226" s="116"/>
      <c r="AL226" s="116"/>
    </row>
    <row r="227">
      <c r="A227" s="103" t="s">
        <v>732</v>
      </c>
      <c r="B227" s="20" t="s">
        <v>733</v>
      </c>
      <c r="C227" s="103" t="s">
        <v>271</v>
      </c>
      <c r="D227" s="105">
        <v>47.19</v>
      </c>
      <c r="E227" s="156">
        <v>434000.0</v>
      </c>
      <c r="F227" s="107" t="s">
        <v>25</v>
      </c>
      <c r="G227" s="121"/>
      <c r="H227" s="117"/>
      <c r="I227" s="118"/>
      <c r="J227" s="117"/>
      <c r="K227" s="117"/>
      <c r="L227" s="117"/>
      <c r="M227" s="117"/>
      <c r="N227" s="119" t="s">
        <v>157</v>
      </c>
      <c r="O227" s="112">
        <f t="shared" si="47"/>
        <v>9196.863742</v>
      </c>
      <c r="P227" s="27" t="s">
        <v>294</v>
      </c>
      <c r="Q227" s="21" t="s">
        <v>25</v>
      </c>
      <c r="R227" s="140" t="s">
        <v>390</v>
      </c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16"/>
      <c r="AF227" s="116"/>
      <c r="AG227" s="116"/>
      <c r="AH227" s="116"/>
      <c r="AI227" s="116"/>
      <c r="AJ227" s="116"/>
      <c r="AK227" s="116"/>
      <c r="AL227" s="116"/>
    </row>
    <row r="228">
      <c r="A228" s="103" t="s">
        <v>734</v>
      </c>
      <c r="B228" s="20" t="s">
        <v>735</v>
      </c>
      <c r="C228" s="103" t="s">
        <v>271</v>
      </c>
      <c r="D228" s="105">
        <v>1.05</v>
      </c>
      <c r="E228" s="156">
        <v>37100.0</v>
      </c>
      <c r="F228" s="107" t="s">
        <v>25</v>
      </c>
      <c r="G228" s="121"/>
      <c r="H228" s="117"/>
      <c r="I228" s="118"/>
      <c r="J228" s="117"/>
      <c r="K228" s="117"/>
      <c r="L228" s="117"/>
      <c r="M228" s="117"/>
      <c r="N228" s="119" t="s">
        <v>157</v>
      </c>
      <c r="O228" s="112">
        <f t="shared" si="47"/>
        <v>35333.33333</v>
      </c>
      <c r="P228" s="27" t="s">
        <v>294</v>
      </c>
      <c r="Q228" s="21" t="s">
        <v>25</v>
      </c>
      <c r="R228" s="140" t="s">
        <v>736</v>
      </c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16"/>
      <c r="AF228" s="116"/>
      <c r="AG228" s="116"/>
      <c r="AH228" s="116"/>
      <c r="AI228" s="116"/>
      <c r="AJ228" s="116"/>
      <c r="AK228" s="116"/>
      <c r="AL228" s="116"/>
    </row>
    <row r="229">
      <c r="A229" s="103" t="s">
        <v>737</v>
      </c>
      <c r="B229" s="20" t="s">
        <v>738</v>
      </c>
      <c r="C229" s="103" t="s">
        <v>271</v>
      </c>
      <c r="D229" s="105">
        <v>2.47</v>
      </c>
      <c r="E229" s="156">
        <v>82900.0</v>
      </c>
      <c r="F229" s="107" t="s">
        <v>25</v>
      </c>
      <c r="G229" s="121"/>
      <c r="H229" s="117"/>
      <c r="I229" s="118"/>
      <c r="J229" s="117"/>
      <c r="K229" s="117"/>
      <c r="L229" s="117"/>
      <c r="M229" s="117"/>
      <c r="N229" s="119" t="s">
        <v>157</v>
      </c>
      <c r="O229" s="112">
        <f t="shared" si="47"/>
        <v>33562.75304</v>
      </c>
      <c r="P229" s="27" t="s">
        <v>294</v>
      </c>
      <c r="Q229" s="21" t="s">
        <v>25</v>
      </c>
      <c r="R229" s="140" t="s">
        <v>390</v>
      </c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16"/>
      <c r="AF229" s="116"/>
      <c r="AG229" s="116"/>
      <c r="AH229" s="116"/>
      <c r="AI229" s="116"/>
      <c r="AJ229" s="116"/>
      <c r="AK229" s="116"/>
      <c r="AL229" s="116"/>
    </row>
    <row r="230">
      <c r="A230" s="103" t="s">
        <v>739</v>
      </c>
      <c r="B230" s="20" t="s">
        <v>740</v>
      </c>
      <c r="C230" s="103" t="s">
        <v>271</v>
      </c>
      <c r="D230" s="105">
        <v>2.25</v>
      </c>
      <c r="E230" s="212">
        <v>665800.0</v>
      </c>
      <c r="F230" s="107">
        <v>419900.0</v>
      </c>
      <c r="G230" s="108" t="s">
        <v>76</v>
      </c>
      <c r="H230" s="119">
        <f>G230-2023</f>
        <v>-8</v>
      </c>
      <c r="I230" s="123">
        <f>H230/30</f>
        <v>-0.2666666667</v>
      </c>
      <c r="J230" s="119">
        <f>E230-F230</f>
        <v>245900</v>
      </c>
      <c r="K230" s="119">
        <f>J230*I230</f>
        <v>-65573.33333</v>
      </c>
      <c r="L230" s="119">
        <f>K230+J230</f>
        <v>180326.6667</v>
      </c>
      <c r="M230" s="119">
        <f>L230+F230</f>
        <v>600226.6667</v>
      </c>
      <c r="N230" s="119">
        <v>264.0</v>
      </c>
      <c r="O230" s="112">
        <f t="shared" si="47"/>
        <v>295911.1111</v>
      </c>
      <c r="P230" s="27" t="s">
        <v>294</v>
      </c>
      <c r="Q230" s="21" t="s">
        <v>25</v>
      </c>
      <c r="R230" s="140" t="s">
        <v>741</v>
      </c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94"/>
      <c r="AF230" s="94"/>
      <c r="AG230" s="94"/>
      <c r="AH230" s="94"/>
      <c r="AI230" s="94"/>
      <c r="AJ230" s="94"/>
      <c r="AK230" s="94"/>
      <c r="AL230" s="94"/>
    </row>
    <row r="231">
      <c r="A231" s="124" t="s">
        <v>742</v>
      </c>
      <c r="B231" s="141" t="s">
        <v>743</v>
      </c>
      <c r="C231" s="124" t="s">
        <v>271</v>
      </c>
      <c r="D231" s="125">
        <v>7.06</v>
      </c>
      <c r="E231" s="136">
        <v>4343800.0</v>
      </c>
      <c r="F231" s="127" t="s">
        <v>25</v>
      </c>
      <c r="G231" s="128"/>
      <c r="H231" s="117"/>
      <c r="I231" s="118"/>
      <c r="J231" s="117"/>
      <c r="K231" s="117"/>
      <c r="L231" s="117"/>
      <c r="M231" s="117"/>
      <c r="N231" s="129">
        <v>70859.0</v>
      </c>
      <c r="O231" s="130">
        <f t="shared" si="47"/>
        <v>615269.1218</v>
      </c>
      <c r="P231" s="142" t="s">
        <v>294</v>
      </c>
      <c r="Q231" s="143" t="s">
        <v>24</v>
      </c>
      <c r="R231" s="144"/>
      <c r="S231" s="134"/>
      <c r="T231" s="134"/>
      <c r="U231" s="134"/>
      <c r="V231" s="134"/>
      <c r="W231" s="134"/>
      <c r="X231" s="134"/>
      <c r="Y231" s="134"/>
      <c r="Z231" s="134"/>
      <c r="AA231" s="134"/>
      <c r="AB231" s="134"/>
      <c r="AC231" s="134"/>
      <c r="AD231" s="134"/>
      <c r="AE231" s="116"/>
      <c r="AF231" s="116"/>
      <c r="AG231" s="116"/>
      <c r="AH231" s="116"/>
      <c r="AI231" s="116"/>
      <c r="AJ231" s="116"/>
      <c r="AK231" s="116"/>
      <c r="AL231" s="116"/>
    </row>
    <row r="232" ht="16.5" customHeight="1">
      <c r="A232" s="124" t="s">
        <v>744</v>
      </c>
      <c r="B232" s="141" t="s">
        <v>2</v>
      </c>
      <c r="C232" s="124" t="s">
        <v>271</v>
      </c>
      <c r="D232" s="125">
        <v>6.21</v>
      </c>
      <c r="E232" s="136">
        <v>7379000.0</v>
      </c>
      <c r="F232" s="127" t="s">
        <v>25</v>
      </c>
      <c r="G232" s="128"/>
      <c r="H232" s="117"/>
      <c r="I232" s="118"/>
      <c r="J232" s="117"/>
      <c r="K232" s="117"/>
      <c r="L232" s="117"/>
      <c r="M232" s="117"/>
      <c r="N232" s="129">
        <v>21136.0</v>
      </c>
      <c r="O232" s="130">
        <f t="shared" si="47"/>
        <v>1188244.767</v>
      </c>
      <c r="P232" s="142" t="s">
        <v>294</v>
      </c>
      <c r="Q232" s="143" t="s">
        <v>24</v>
      </c>
      <c r="R232" s="144"/>
      <c r="S232" s="134"/>
      <c r="T232" s="134"/>
      <c r="U232" s="134"/>
      <c r="V232" s="134"/>
      <c r="W232" s="134"/>
      <c r="X232" s="134"/>
      <c r="Y232" s="134"/>
      <c r="Z232" s="134"/>
      <c r="AA232" s="134"/>
      <c r="AB232" s="134"/>
      <c r="AC232" s="134"/>
      <c r="AD232" s="134"/>
      <c r="AE232" s="116"/>
      <c r="AF232" s="116"/>
      <c r="AG232" s="116"/>
      <c r="AH232" s="116"/>
      <c r="AI232" s="116"/>
      <c r="AJ232" s="116"/>
      <c r="AK232" s="116"/>
      <c r="AL232" s="116"/>
    </row>
    <row r="233" ht="16.5" customHeight="1">
      <c r="A233" s="103" t="s">
        <v>745</v>
      </c>
      <c r="B233" s="20" t="s">
        <v>746</v>
      </c>
      <c r="C233" s="103" t="s">
        <v>271</v>
      </c>
      <c r="D233" s="105">
        <v>0.38</v>
      </c>
      <c r="E233" s="213">
        <v>1779700.0</v>
      </c>
      <c r="F233" s="92">
        <v>1226700.0</v>
      </c>
      <c r="G233" s="214" t="s">
        <v>294</v>
      </c>
      <c r="H233" s="119">
        <f>G233-2023</f>
        <v>0</v>
      </c>
      <c r="I233" s="123">
        <f>H233/30</f>
        <v>0</v>
      </c>
      <c r="J233" s="119">
        <f>E233-F233</f>
        <v>553000</v>
      </c>
      <c r="K233" s="119">
        <f>J233*I233</f>
        <v>0</v>
      </c>
      <c r="L233" s="119">
        <f>K233+J233</f>
        <v>553000</v>
      </c>
      <c r="M233" s="119">
        <f>L233+F233</f>
        <v>1779700</v>
      </c>
      <c r="N233" s="119" t="s">
        <v>157</v>
      </c>
      <c r="O233" s="112">
        <f t="shared" si="47"/>
        <v>4683421.053</v>
      </c>
      <c r="P233" s="27" t="s">
        <v>294</v>
      </c>
      <c r="Q233" s="21" t="s">
        <v>25</v>
      </c>
      <c r="R233" s="140" t="s">
        <v>747</v>
      </c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215"/>
      <c r="AF233" s="215"/>
      <c r="AG233" s="215"/>
      <c r="AH233" s="215"/>
      <c r="AI233" s="215"/>
      <c r="AJ233" s="215"/>
      <c r="AK233" s="215"/>
      <c r="AL233" s="215"/>
    </row>
    <row r="234" ht="16.5" customHeight="1">
      <c r="A234" s="135" t="s">
        <v>748</v>
      </c>
      <c r="B234" s="141" t="s">
        <v>2</v>
      </c>
      <c r="C234" s="124" t="s">
        <v>271</v>
      </c>
      <c r="D234" s="125">
        <v>24.91</v>
      </c>
      <c r="E234" s="136">
        <v>1.609518E7</v>
      </c>
      <c r="F234" s="216"/>
      <c r="G234" s="128"/>
      <c r="H234" s="117"/>
      <c r="I234" s="118"/>
      <c r="J234" s="117"/>
      <c r="K234" s="117"/>
      <c r="L234" s="117"/>
      <c r="M234" s="117"/>
      <c r="N234" s="129" t="s">
        <v>157</v>
      </c>
      <c r="O234" s="130">
        <f t="shared" si="47"/>
        <v>646133.2798</v>
      </c>
      <c r="P234" s="142" t="s">
        <v>294</v>
      </c>
      <c r="Q234" s="143" t="s">
        <v>24</v>
      </c>
      <c r="R234" s="133" t="s">
        <v>749</v>
      </c>
      <c r="S234" s="134"/>
      <c r="T234" s="134"/>
      <c r="U234" s="134"/>
      <c r="V234" s="134"/>
      <c r="W234" s="134"/>
      <c r="X234" s="134"/>
      <c r="Y234" s="134"/>
      <c r="Z234" s="134"/>
      <c r="AA234" s="134"/>
      <c r="AB234" s="134"/>
      <c r="AC234" s="134"/>
      <c r="AD234" s="134"/>
      <c r="AE234" s="116"/>
      <c r="AF234" s="116"/>
      <c r="AG234" s="116"/>
      <c r="AH234" s="116"/>
      <c r="AI234" s="116"/>
      <c r="AJ234" s="116"/>
      <c r="AK234" s="116"/>
      <c r="AL234" s="116"/>
    </row>
    <row r="235" ht="16.5" customHeight="1">
      <c r="A235" s="103" t="s">
        <v>750</v>
      </c>
      <c r="B235" s="20" t="s">
        <v>2</v>
      </c>
      <c r="C235" s="103" t="s">
        <v>271</v>
      </c>
      <c r="D235" s="105">
        <v>4.68</v>
      </c>
      <c r="E235" s="139">
        <v>4565600.0</v>
      </c>
      <c r="F235" s="92">
        <v>2827000.0</v>
      </c>
      <c r="G235" s="214" t="s">
        <v>751</v>
      </c>
      <c r="H235" s="119">
        <f>G235-2023</f>
        <v>-51</v>
      </c>
      <c r="I235" s="123">
        <v>-1.0</v>
      </c>
      <c r="J235" s="119">
        <f>E235-F235</f>
        <v>1738600</v>
      </c>
      <c r="K235" s="119">
        <f>J235*I235</f>
        <v>-1738600</v>
      </c>
      <c r="L235" s="119">
        <f>K235+J235</f>
        <v>0</v>
      </c>
      <c r="M235" s="119">
        <f>L235+F235</f>
        <v>2827000</v>
      </c>
      <c r="N235" s="111">
        <v>70737.0</v>
      </c>
      <c r="O235" s="112">
        <f t="shared" si="47"/>
        <v>975555.5556</v>
      </c>
      <c r="P235" s="27" t="s">
        <v>294</v>
      </c>
      <c r="Q235" s="21" t="s">
        <v>25</v>
      </c>
      <c r="R235" s="140" t="s">
        <v>752</v>
      </c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215"/>
      <c r="AF235" s="215"/>
      <c r="AG235" s="215"/>
      <c r="AH235" s="215"/>
      <c r="AI235" s="215"/>
      <c r="AJ235" s="215"/>
      <c r="AK235" s="215"/>
      <c r="AL235" s="215"/>
    </row>
    <row r="236" ht="16.5" customHeight="1">
      <c r="A236" s="103" t="s">
        <v>246</v>
      </c>
      <c r="B236" s="20" t="s">
        <v>2</v>
      </c>
      <c r="C236" s="103" t="s">
        <v>271</v>
      </c>
      <c r="D236" s="105">
        <v>4.07</v>
      </c>
      <c r="E236" s="139">
        <v>3744600.0</v>
      </c>
      <c r="F236" s="107" t="s">
        <v>25</v>
      </c>
      <c r="G236" s="108"/>
      <c r="H236" s="117"/>
      <c r="I236" s="118"/>
      <c r="J236" s="117"/>
      <c r="K236" s="117"/>
      <c r="L236" s="117"/>
      <c r="M236" s="117"/>
      <c r="N236" s="119">
        <v>48014.0</v>
      </c>
      <c r="O236" s="112">
        <f t="shared" si="47"/>
        <v>920049.14</v>
      </c>
      <c r="P236" s="27" t="s">
        <v>294</v>
      </c>
      <c r="Q236" s="21" t="s">
        <v>25</v>
      </c>
      <c r="R236" s="93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217"/>
      <c r="AF236" s="217"/>
      <c r="AG236" s="217"/>
      <c r="AH236" s="217"/>
      <c r="AI236" s="217"/>
      <c r="AJ236" s="217"/>
      <c r="AK236" s="217"/>
      <c r="AL236" s="217"/>
    </row>
    <row r="237">
      <c r="A237" s="103" t="s">
        <v>753</v>
      </c>
      <c r="B237" s="20" t="s">
        <v>754</v>
      </c>
      <c r="C237" s="103" t="s">
        <v>271</v>
      </c>
      <c r="D237" s="105">
        <v>46.41</v>
      </c>
      <c r="E237" s="139">
        <v>6.64829E7</v>
      </c>
      <c r="F237" s="107">
        <v>3679300.0</v>
      </c>
      <c r="G237" s="108" t="s">
        <v>454</v>
      </c>
      <c r="H237" s="119">
        <f>G237-2023</f>
        <v>-12</v>
      </c>
      <c r="I237" s="123">
        <f>H237/30</f>
        <v>-0.4</v>
      </c>
      <c r="J237" s="119">
        <f>E237-F237</f>
        <v>62803600</v>
      </c>
      <c r="K237" s="119">
        <f>J237*I237</f>
        <v>-25121440</v>
      </c>
      <c r="L237" s="119">
        <f>K237+J237</f>
        <v>37682160</v>
      </c>
      <c r="M237" s="119">
        <f>L237+F237</f>
        <v>41361460</v>
      </c>
      <c r="N237" s="119">
        <v>836166.0</v>
      </c>
      <c r="O237" s="112">
        <f t="shared" si="47"/>
        <v>1432512.39</v>
      </c>
      <c r="P237" s="27" t="s">
        <v>294</v>
      </c>
      <c r="Q237" s="21" t="s">
        <v>25</v>
      </c>
      <c r="R237" s="19" t="s">
        <v>755</v>
      </c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94"/>
      <c r="AF237" s="94"/>
      <c r="AG237" s="94"/>
      <c r="AH237" s="94"/>
      <c r="AI237" s="94"/>
      <c r="AJ237" s="94"/>
      <c r="AK237" s="94"/>
      <c r="AL237" s="94"/>
    </row>
    <row r="238">
      <c r="A238" s="190" t="s">
        <v>756</v>
      </c>
      <c r="B238" s="218"/>
      <c r="C238" s="103" t="s">
        <v>271</v>
      </c>
      <c r="D238" s="219">
        <v>0.27</v>
      </c>
      <c r="E238" s="193">
        <v>41200.0</v>
      </c>
      <c r="F238" s="107" t="s">
        <v>25</v>
      </c>
      <c r="G238" s="108"/>
      <c r="H238" s="117"/>
      <c r="I238" s="118"/>
      <c r="J238" s="117"/>
      <c r="K238" s="117"/>
      <c r="L238" s="117"/>
      <c r="M238" s="117"/>
      <c r="N238" s="119" t="s">
        <v>157</v>
      </c>
      <c r="O238" s="112">
        <f t="shared" si="47"/>
        <v>152592.5926</v>
      </c>
      <c r="P238" s="27" t="s">
        <v>294</v>
      </c>
      <c r="Q238" s="21" t="s">
        <v>25</v>
      </c>
      <c r="R238" s="140" t="s">
        <v>295</v>
      </c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94"/>
      <c r="AF238" s="94"/>
      <c r="AG238" s="94"/>
      <c r="AH238" s="94"/>
      <c r="AI238" s="94"/>
      <c r="AJ238" s="94"/>
      <c r="AK238" s="94"/>
      <c r="AL238" s="94"/>
    </row>
    <row r="239">
      <c r="A239" s="220" t="s">
        <v>757</v>
      </c>
      <c r="C239" s="103" t="s">
        <v>271</v>
      </c>
      <c r="D239" s="219">
        <v>19.01</v>
      </c>
      <c r="E239" s="193">
        <v>1671900.0</v>
      </c>
      <c r="F239" s="107">
        <v>0.0</v>
      </c>
      <c r="G239" s="214" t="s">
        <v>758</v>
      </c>
      <c r="H239" s="119">
        <f>G239-2023</f>
        <v>-56</v>
      </c>
      <c r="I239" s="123">
        <v>-1.0</v>
      </c>
      <c r="J239" s="119">
        <f>E239-F239</f>
        <v>1671900</v>
      </c>
      <c r="K239" s="119">
        <f>J239*I239</f>
        <v>-1671900</v>
      </c>
      <c r="L239" s="119">
        <f>K239+J239</f>
        <v>0</v>
      </c>
      <c r="M239" s="119">
        <f>L239+F239</f>
        <v>0</v>
      </c>
      <c r="N239" s="119" t="s">
        <v>157</v>
      </c>
      <c r="O239" s="112">
        <f t="shared" si="47"/>
        <v>87948.44819</v>
      </c>
      <c r="P239" s="27" t="s">
        <v>294</v>
      </c>
      <c r="Q239" s="21" t="s">
        <v>25</v>
      </c>
      <c r="R239" s="19" t="s">
        <v>755</v>
      </c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94"/>
      <c r="AF239" s="94"/>
      <c r="AG239" s="94"/>
      <c r="AH239" s="94"/>
      <c r="AI239" s="94"/>
      <c r="AJ239" s="94"/>
      <c r="AK239" s="94"/>
      <c r="AL239" s="94"/>
    </row>
    <row r="240">
      <c r="A240" s="220" t="s">
        <v>759</v>
      </c>
      <c r="C240" s="103" t="s">
        <v>271</v>
      </c>
      <c r="D240" s="219">
        <v>0.34</v>
      </c>
      <c r="E240" s="193">
        <v>48900.0</v>
      </c>
      <c r="F240" s="107" t="s">
        <v>25</v>
      </c>
      <c r="G240" s="108"/>
      <c r="H240" s="117"/>
      <c r="I240" s="118"/>
      <c r="J240" s="117"/>
      <c r="K240" s="117"/>
      <c r="L240" s="117"/>
      <c r="M240" s="117"/>
      <c r="N240" s="119" t="s">
        <v>157</v>
      </c>
      <c r="O240" s="112">
        <f t="shared" si="47"/>
        <v>143823.5294</v>
      </c>
      <c r="P240" s="27" t="s">
        <v>294</v>
      </c>
      <c r="Q240" s="21" t="s">
        <v>25</v>
      </c>
      <c r="R240" s="19" t="s">
        <v>273</v>
      </c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16"/>
      <c r="AF240" s="116"/>
      <c r="AG240" s="116"/>
      <c r="AH240" s="116"/>
      <c r="AI240" s="116"/>
      <c r="AJ240" s="116"/>
      <c r="AK240" s="116"/>
      <c r="AL240" s="116"/>
    </row>
    <row r="241">
      <c r="A241" s="220" t="s">
        <v>760</v>
      </c>
      <c r="C241" s="103" t="s">
        <v>271</v>
      </c>
      <c r="D241" s="219">
        <v>1.0</v>
      </c>
      <c r="E241" s="193">
        <v>287500.0</v>
      </c>
      <c r="F241" s="107" t="s">
        <v>25</v>
      </c>
      <c r="G241" s="108"/>
      <c r="H241" s="117"/>
      <c r="I241" s="118"/>
      <c r="J241" s="117"/>
      <c r="K241" s="117"/>
      <c r="L241" s="117"/>
      <c r="M241" s="117"/>
      <c r="N241" s="119" t="s">
        <v>157</v>
      </c>
      <c r="O241" s="112">
        <f t="shared" si="47"/>
        <v>287500</v>
      </c>
      <c r="P241" s="27" t="s">
        <v>294</v>
      </c>
      <c r="Q241" s="21" t="s">
        <v>25</v>
      </c>
      <c r="R241" s="19" t="s">
        <v>273</v>
      </c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16"/>
      <c r="AF241" s="116"/>
      <c r="AG241" s="116"/>
      <c r="AH241" s="116"/>
      <c r="AI241" s="116"/>
      <c r="AJ241" s="116"/>
      <c r="AK241" s="116"/>
      <c r="AL241" s="116"/>
    </row>
    <row r="242">
      <c r="A242" s="220" t="s">
        <v>761</v>
      </c>
      <c r="C242" s="103" t="s">
        <v>271</v>
      </c>
      <c r="D242" s="219">
        <v>1.62</v>
      </c>
      <c r="E242" s="193">
        <v>441500.0</v>
      </c>
      <c r="F242" s="107">
        <v>395900.0</v>
      </c>
      <c r="G242" s="108" t="s">
        <v>63</v>
      </c>
      <c r="H242" s="119">
        <f t="shared" ref="H242:H246" si="60">G242-2023</f>
        <v>-15</v>
      </c>
      <c r="I242" s="123">
        <f t="shared" ref="I242:I246" si="61">H242/30</f>
        <v>-0.5</v>
      </c>
      <c r="J242" s="119">
        <f t="shared" ref="J242:J246" si="62">E242-F242</f>
        <v>45600</v>
      </c>
      <c r="K242" s="119">
        <f t="shared" ref="K242:K246" si="63">J242*I242</f>
        <v>-22800</v>
      </c>
      <c r="L242" s="119">
        <f t="shared" ref="L242:L246" si="64">K242+J242</f>
        <v>22800</v>
      </c>
      <c r="M242" s="119">
        <f t="shared" ref="M242:M246" si="65">L242+F242</f>
        <v>418700</v>
      </c>
      <c r="N242" s="119" t="s">
        <v>157</v>
      </c>
      <c r="O242" s="112">
        <f t="shared" si="47"/>
        <v>272530.8642</v>
      </c>
      <c r="P242" s="27" t="s">
        <v>294</v>
      </c>
      <c r="Q242" s="21" t="s">
        <v>25</v>
      </c>
      <c r="R242" s="19" t="s">
        <v>762</v>
      </c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94"/>
      <c r="AF242" s="94"/>
      <c r="AG242" s="94"/>
      <c r="AH242" s="94"/>
      <c r="AI242" s="94"/>
      <c r="AJ242" s="94"/>
      <c r="AK242" s="94"/>
      <c r="AL242" s="94"/>
    </row>
    <row r="243">
      <c r="A243" s="220" t="s">
        <v>761</v>
      </c>
      <c r="C243" s="103" t="s">
        <v>271</v>
      </c>
      <c r="D243" s="219">
        <v>2.14</v>
      </c>
      <c r="E243" s="193">
        <v>763100.0</v>
      </c>
      <c r="F243" s="107">
        <v>523000.0</v>
      </c>
      <c r="G243" s="108" t="s">
        <v>63</v>
      </c>
      <c r="H243" s="119">
        <f t="shared" si="60"/>
        <v>-15</v>
      </c>
      <c r="I243" s="123">
        <f t="shared" si="61"/>
        <v>-0.5</v>
      </c>
      <c r="J243" s="119">
        <f t="shared" si="62"/>
        <v>240100</v>
      </c>
      <c r="K243" s="119">
        <f t="shared" si="63"/>
        <v>-120050</v>
      </c>
      <c r="L243" s="119">
        <f t="shared" si="64"/>
        <v>120050</v>
      </c>
      <c r="M243" s="119">
        <f t="shared" si="65"/>
        <v>643050</v>
      </c>
      <c r="N243" s="119" t="s">
        <v>157</v>
      </c>
      <c r="O243" s="112">
        <f t="shared" si="47"/>
        <v>356588.785</v>
      </c>
      <c r="P243" s="27" t="s">
        <v>294</v>
      </c>
      <c r="Q243" s="21" t="s">
        <v>25</v>
      </c>
      <c r="R243" s="19" t="s">
        <v>276</v>
      </c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94"/>
      <c r="AF243" s="94"/>
      <c r="AG243" s="94"/>
      <c r="AH243" s="94"/>
      <c r="AI243" s="94"/>
      <c r="AJ243" s="94"/>
      <c r="AK243" s="94"/>
      <c r="AL243" s="94"/>
    </row>
    <row r="244">
      <c r="A244" s="220" t="s">
        <v>763</v>
      </c>
      <c r="C244" s="103" t="s">
        <v>271</v>
      </c>
      <c r="D244" s="219">
        <v>0.32</v>
      </c>
      <c r="E244" s="193">
        <v>92000.0</v>
      </c>
      <c r="F244" s="107">
        <v>0.0</v>
      </c>
      <c r="G244" s="108" t="s">
        <v>63</v>
      </c>
      <c r="H244" s="119">
        <f t="shared" si="60"/>
        <v>-15</v>
      </c>
      <c r="I244" s="123">
        <f t="shared" si="61"/>
        <v>-0.5</v>
      </c>
      <c r="J244" s="119">
        <f t="shared" si="62"/>
        <v>92000</v>
      </c>
      <c r="K244" s="119">
        <f t="shared" si="63"/>
        <v>-46000</v>
      </c>
      <c r="L244" s="119">
        <f t="shared" si="64"/>
        <v>46000</v>
      </c>
      <c r="M244" s="119">
        <f t="shared" si="65"/>
        <v>46000</v>
      </c>
      <c r="N244" s="119" t="s">
        <v>157</v>
      </c>
      <c r="O244" s="112">
        <f t="shared" si="47"/>
        <v>287500</v>
      </c>
      <c r="P244" s="27" t="s">
        <v>294</v>
      </c>
      <c r="Q244" s="21" t="s">
        <v>25</v>
      </c>
      <c r="R244" s="19" t="s">
        <v>276</v>
      </c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94"/>
      <c r="AF244" s="94"/>
      <c r="AG244" s="94"/>
      <c r="AH244" s="94"/>
      <c r="AI244" s="94"/>
      <c r="AJ244" s="94"/>
      <c r="AK244" s="94"/>
      <c r="AL244" s="94"/>
    </row>
    <row r="245">
      <c r="A245" s="220" t="s">
        <v>764</v>
      </c>
      <c r="C245" s="103" t="s">
        <v>271</v>
      </c>
      <c r="D245" s="219">
        <v>0.6</v>
      </c>
      <c r="E245" s="193">
        <v>172500.0</v>
      </c>
      <c r="F245" s="107">
        <v>172500.0</v>
      </c>
      <c r="G245" s="108" t="s">
        <v>63</v>
      </c>
      <c r="H245" s="119">
        <f t="shared" si="60"/>
        <v>-15</v>
      </c>
      <c r="I245" s="123">
        <f t="shared" si="61"/>
        <v>-0.5</v>
      </c>
      <c r="J245" s="119">
        <f t="shared" si="62"/>
        <v>0</v>
      </c>
      <c r="K245" s="119">
        <f t="shared" si="63"/>
        <v>0</v>
      </c>
      <c r="L245" s="119">
        <f t="shared" si="64"/>
        <v>0</v>
      </c>
      <c r="M245" s="119">
        <f t="shared" si="65"/>
        <v>172500</v>
      </c>
      <c r="N245" s="119" t="s">
        <v>157</v>
      </c>
      <c r="O245" s="112">
        <f t="shared" si="47"/>
        <v>287500</v>
      </c>
      <c r="P245" s="27" t="s">
        <v>294</v>
      </c>
      <c r="Q245" s="21" t="s">
        <v>25</v>
      </c>
      <c r="R245" s="19" t="s">
        <v>276</v>
      </c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94"/>
      <c r="AF245" s="94"/>
      <c r="AG245" s="94"/>
      <c r="AH245" s="94"/>
      <c r="AI245" s="94"/>
      <c r="AJ245" s="94"/>
      <c r="AK245" s="94"/>
      <c r="AL245" s="94"/>
    </row>
    <row r="246">
      <c r="A246" s="220" t="s">
        <v>765</v>
      </c>
      <c r="C246" s="103" t="s">
        <v>271</v>
      </c>
      <c r="D246" s="219">
        <v>0.82</v>
      </c>
      <c r="E246" s="193">
        <v>235700.0</v>
      </c>
      <c r="F246" s="107">
        <v>235700.0</v>
      </c>
      <c r="G246" s="108" t="s">
        <v>63</v>
      </c>
      <c r="H246" s="119">
        <f t="shared" si="60"/>
        <v>-15</v>
      </c>
      <c r="I246" s="123">
        <f t="shared" si="61"/>
        <v>-0.5</v>
      </c>
      <c r="J246" s="119">
        <f t="shared" si="62"/>
        <v>0</v>
      </c>
      <c r="K246" s="119">
        <f t="shared" si="63"/>
        <v>0</v>
      </c>
      <c r="L246" s="119">
        <f t="shared" si="64"/>
        <v>0</v>
      </c>
      <c r="M246" s="119">
        <f t="shared" si="65"/>
        <v>235700</v>
      </c>
      <c r="N246" s="119" t="s">
        <v>157</v>
      </c>
      <c r="O246" s="112">
        <f t="shared" si="47"/>
        <v>287439.0244</v>
      </c>
      <c r="P246" s="27" t="s">
        <v>294</v>
      </c>
      <c r="Q246" s="21" t="s">
        <v>25</v>
      </c>
      <c r="R246" s="19" t="s">
        <v>276</v>
      </c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94"/>
      <c r="AF246" s="94"/>
      <c r="AG246" s="94"/>
      <c r="AH246" s="94"/>
      <c r="AI246" s="94"/>
      <c r="AJ246" s="94"/>
      <c r="AK246" s="94"/>
      <c r="AL246" s="94"/>
    </row>
    <row r="247">
      <c r="A247" s="220" t="s">
        <v>766</v>
      </c>
      <c r="C247" s="103" t="s">
        <v>271</v>
      </c>
      <c r="D247" s="219">
        <v>5.81</v>
      </c>
      <c r="E247" s="193">
        <v>1336300.0</v>
      </c>
      <c r="F247" s="107" t="s">
        <v>25</v>
      </c>
      <c r="G247" s="108"/>
      <c r="H247" s="117"/>
      <c r="I247" s="118"/>
      <c r="J247" s="117"/>
      <c r="K247" s="117"/>
      <c r="L247" s="117"/>
      <c r="M247" s="117"/>
      <c r="N247" s="119" t="s">
        <v>157</v>
      </c>
      <c r="O247" s="112">
        <f t="shared" si="47"/>
        <v>230000</v>
      </c>
      <c r="P247" s="27" t="s">
        <v>294</v>
      </c>
      <c r="Q247" s="21" t="s">
        <v>25</v>
      </c>
      <c r="R247" s="19" t="s">
        <v>390</v>
      </c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16"/>
      <c r="AF247" s="116"/>
      <c r="AG247" s="116"/>
      <c r="AH247" s="116"/>
      <c r="AI247" s="116"/>
      <c r="AJ247" s="116"/>
      <c r="AK247" s="116"/>
      <c r="AL247" s="116"/>
    </row>
    <row r="248">
      <c r="A248" s="220" t="s">
        <v>759</v>
      </c>
      <c r="C248" s="103" t="s">
        <v>271</v>
      </c>
      <c r="D248" s="219">
        <v>0.54</v>
      </c>
      <c r="E248" s="193">
        <v>155200.0</v>
      </c>
      <c r="F248" s="107" t="s">
        <v>25</v>
      </c>
      <c r="G248" s="108"/>
      <c r="H248" s="117"/>
      <c r="I248" s="118"/>
      <c r="J248" s="117"/>
      <c r="K248" s="117"/>
      <c r="L248" s="117"/>
      <c r="M248" s="117"/>
      <c r="N248" s="119" t="s">
        <v>157</v>
      </c>
      <c r="O248" s="112">
        <f t="shared" si="47"/>
        <v>287407.4074</v>
      </c>
      <c r="P248" s="27" t="s">
        <v>294</v>
      </c>
      <c r="Q248" s="21" t="s">
        <v>25</v>
      </c>
      <c r="R248" s="19" t="s">
        <v>273</v>
      </c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16"/>
      <c r="AF248" s="116"/>
      <c r="AG248" s="116"/>
      <c r="AH248" s="116"/>
      <c r="AI248" s="116"/>
      <c r="AJ248" s="116"/>
      <c r="AK248" s="116"/>
      <c r="AL248" s="116"/>
    </row>
    <row r="249">
      <c r="A249" s="220" t="s">
        <v>767</v>
      </c>
      <c r="C249" s="103" t="s">
        <v>271</v>
      </c>
      <c r="D249" s="219">
        <v>0.24</v>
      </c>
      <c r="E249" s="193">
        <v>26900.0</v>
      </c>
      <c r="F249" s="107" t="s">
        <v>25</v>
      </c>
      <c r="G249" s="108"/>
      <c r="H249" s="117"/>
      <c r="I249" s="118"/>
      <c r="J249" s="117"/>
      <c r="K249" s="117"/>
      <c r="L249" s="117"/>
      <c r="M249" s="117"/>
      <c r="N249" s="119" t="s">
        <v>157</v>
      </c>
      <c r="O249" s="112">
        <f t="shared" si="47"/>
        <v>112083.3333</v>
      </c>
      <c r="P249" s="27" t="s">
        <v>294</v>
      </c>
      <c r="Q249" s="21" t="s">
        <v>25</v>
      </c>
      <c r="R249" s="19" t="s">
        <v>273</v>
      </c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16"/>
      <c r="AF249" s="116"/>
      <c r="AG249" s="116"/>
      <c r="AH249" s="116"/>
      <c r="AI249" s="116"/>
      <c r="AJ249" s="116"/>
      <c r="AK249" s="116"/>
      <c r="AL249" s="116"/>
    </row>
    <row r="250">
      <c r="A250" s="220" t="s">
        <v>768</v>
      </c>
      <c r="C250" s="103" t="s">
        <v>271</v>
      </c>
      <c r="D250" s="219">
        <v>1.26</v>
      </c>
      <c r="E250" s="193">
        <v>1538000.0</v>
      </c>
      <c r="F250" s="107">
        <v>0.0</v>
      </c>
      <c r="G250" s="108" t="s">
        <v>232</v>
      </c>
      <c r="H250" s="119">
        <f>G250-2023</f>
        <v>-47</v>
      </c>
      <c r="I250" s="123">
        <v>-1.0</v>
      </c>
      <c r="J250" s="119">
        <f>E250-F250</f>
        <v>1538000</v>
      </c>
      <c r="K250" s="119">
        <f>J250*I250</f>
        <v>-1538000</v>
      </c>
      <c r="L250" s="119">
        <f>K250+J250</f>
        <v>0</v>
      </c>
      <c r="M250" s="119">
        <f>L250+F250</f>
        <v>0</v>
      </c>
      <c r="N250" s="119" t="s">
        <v>157</v>
      </c>
      <c r="O250" s="112">
        <f t="shared" si="47"/>
        <v>1220634.921</v>
      </c>
      <c r="P250" s="27" t="s">
        <v>294</v>
      </c>
      <c r="Q250" s="21" t="s">
        <v>25</v>
      </c>
      <c r="R250" s="19" t="s">
        <v>769</v>
      </c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94"/>
      <c r="AF250" s="94"/>
      <c r="AG250" s="94"/>
      <c r="AH250" s="94"/>
      <c r="AI250" s="94"/>
      <c r="AJ250" s="94"/>
      <c r="AK250" s="94"/>
      <c r="AL250" s="94"/>
    </row>
    <row r="251">
      <c r="A251" s="220" t="s">
        <v>770</v>
      </c>
      <c r="C251" s="103" t="s">
        <v>271</v>
      </c>
      <c r="D251" s="219">
        <v>0.71</v>
      </c>
      <c r="E251" s="193">
        <v>274600.0</v>
      </c>
      <c r="F251" s="107" t="s">
        <v>25</v>
      </c>
      <c r="G251" s="108"/>
      <c r="H251" s="117"/>
      <c r="I251" s="118"/>
      <c r="J251" s="117"/>
      <c r="K251" s="117"/>
      <c r="L251" s="117"/>
      <c r="M251" s="117"/>
      <c r="N251" s="119" t="s">
        <v>157</v>
      </c>
      <c r="O251" s="112">
        <f t="shared" si="47"/>
        <v>386760.5634</v>
      </c>
      <c r="P251" s="27" t="s">
        <v>294</v>
      </c>
      <c r="Q251" s="21" t="s">
        <v>25</v>
      </c>
      <c r="R251" s="19" t="s">
        <v>273</v>
      </c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16"/>
      <c r="AF251" s="116"/>
      <c r="AG251" s="116"/>
      <c r="AH251" s="116"/>
      <c r="AI251" s="116"/>
      <c r="AJ251" s="116"/>
      <c r="AK251" s="116"/>
      <c r="AL251" s="116"/>
    </row>
    <row r="252">
      <c r="A252" s="221" t="s">
        <v>771</v>
      </c>
      <c r="C252" s="124" t="s">
        <v>271</v>
      </c>
      <c r="D252" s="222">
        <v>8.77</v>
      </c>
      <c r="E252" s="182">
        <v>6345800.0</v>
      </c>
      <c r="F252" s="127" t="s">
        <v>25</v>
      </c>
      <c r="G252" s="128"/>
      <c r="H252" s="117"/>
      <c r="I252" s="118"/>
      <c r="J252" s="117"/>
      <c r="K252" s="117"/>
      <c r="L252" s="117"/>
      <c r="M252" s="117"/>
      <c r="N252" s="129" t="s">
        <v>157</v>
      </c>
      <c r="O252" s="130">
        <f t="shared" si="47"/>
        <v>723580.3877</v>
      </c>
      <c r="P252" s="142" t="s">
        <v>294</v>
      </c>
      <c r="Q252" s="143" t="s">
        <v>24</v>
      </c>
      <c r="R252" s="144"/>
      <c r="S252" s="134"/>
      <c r="T252" s="134"/>
      <c r="U252" s="134"/>
      <c r="V252" s="134"/>
      <c r="W252" s="134"/>
      <c r="X252" s="134"/>
      <c r="Y252" s="134"/>
      <c r="Z252" s="134"/>
      <c r="AA252" s="134"/>
      <c r="AB252" s="134"/>
      <c r="AC252" s="134"/>
      <c r="AD252" s="134"/>
      <c r="AE252" s="116"/>
      <c r="AF252" s="116"/>
      <c r="AG252" s="116"/>
      <c r="AH252" s="116"/>
      <c r="AI252" s="116"/>
      <c r="AJ252" s="116"/>
      <c r="AK252" s="116"/>
      <c r="AL252" s="116"/>
    </row>
    <row r="253">
      <c r="A253" s="220" t="s">
        <v>772</v>
      </c>
      <c r="C253" s="103" t="s">
        <v>271</v>
      </c>
      <c r="D253" s="219">
        <v>0.11</v>
      </c>
      <c r="E253" s="193">
        <v>124600.0</v>
      </c>
      <c r="F253" s="107" t="s">
        <v>25</v>
      </c>
      <c r="G253" s="108"/>
      <c r="H253" s="117"/>
      <c r="I253" s="118"/>
      <c r="J253" s="117"/>
      <c r="K253" s="117"/>
      <c r="L253" s="117"/>
      <c r="M253" s="117"/>
      <c r="N253" s="119" t="s">
        <v>157</v>
      </c>
      <c r="O253" s="112">
        <f t="shared" si="47"/>
        <v>1132727.273</v>
      </c>
      <c r="P253" s="27" t="s">
        <v>294</v>
      </c>
      <c r="Q253" s="21" t="s">
        <v>25</v>
      </c>
      <c r="R253" s="19" t="s">
        <v>273</v>
      </c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16"/>
      <c r="AF253" s="116"/>
      <c r="AG253" s="116"/>
      <c r="AH253" s="116"/>
      <c r="AI253" s="116"/>
      <c r="AJ253" s="116"/>
      <c r="AK253" s="116"/>
      <c r="AL253" s="116"/>
    </row>
    <row r="254">
      <c r="A254" s="220" t="s">
        <v>773</v>
      </c>
      <c r="C254" s="103" t="s">
        <v>271</v>
      </c>
      <c r="D254" s="219">
        <v>0.26</v>
      </c>
      <c r="E254" s="193">
        <v>294500.0</v>
      </c>
      <c r="F254" s="107" t="s">
        <v>25</v>
      </c>
      <c r="G254" s="108"/>
      <c r="H254" s="117"/>
      <c r="I254" s="118"/>
      <c r="J254" s="117"/>
      <c r="K254" s="117"/>
      <c r="L254" s="117"/>
      <c r="M254" s="117"/>
      <c r="N254" s="119" t="s">
        <v>157</v>
      </c>
      <c r="O254" s="112">
        <f t="shared" si="47"/>
        <v>1132692.308</v>
      </c>
      <c r="P254" s="27" t="s">
        <v>294</v>
      </c>
      <c r="Q254" s="21" t="s">
        <v>25</v>
      </c>
      <c r="R254" s="19" t="s">
        <v>273</v>
      </c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16"/>
      <c r="AF254" s="116"/>
      <c r="AG254" s="116"/>
      <c r="AH254" s="116"/>
      <c r="AI254" s="116"/>
      <c r="AJ254" s="116"/>
      <c r="AK254" s="116"/>
      <c r="AL254" s="116"/>
    </row>
    <row r="255">
      <c r="A255" s="220" t="s">
        <v>774</v>
      </c>
      <c r="C255" s="103" t="s">
        <v>271</v>
      </c>
      <c r="D255" s="219">
        <v>0.27</v>
      </c>
      <c r="E255" s="193">
        <v>35300.0</v>
      </c>
      <c r="F255" s="107" t="s">
        <v>25</v>
      </c>
      <c r="G255" s="108"/>
      <c r="H255" s="117"/>
      <c r="I255" s="118"/>
      <c r="J255" s="117"/>
      <c r="K255" s="117"/>
      <c r="L255" s="117"/>
      <c r="M255" s="117"/>
      <c r="N255" s="119" t="s">
        <v>157</v>
      </c>
      <c r="O255" s="112">
        <f t="shared" si="47"/>
        <v>130740.7407</v>
      </c>
      <c r="P255" s="27" t="s">
        <v>294</v>
      </c>
      <c r="Q255" s="21" t="s">
        <v>25</v>
      </c>
      <c r="R255" s="19" t="s">
        <v>273</v>
      </c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16"/>
      <c r="AF255" s="116"/>
      <c r="AG255" s="116"/>
      <c r="AH255" s="116"/>
      <c r="AI255" s="116"/>
      <c r="AJ255" s="116"/>
      <c r="AK255" s="116"/>
      <c r="AL255" s="116"/>
    </row>
    <row r="256">
      <c r="A256" s="220" t="s">
        <v>775</v>
      </c>
      <c r="C256" s="103" t="s">
        <v>271</v>
      </c>
      <c r="D256" s="219">
        <v>7.21</v>
      </c>
      <c r="E256" s="193">
        <v>167400.0</v>
      </c>
      <c r="F256" s="107" t="s">
        <v>25</v>
      </c>
      <c r="G256" s="108"/>
      <c r="H256" s="117"/>
      <c r="I256" s="118"/>
      <c r="J256" s="117"/>
      <c r="K256" s="117"/>
      <c r="L256" s="117"/>
      <c r="M256" s="117"/>
      <c r="N256" s="119" t="s">
        <v>157</v>
      </c>
      <c r="O256" s="112">
        <f t="shared" si="47"/>
        <v>23217.75312</v>
      </c>
      <c r="P256" s="27" t="s">
        <v>294</v>
      </c>
      <c r="Q256" s="21" t="s">
        <v>25</v>
      </c>
      <c r="R256" s="19" t="s">
        <v>273</v>
      </c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16"/>
      <c r="AF256" s="116"/>
      <c r="AG256" s="116"/>
      <c r="AH256" s="116"/>
      <c r="AI256" s="116"/>
      <c r="AJ256" s="116"/>
      <c r="AK256" s="116"/>
      <c r="AL256" s="116"/>
    </row>
    <row r="257">
      <c r="A257" s="220" t="s">
        <v>776</v>
      </c>
      <c r="C257" s="103" t="s">
        <v>271</v>
      </c>
      <c r="D257" s="219">
        <v>0.41</v>
      </c>
      <c r="E257" s="193">
        <v>432900.0</v>
      </c>
      <c r="F257" s="107">
        <v>375100.0</v>
      </c>
      <c r="G257" s="108" t="s">
        <v>114</v>
      </c>
      <c r="H257" s="119">
        <f>G257-2023</f>
        <v>-19</v>
      </c>
      <c r="I257" s="123">
        <f>H257/30</f>
        <v>-0.6333333333</v>
      </c>
      <c r="J257" s="119">
        <f>E257-F257</f>
        <v>57800</v>
      </c>
      <c r="K257" s="119">
        <f>J257*I257</f>
        <v>-36606.66667</v>
      </c>
      <c r="L257" s="119">
        <f>K257+J257</f>
        <v>21193.33333</v>
      </c>
      <c r="M257" s="119">
        <f>L257+F257</f>
        <v>396293.3333</v>
      </c>
      <c r="N257" s="119" t="s">
        <v>157</v>
      </c>
      <c r="O257" s="112">
        <f t="shared" si="47"/>
        <v>1055853.659</v>
      </c>
      <c r="P257" s="27" t="s">
        <v>294</v>
      </c>
      <c r="Q257" s="21" t="s">
        <v>25</v>
      </c>
      <c r="R257" s="19" t="s">
        <v>276</v>
      </c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94"/>
      <c r="AF257" s="94"/>
      <c r="AG257" s="94"/>
      <c r="AH257" s="94"/>
      <c r="AI257" s="94"/>
      <c r="AJ257" s="94"/>
      <c r="AK257" s="94"/>
      <c r="AL257" s="94"/>
    </row>
    <row r="258">
      <c r="A258" s="220" t="s">
        <v>777</v>
      </c>
      <c r="B258" s="122" t="s">
        <v>2</v>
      </c>
      <c r="C258" s="103" t="s">
        <v>271</v>
      </c>
      <c r="D258" s="219">
        <v>0.24</v>
      </c>
      <c r="E258" s="193">
        <v>37800.0</v>
      </c>
      <c r="F258" s="107"/>
      <c r="G258" s="108"/>
      <c r="H258" s="117"/>
      <c r="I258" s="118"/>
      <c r="J258" s="117"/>
      <c r="K258" s="117"/>
      <c r="L258" s="117"/>
      <c r="M258" s="117"/>
      <c r="N258" s="119">
        <v>13260.0</v>
      </c>
      <c r="O258" s="112">
        <f t="shared" si="47"/>
        <v>157500</v>
      </c>
      <c r="P258" s="27" t="s">
        <v>294</v>
      </c>
      <c r="Q258" s="21" t="s">
        <v>25</v>
      </c>
      <c r="R258" s="19" t="s">
        <v>273</v>
      </c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16"/>
      <c r="AF258" s="116"/>
      <c r="AG258" s="116"/>
      <c r="AH258" s="116"/>
      <c r="AI258" s="116"/>
      <c r="AJ258" s="116"/>
      <c r="AK258" s="116"/>
      <c r="AL258" s="116"/>
    </row>
    <row r="259">
      <c r="A259" s="220" t="s">
        <v>777</v>
      </c>
      <c r="B259" s="218"/>
      <c r="C259" s="103" t="s">
        <v>271</v>
      </c>
      <c r="D259" s="219">
        <v>0.7</v>
      </c>
      <c r="E259" s="193">
        <v>34400.0</v>
      </c>
      <c r="F259" s="107" t="s">
        <v>25</v>
      </c>
      <c r="G259" s="108"/>
      <c r="H259" s="117"/>
      <c r="I259" s="118"/>
      <c r="J259" s="117"/>
      <c r="K259" s="117"/>
      <c r="L259" s="117"/>
      <c r="M259" s="117"/>
      <c r="N259" s="119" t="s">
        <v>157</v>
      </c>
      <c r="O259" s="112">
        <f t="shared" si="47"/>
        <v>49142.85714</v>
      </c>
      <c r="P259" s="27" t="s">
        <v>294</v>
      </c>
      <c r="Q259" s="21" t="s">
        <v>25</v>
      </c>
      <c r="R259" s="19" t="s">
        <v>273</v>
      </c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16"/>
      <c r="AF259" s="116"/>
      <c r="AG259" s="116"/>
      <c r="AH259" s="116"/>
      <c r="AI259" s="116"/>
      <c r="AJ259" s="116"/>
      <c r="AK259" s="116"/>
      <c r="AL259" s="116"/>
    </row>
    <row r="260">
      <c r="A260" s="220" t="s">
        <v>778</v>
      </c>
      <c r="C260" s="103" t="s">
        <v>271</v>
      </c>
      <c r="D260" s="219">
        <v>2.2</v>
      </c>
      <c r="E260" s="193">
        <v>2347900.0</v>
      </c>
      <c r="F260" s="107" t="s">
        <v>25</v>
      </c>
      <c r="G260" s="108"/>
      <c r="H260" s="117"/>
      <c r="I260" s="118"/>
      <c r="J260" s="117"/>
      <c r="K260" s="117"/>
      <c r="L260" s="117"/>
      <c r="M260" s="117"/>
      <c r="N260" s="119" t="s">
        <v>157</v>
      </c>
      <c r="O260" s="112">
        <f t="shared" si="47"/>
        <v>1067227.273</v>
      </c>
      <c r="P260" s="27" t="s">
        <v>294</v>
      </c>
      <c r="Q260" s="21" t="s">
        <v>25</v>
      </c>
      <c r="R260" s="19" t="s">
        <v>273</v>
      </c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16"/>
      <c r="AF260" s="116"/>
      <c r="AG260" s="116"/>
      <c r="AH260" s="116"/>
      <c r="AI260" s="116"/>
      <c r="AJ260" s="116"/>
      <c r="AK260" s="116"/>
      <c r="AL260" s="116"/>
    </row>
    <row r="261">
      <c r="A261" s="220" t="s">
        <v>779</v>
      </c>
      <c r="C261" s="103" t="s">
        <v>271</v>
      </c>
      <c r="D261" s="219">
        <v>0.81</v>
      </c>
      <c r="E261" s="193">
        <v>1095300.0</v>
      </c>
      <c r="F261" s="107">
        <v>1012500.0</v>
      </c>
      <c r="G261" s="108" t="s">
        <v>44</v>
      </c>
      <c r="H261" s="119">
        <f>G261-2023</f>
        <v>-16</v>
      </c>
      <c r="I261" s="123">
        <f>H261/30</f>
        <v>-0.5333333333</v>
      </c>
      <c r="J261" s="119">
        <f>E261-F261</f>
        <v>82800</v>
      </c>
      <c r="K261" s="119">
        <f>J261*I261</f>
        <v>-44160</v>
      </c>
      <c r="L261" s="119">
        <f>K261+J261</f>
        <v>38640</v>
      </c>
      <c r="M261" s="119">
        <f>L261+F261</f>
        <v>1051140</v>
      </c>
      <c r="N261" s="119" t="s">
        <v>157</v>
      </c>
      <c r="O261" s="112">
        <f t="shared" si="47"/>
        <v>1352222.222</v>
      </c>
      <c r="P261" s="27" t="s">
        <v>294</v>
      </c>
      <c r="Q261" s="21" t="s">
        <v>25</v>
      </c>
      <c r="R261" s="19" t="s">
        <v>276</v>
      </c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94"/>
      <c r="AF261" s="94"/>
      <c r="AG261" s="94"/>
      <c r="AH261" s="94"/>
      <c r="AI261" s="94"/>
      <c r="AJ261" s="94"/>
      <c r="AK261" s="94"/>
      <c r="AL261" s="94"/>
    </row>
    <row r="262">
      <c r="A262" s="220" t="s">
        <v>780</v>
      </c>
      <c r="C262" s="103" t="s">
        <v>271</v>
      </c>
      <c r="D262" s="219">
        <v>0.5</v>
      </c>
      <c r="E262" s="193">
        <v>625000.0</v>
      </c>
      <c r="F262" s="107" t="s">
        <v>25</v>
      </c>
      <c r="G262" s="108"/>
      <c r="H262" s="117"/>
      <c r="I262" s="118"/>
      <c r="J262" s="117"/>
      <c r="K262" s="117"/>
      <c r="L262" s="117"/>
      <c r="M262" s="117"/>
      <c r="N262" s="119" t="s">
        <v>157</v>
      </c>
      <c r="O262" s="112">
        <f t="shared" si="47"/>
        <v>1250000</v>
      </c>
      <c r="P262" s="27" t="s">
        <v>294</v>
      </c>
      <c r="Q262" s="21" t="s">
        <v>25</v>
      </c>
      <c r="R262" s="19" t="s">
        <v>273</v>
      </c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16"/>
      <c r="AF262" s="116"/>
      <c r="AG262" s="116"/>
      <c r="AH262" s="116"/>
      <c r="AI262" s="116"/>
      <c r="AJ262" s="116"/>
      <c r="AK262" s="116"/>
      <c r="AL262" s="116"/>
    </row>
    <row r="263">
      <c r="A263" s="220" t="s">
        <v>781</v>
      </c>
      <c r="C263" s="103" t="s">
        <v>271</v>
      </c>
      <c r="D263" s="219">
        <v>15.13</v>
      </c>
      <c r="E263" s="193">
        <v>742800.0</v>
      </c>
      <c r="F263" s="107" t="s">
        <v>25</v>
      </c>
      <c r="G263" s="108"/>
      <c r="H263" s="117"/>
      <c r="I263" s="118"/>
      <c r="J263" s="117"/>
      <c r="K263" s="117"/>
      <c r="L263" s="117"/>
      <c r="M263" s="117"/>
      <c r="N263" s="119" t="s">
        <v>157</v>
      </c>
      <c r="O263" s="112">
        <f t="shared" si="47"/>
        <v>49094.51421</v>
      </c>
      <c r="P263" s="27" t="s">
        <v>294</v>
      </c>
      <c r="Q263" s="21" t="s">
        <v>25</v>
      </c>
      <c r="R263" s="140" t="s">
        <v>273</v>
      </c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16"/>
      <c r="AF263" s="116"/>
      <c r="AG263" s="116"/>
      <c r="AH263" s="116"/>
      <c r="AI263" s="116"/>
      <c r="AJ263" s="116"/>
      <c r="AK263" s="116"/>
      <c r="AL263" s="116"/>
    </row>
    <row r="264">
      <c r="A264" s="223" t="s">
        <v>782</v>
      </c>
      <c r="C264" s="224" t="s">
        <v>271</v>
      </c>
      <c r="D264" s="225">
        <v>9.78</v>
      </c>
      <c r="E264" s="226">
        <v>4513100.0</v>
      </c>
      <c r="F264" s="178">
        <v>1599300.0</v>
      </c>
      <c r="G264" s="227" t="s">
        <v>110</v>
      </c>
      <c r="H264" s="228">
        <f t="shared" ref="H264:H266" si="66">G264-2023</f>
        <v>-45</v>
      </c>
      <c r="I264" s="229">
        <v>-1.0</v>
      </c>
      <c r="J264" s="228">
        <f t="shared" ref="J264:J266" si="67">E264-F264</f>
        <v>2913800</v>
      </c>
      <c r="K264" s="228">
        <f t="shared" ref="K264:K266" si="68">J264*I264</f>
        <v>-2913800</v>
      </c>
      <c r="L264" s="228">
        <f t="shared" ref="L264:L266" si="69">K264+J264</f>
        <v>0</v>
      </c>
      <c r="M264" s="228">
        <f t="shared" ref="M264:M266" si="70">L264+F264</f>
        <v>1599300</v>
      </c>
      <c r="N264" s="228">
        <v>78108.0</v>
      </c>
      <c r="O264" s="230">
        <f t="shared" si="47"/>
        <v>461462.1677</v>
      </c>
      <c r="P264" s="231" t="s">
        <v>294</v>
      </c>
      <c r="Q264" s="232" t="s">
        <v>25</v>
      </c>
      <c r="R264" s="233" t="s">
        <v>783</v>
      </c>
      <c r="S264" s="234"/>
      <c r="T264" s="234"/>
      <c r="U264" s="234"/>
      <c r="V264" s="234"/>
      <c r="W264" s="234"/>
      <c r="X264" s="234"/>
      <c r="Y264" s="234"/>
      <c r="Z264" s="234"/>
      <c r="AA264" s="234"/>
      <c r="AB264" s="234"/>
      <c r="AC264" s="234"/>
      <c r="AD264" s="234"/>
      <c r="AE264" s="235"/>
      <c r="AF264" s="235"/>
      <c r="AG264" s="235"/>
      <c r="AH264" s="235"/>
      <c r="AI264" s="235"/>
      <c r="AJ264" s="235"/>
      <c r="AK264" s="235"/>
      <c r="AL264" s="235"/>
    </row>
    <row r="265">
      <c r="A265" s="223" t="s">
        <v>784</v>
      </c>
      <c r="C265" s="224" t="s">
        <v>271</v>
      </c>
      <c r="D265" s="225">
        <v>4.5</v>
      </c>
      <c r="E265" s="226">
        <v>6311500.0</v>
      </c>
      <c r="F265" s="178">
        <v>0.0</v>
      </c>
      <c r="G265" s="227" t="s">
        <v>101</v>
      </c>
      <c r="H265" s="228">
        <f t="shared" si="66"/>
        <v>-17</v>
      </c>
      <c r="I265" s="229">
        <f t="shared" ref="I265:I266" si="71">H265/30</f>
        <v>-0.5666666667</v>
      </c>
      <c r="J265" s="228">
        <f t="shared" si="67"/>
        <v>6311500</v>
      </c>
      <c r="K265" s="228">
        <f t="shared" si="68"/>
        <v>-3576516.667</v>
      </c>
      <c r="L265" s="228">
        <f t="shared" si="69"/>
        <v>2734983.333</v>
      </c>
      <c r="M265" s="228">
        <f t="shared" si="70"/>
        <v>2734983.333</v>
      </c>
      <c r="N265" s="228">
        <v>33780.0</v>
      </c>
      <c r="O265" s="230">
        <f t="shared" si="47"/>
        <v>1402555.556</v>
      </c>
      <c r="P265" s="231" t="s">
        <v>294</v>
      </c>
      <c r="Q265" s="232" t="s">
        <v>25</v>
      </c>
      <c r="R265" s="233" t="s">
        <v>783</v>
      </c>
      <c r="S265" s="234"/>
      <c r="T265" s="234"/>
      <c r="U265" s="234"/>
      <c r="V265" s="234"/>
      <c r="W265" s="234"/>
      <c r="X265" s="234"/>
      <c r="Y265" s="234"/>
      <c r="Z265" s="234"/>
      <c r="AA265" s="234"/>
      <c r="AB265" s="234"/>
      <c r="AC265" s="234"/>
      <c r="AD265" s="234"/>
      <c r="AE265" s="235"/>
      <c r="AF265" s="235"/>
      <c r="AG265" s="235"/>
      <c r="AH265" s="235"/>
      <c r="AI265" s="235"/>
      <c r="AJ265" s="235"/>
      <c r="AK265" s="235"/>
      <c r="AL265" s="235"/>
    </row>
    <row r="266">
      <c r="A266" s="220" t="s">
        <v>785</v>
      </c>
      <c r="C266" s="103" t="s">
        <v>271</v>
      </c>
      <c r="D266" s="219">
        <v>1.13</v>
      </c>
      <c r="E266" s="193">
        <v>1419800.0</v>
      </c>
      <c r="F266" s="107">
        <v>988800.0</v>
      </c>
      <c r="G266" s="108" t="s">
        <v>44</v>
      </c>
      <c r="H266" s="119">
        <f t="shared" si="66"/>
        <v>-16</v>
      </c>
      <c r="I266" s="123">
        <f t="shared" si="71"/>
        <v>-0.5333333333</v>
      </c>
      <c r="J266" s="119">
        <f t="shared" si="67"/>
        <v>431000</v>
      </c>
      <c r="K266" s="119">
        <f t="shared" si="68"/>
        <v>-229866.6667</v>
      </c>
      <c r="L266" s="119">
        <f t="shared" si="69"/>
        <v>201133.3333</v>
      </c>
      <c r="M266" s="119">
        <f t="shared" si="70"/>
        <v>1189933.333</v>
      </c>
      <c r="N266" s="119">
        <v>1914.0</v>
      </c>
      <c r="O266" s="112">
        <f t="shared" si="47"/>
        <v>1256460.177</v>
      </c>
      <c r="P266" s="27" t="s">
        <v>294</v>
      </c>
      <c r="Q266" s="21" t="s">
        <v>25</v>
      </c>
      <c r="R266" s="19" t="s">
        <v>276</v>
      </c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94"/>
      <c r="AF266" s="94"/>
      <c r="AG266" s="94"/>
      <c r="AH266" s="94"/>
      <c r="AI266" s="94"/>
      <c r="AJ266" s="94"/>
      <c r="AK266" s="94"/>
      <c r="AL266" s="94"/>
    </row>
    <row r="267">
      <c r="A267" s="220" t="s">
        <v>777</v>
      </c>
      <c r="C267" s="103" t="s">
        <v>271</v>
      </c>
      <c r="D267" s="219">
        <v>1.69</v>
      </c>
      <c r="E267" s="193">
        <v>57200.0</v>
      </c>
      <c r="F267" s="107" t="s">
        <v>25</v>
      </c>
      <c r="G267" s="108"/>
      <c r="H267" s="117"/>
      <c r="I267" s="118"/>
      <c r="J267" s="117"/>
      <c r="K267" s="117"/>
      <c r="L267" s="117"/>
      <c r="M267" s="117"/>
      <c r="N267" s="119" t="s">
        <v>157</v>
      </c>
      <c r="O267" s="112">
        <f t="shared" si="47"/>
        <v>33846.15385</v>
      </c>
      <c r="P267" s="27" t="s">
        <v>294</v>
      </c>
      <c r="Q267" s="21" t="s">
        <v>25</v>
      </c>
      <c r="R267" s="19" t="s">
        <v>273</v>
      </c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16"/>
      <c r="AF267" s="116"/>
      <c r="AG267" s="116"/>
      <c r="AH267" s="116"/>
      <c r="AI267" s="116"/>
      <c r="AJ267" s="116"/>
      <c r="AK267" s="116"/>
      <c r="AL267" s="116"/>
    </row>
    <row r="268">
      <c r="A268" s="220" t="s">
        <v>777</v>
      </c>
      <c r="C268" s="103" t="s">
        <v>271</v>
      </c>
      <c r="D268" s="219">
        <v>2.81</v>
      </c>
      <c r="E268" s="193">
        <v>103700.0</v>
      </c>
      <c r="F268" s="107" t="s">
        <v>25</v>
      </c>
      <c r="G268" s="108"/>
      <c r="H268" s="117"/>
      <c r="I268" s="118"/>
      <c r="J268" s="117"/>
      <c r="K268" s="117"/>
      <c r="L268" s="117"/>
      <c r="M268" s="117"/>
      <c r="N268" s="119" t="s">
        <v>157</v>
      </c>
      <c r="O268" s="112">
        <f t="shared" si="47"/>
        <v>36903.91459</v>
      </c>
      <c r="P268" s="27" t="s">
        <v>294</v>
      </c>
      <c r="Q268" s="21" t="s">
        <v>25</v>
      </c>
      <c r="R268" s="19" t="s">
        <v>273</v>
      </c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16"/>
      <c r="AF268" s="116"/>
      <c r="AG268" s="116"/>
      <c r="AH268" s="116"/>
      <c r="AI268" s="116"/>
      <c r="AJ268" s="116"/>
      <c r="AK268" s="116"/>
      <c r="AL268" s="116"/>
    </row>
    <row r="269">
      <c r="A269" s="221" t="s">
        <v>786</v>
      </c>
      <c r="C269" s="124" t="s">
        <v>271</v>
      </c>
      <c r="D269" s="222">
        <v>0.0</v>
      </c>
      <c r="E269" s="182">
        <v>1338000.0</v>
      </c>
      <c r="F269" s="127" t="s">
        <v>25</v>
      </c>
      <c r="G269" s="128"/>
      <c r="H269" s="117"/>
      <c r="I269" s="118"/>
      <c r="J269" s="117"/>
      <c r="K269" s="117"/>
      <c r="L269" s="117"/>
      <c r="M269" s="117"/>
      <c r="N269" s="129" t="s">
        <v>157</v>
      </c>
      <c r="O269" s="236" t="s">
        <v>157</v>
      </c>
      <c r="P269" s="142" t="s">
        <v>294</v>
      </c>
      <c r="Q269" s="143" t="s">
        <v>24</v>
      </c>
      <c r="R269" s="144"/>
      <c r="S269" s="134"/>
      <c r="T269" s="134"/>
      <c r="U269" s="134"/>
      <c r="V269" s="134"/>
      <c r="W269" s="134"/>
      <c r="X269" s="134"/>
      <c r="Y269" s="134"/>
      <c r="Z269" s="134"/>
      <c r="AA269" s="134"/>
      <c r="AB269" s="134"/>
      <c r="AC269" s="134"/>
      <c r="AD269" s="134"/>
      <c r="AE269" s="116"/>
      <c r="AF269" s="116"/>
      <c r="AG269" s="116"/>
      <c r="AH269" s="116"/>
      <c r="AI269" s="116"/>
      <c r="AJ269" s="116"/>
      <c r="AK269" s="116"/>
      <c r="AL269" s="116"/>
    </row>
    <row r="270">
      <c r="A270" s="220" t="s">
        <v>787</v>
      </c>
      <c r="C270" s="103" t="s">
        <v>271</v>
      </c>
      <c r="D270" s="219">
        <v>0.0</v>
      </c>
      <c r="E270" s="193">
        <v>831700.0</v>
      </c>
      <c r="F270" s="107">
        <v>0.0</v>
      </c>
      <c r="G270" s="108" t="s">
        <v>82</v>
      </c>
      <c r="H270" s="119">
        <f>G270-2023</f>
        <v>-6</v>
      </c>
      <c r="I270" s="123">
        <f>H270/30</f>
        <v>-0.2</v>
      </c>
      <c r="J270" s="119">
        <f>E270-F270</f>
        <v>831700</v>
      </c>
      <c r="K270" s="119">
        <f>J270*I270</f>
        <v>-166340</v>
      </c>
      <c r="L270" s="119">
        <f>K270+J270</f>
        <v>665360</v>
      </c>
      <c r="M270" s="119">
        <f>L270+F270</f>
        <v>665360</v>
      </c>
      <c r="N270" s="119" t="s">
        <v>157</v>
      </c>
      <c r="O270" s="149" t="s">
        <v>157</v>
      </c>
      <c r="P270" s="27" t="s">
        <v>294</v>
      </c>
      <c r="Q270" s="21" t="s">
        <v>25</v>
      </c>
      <c r="R270" s="19" t="s">
        <v>788</v>
      </c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94"/>
      <c r="AF270" s="94"/>
      <c r="AG270" s="94"/>
      <c r="AH270" s="94"/>
      <c r="AI270" s="94"/>
      <c r="AJ270" s="94"/>
      <c r="AK270" s="94"/>
      <c r="AL270" s="94"/>
    </row>
    <row r="271">
      <c r="A271" s="220" t="s">
        <v>789</v>
      </c>
      <c r="C271" s="103" t="s">
        <v>271</v>
      </c>
      <c r="D271" s="219">
        <v>1.01</v>
      </c>
      <c r="E271" s="193">
        <v>138600.0</v>
      </c>
      <c r="F271" s="107" t="s">
        <v>25</v>
      </c>
      <c r="G271" s="108"/>
      <c r="H271" s="117"/>
      <c r="I271" s="118"/>
      <c r="J271" s="117"/>
      <c r="K271" s="117"/>
      <c r="L271" s="117"/>
      <c r="M271" s="117"/>
      <c r="N271" s="119" t="s">
        <v>157</v>
      </c>
      <c r="O271" s="112">
        <f t="shared" ref="O271:O303" si="72">E271/D271</f>
        <v>137227.7228</v>
      </c>
      <c r="P271" s="27" t="s">
        <v>294</v>
      </c>
      <c r="Q271" s="21" t="s">
        <v>25</v>
      </c>
      <c r="R271" s="19" t="s">
        <v>273</v>
      </c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16"/>
      <c r="AF271" s="116"/>
      <c r="AG271" s="116"/>
      <c r="AH271" s="116"/>
      <c r="AI271" s="116"/>
      <c r="AJ271" s="116"/>
      <c r="AK271" s="116"/>
      <c r="AL271" s="116"/>
    </row>
    <row r="272">
      <c r="A272" s="221" t="s">
        <v>790</v>
      </c>
      <c r="C272" s="124" t="s">
        <v>271</v>
      </c>
      <c r="D272" s="222">
        <v>7.87</v>
      </c>
      <c r="E272" s="182">
        <v>5588100.0</v>
      </c>
      <c r="F272" s="127" t="s">
        <v>25</v>
      </c>
      <c r="G272" s="128"/>
      <c r="H272" s="117"/>
      <c r="I272" s="118"/>
      <c r="J272" s="117"/>
      <c r="K272" s="117"/>
      <c r="L272" s="117"/>
      <c r="M272" s="117"/>
      <c r="N272" s="129">
        <v>66986.0</v>
      </c>
      <c r="O272" s="130">
        <f t="shared" si="72"/>
        <v>710050.8259</v>
      </c>
      <c r="P272" s="142" t="s">
        <v>294</v>
      </c>
      <c r="Q272" s="143" t="s">
        <v>24</v>
      </c>
      <c r="R272" s="144"/>
      <c r="S272" s="134"/>
      <c r="T272" s="134"/>
      <c r="U272" s="134"/>
      <c r="V272" s="134"/>
      <c r="W272" s="134"/>
      <c r="X272" s="134"/>
      <c r="Y272" s="134"/>
      <c r="Z272" s="134"/>
      <c r="AA272" s="134"/>
      <c r="AB272" s="134"/>
      <c r="AC272" s="134"/>
      <c r="AD272" s="134"/>
      <c r="AE272" s="116"/>
      <c r="AF272" s="116"/>
      <c r="AG272" s="116"/>
      <c r="AH272" s="116"/>
      <c r="AI272" s="116"/>
      <c r="AJ272" s="116"/>
      <c r="AK272" s="116"/>
      <c r="AL272" s="116"/>
    </row>
    <row r="273">
      <c r="A273" s="220" t="s">
        <v>789</v>
      </c>
      <c r="C273" s="103" t="s">
        <v>271</v>
      </c>
      <c r="D273" s="219">
        <v>0.42</v>
      </c>
      <c r="E273" s="193">
        <v>57600.0</v>
      </c>
      <c r="F273" s="107" t="s">
        <v>25</v>
      </c>
      <c r="G273" s="108"/>
      <c r="H273" s="117"/>
      <c r="I273" s="118"/>
      <c r="J273" s="117"/>
      <c r="K273" s="117"/>
      <c r="L273" s="117"/>
      <c r="M273" s="117"/>
      <c r="N273" s="119" t="s">
        <v>157</v>
      </c>
      <c r="O273" s="112">
        <f t="shared" si="72"/>
        <v>137142.8571</v>
      </c>
      <c r="P273" s="27" t="s">
        <v>294</v>
      </c>
      <c r="Q273" s="21" t="s">
        <v>25</v>
      </c>
      <c r="R273" s="19" t="s">
        <v>273</v>
      </c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16"/>
      <c r="AF273" s="116"/>
      <c r="AG273" s="116"/>
      <c r="AH273" s="116"/>
      <c r="AI273" s="116"/>
      <c r="AJ273" s="116"/>
      <c r="AK273" s="116"/>
      <c r="AL273" s="116"/>
    </row>
    <row r="274">
      <c r="A274" s="223" t="s">
        <v>791</v>
      </c>
      <c r="C274" s="224" t="s">
        <v>271</v>
      </c>
      <c r="D274" s="225">
        <v>6.78</v>
      </c>
      <c r="E274" s="226">
        <v>1445000.0</v>
      </c>
      <c r="F274" s="178">
        <v>0.0</v>
      </c>
      <c r="G274" s="227" t="s">
        <v>195</v>
      </c>
      <c r="H274" s="228">
        <f>G274-2023</f>
        <v>-48</v>
      </c>
      <c r="I274" s="229">
        <v>-1.0</v>
      </c>
      <c r="J274" s="228">
        <f>E274-F274</f>
        <v>1445000</v>
      </c>
      <c r="K274" s="228">
        <f>J274*I274</f>
        <v>-1445000</v>
      </c>
      <c r="L274" s="228">
        <f>K274+J274</f>
        <v>0</v>
      </c>
      <c r="M274" s="228">
        <f>L274+F274</f>
        <v>0</v>
      </c>
      <c r="N274" s="228">
        <v>72448.0</v>
      </c>
      <c r="O274" s="230">
        <f t="shared" si="72"/>
        <v>213126.8437</v>
      </c>
      <c r="P274" s="231" t="s">
        <v>294</v>
      </c>
      <c r="Q274" s="232" t="s">
        <v>25</v>
      </c>
      <c r="R274" s="233" t="s">
        <v>783</v>
      </c>
      <c r="S274" s="234"/>
      <c r="T274" s="234"/>
      <c r="U274" s="234"/>
      <c r="V274" s="234"/>
      <c r="W274" s="234"/>
      <c r="X274" s="234"/>
      <c r="Y274" s="234"/>
      <c r="Z274" s="234"/>
      <c r="AA274" s="234"/>
      <c r="AB274" s="234"/>
      <c r="AC274" s="234"/>
      <c r="AD274" s="234"/>
      <c r="AE274" s="235"/>
      <c r="AF274" s="235"/>
      <c r="AG274" s="235"/>
      <c r="AH274" s="235"/>
      <c r="AI274" s="235"/>
      <c r="AJ274" s="235"/>
      <c r="AK274" s="235"/>
      <c r="AL274" s="235"/>
    </row>
    <row r="275">
      <c r="A275" s="220" t="s">
        <v>792</v>
      </c>
      <c r="C275" s="103" t="s">
        <v>271</v>
      </c>
      <c r="D275" s="219">
        <v>1.46</v>
      </c>
      <c r="E275" s="193">
        <v>1780700.0</v>
      </c>
      <c r="F275" s="107" t="s">
        <v>25</v>
      </c>
      <c r="G275" s="108"/>
      <c r="H275" s="117"/>
      <c r="I275" s="118"/>
      <c r="J275" s="117"/>
      <c r="K275" s="117"/>
      <c r="L275" s="117"/>
      <c r="M275" s="117"/>
      <c r="N275" s="119" t="s">
        <v>157</v>
      </c>
      <c r="O275" s="112">
        <f t="shared" si="72"/>
        <v>1219657.534</v>
      </c>
      <c r="P275" s="27" t="s">
        <v>294</v>
      </c>
      <c r="Q275" s="21" t="s">
        <v>25</v>
      </c>
      <c r="R275" s="19" t="s">
        <v>273</v>
      </c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16"/>
      <c r="AF275" s="116"/>
      <c r="AG275" s="116"/>
      <c r="AH275" s="116"/>
      <c r="AI275" s="116"/>
      <c r="AJ275" s="116"/>
      <c r="AK275" s="116"/>
      <c r="AL275" s="116"/>
    </row>
    <row r="276">
      <c r="A276" s="220" t="s">
        <v>793</v>
      </c>
      <c r="C276" s="103" t="s">
        <v>271</v>
      </c>
      <c r="D276" s="219">
        <v>0.32</v>
      </c>
      <c r="E276" s="193">
        <v>485300.0</v>
      </c>
      <c r="F276" s="107" t="s">
        <v>25</v>
      </c>
      <c r="G276" s="108"/>
      <c r="H276" s="117"/>
      <c r="I276" s="118"/>
      <c r="J276" s="117"/>
      <c r="K276" s="117"/>
      <c r="L276" s="117"/>
      <c r="M276" s="117"/>
      <c r="N276" s="119" t="s">
        <v>157</v>
      </c>
      <c r="O276" s="112">
        <f t="shared" si="72"/>
        <v>1516562.5</v>
      </c>
      <c r="P276" s="27" t="s">
        <v>294</v>
      </c>
      <c r="Q276" s="21" t="s">
        <v>25</v>
      </c>
      <c r="R276" s="19" t="s">
        <v>273</v>
      </c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16"/>
      <c r="AF276" s="116"/>
      <c r="AG276" s="116"/>
      <c r="AH276" s="116"/>
      <c r="AI276" s="116"/>
      <c r="AJ276" s="116"/>
      <c r="AK276" s="116"/>
      <c r="AL276" s="116"/>
    </row>
    <row r="277">
      <c r="A277" s="220" t="s">
        <v>794</v>
      </c>
      <c r="C277" s="103" t="s">
        <v>271</v>
      </c>
      <c r="D277" s="219">
        <v>0.83</v>
      </c>
      <c r="E277" s="193">
        <v>948600.0</v>
      </c>
      <c r="F277" s="107">
        <v>578500.0</v>
      </c>
      <c r="G277" s="108" t="s">
        <v>120</v>
      </c>
      <c r="H277" s="119">
        <f>G277-2023</f>
        <v>-3</v>
      </c>
      <c r="I277" s="123">
        <f>H277/30</f>
        <v>-0.1</v>
      </c>
      <c r="J277" s="119">
        <f>E277-F277</f>
        <v>370100</v>
      </c>
      <c r="K277" s="119">
        <f>J277*I277</f>
        <v>-37010</v>
      </c>
      <c r="L277" s="119">
        <f>K277+J277</f>
        <v>333090</v>
      </c>
      <c r="M277" s="119">
        <f>L277+F277</f>
        <v>911590</v>
      </c>
      <c r="N277" s="119" t="s">
        <v>157</v>
      </c>
      <c r="O277" s="112">
        <f t="shared" si="72"/>
        <v>1142891.566</v>
      </c>
      <c r="P277" s="27" t="s">
        <v>294</v>
      </c>
      <c r="Q277" s="21" t="s">
        <v>25</v>
      </c>
      <c r="R277" s="19" t="s">
        <v>795</v>
      </c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94"/>
      <c r="AF277" s="94"/>
      <c r="AG277" s="94"/>
      <c r="AH277" s="94"/>
      <c r="AI277" s="94"/>
      <c r="AJ277" s="94"/>
      <c r="AK277" s="94"/>
      <c r="AL277" s="94"/>
    </row>
    <row r="278">
      <c r="A278" s="220" t="s">
        <v>796</v>
      </c>
      <c r="C278" s="103" t="s">
        <v>271</v>
      </c>
      <c r="D278" s="219">
        <v>0.86</v>
      </c>
      <c r="E278" s="193">
        <v>786700.0</v>
      </c>
      <c r="F278" s="107" t="s">
        <v>25</v>
      </c>
      <c r="G278" s="108"/>
      <c r="H278" s="117"/>
      <c r="I278" s="118"/>
      <c r="J278" s="117"/>
      <c r="K278" s="117"/>
      <c r="L278" s="117"/>
      <c r="M278" s="117"/>
      <c r="N278" s="119" t="s">
        <v>157</v>
      </c>
      <c r="O278" s="112">
        <f t="shared" si="72"/>
        <v>914767.4419</v>
      </c>
      <c r="P278" s="27" t="s">
        <v>294</v>
      </c>
      <c r="Q278" s="21" t="s">
        <v>25</v>
      </c>
      <c r="R278" s="19" t="s">
        <v>273</v>
      </c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16"/>
      <c r="AF278" s="116"/>
      <c r="AG278" s="116"/>
      <c r="AH278" s="116"/>
      <c r="AI278" s="116"/>
      <c r="AJ278" s="116"/>
      <c r="AK278" s="116"/>
      <c r="AL278" s="116"/>
    </row>
    <row r="279">
      <c r="A279" s="220" t="s">
        <v>797</v>
      </c>
      <c r="C279" s="103" t="s">
        <v>271</v>
      </c>
      <c r="D279" s="219">
        <v>0.97</v>
      </c>
      <c r="E279" s="193">
        <v>679000.0</v>
      </c>
      <c r="F279" s="107" t="s">
        <v>25</v>
      </c>
      <c r="G279" s="108"/>
      <c r="H279" s="117"/>
      <c r="I279" s="118"/>
      <c r="J279" s="117"/>
      <c r="K279" s="117"/>
      <c r="L279" s="117"/>
      <c r="M279" s="117"/>
      <c r="N279" s="119" t="s">
        <v>157</v>
      </c>
      <c r="O279" s="112">
        <f t="shared" si="72"/>
        <v>700000</v>
      </c>
      <c r="P279" s="27" t="s">
        <v>294</v>
      </c>
      <c r="Q279" s="21" t="s">
        <v>25</v>
      </c>
      <c r="R279" s="19" t="s">
        <v>273</v>
      </c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16"/>
      <c r="AF279" s="116"/>
      <c r="AG279" s="116"/>
      <c r="AH279" s="116"/>
      <c r="AI279" s="116"/>
      <c r="AJ279" s="116"/>
      <c r="AK279" s="116"/>
      <c r="AL279" s="116"/>
    </row>
    <row r="280">
      <c r="A280" s="223" t="s">
        <v>798</v>
      </c>
      <c r="C280" s="224" t="s">
        <v>271</v>
      </c>
      <c r="D280" s="225">
        <v>4.96</v>
      </c>
      <c r="E280" s="226">
        <v>3031300.0</v>
      </c>
      <c r="F280" s="178">
        <v>3031300.0</v>
      </c>
      <c r="G280" s="227" t="s">
        <v>799</v>
      </c>
      <c r="H280" s="228">
        <f t="shared" ref="H280:H281" si="73">G280-2023</f>
        <v>-52</v>
      </c>
      <c r="I280" s="229">
        <v>-1.0</v>
      </c>
      <c r="J280" s="228">
        <f t="shared" ref="J280:J281" si="74">E280-F280</f>
        <v>0</v>
      </c>
      <c r="K280" s="228">
        <f t="shared" ref="K280:K281" si="75">J280*I280</f>
        <v>0</v>
      </c>
      <c r="L280" s="228">
        <f t="shared" ref="L280:L281" si="76">K280+J280</f>
        <v>0</v>
      </c>
      <c r="M280" s="228">
        <f t="shared" ref="M280:M281" si="77">L280+F280</f>
        <v>3031300</v>
      </c>
      <c r="N280" s="228">
        <v>230302.0</v>
      </c>
      <c r="O280" s="230">
        <f t="shared" si="72"/>
        <v>611149.1935</v>
      </c>
      <c r="P280" s="231" t="s">
        <v>294</v>
      </c>
      <c r="Q280" s="232" t="s">
        <v>25</v>
      </c>
      <c r="R280" s="233" t="s">
        <v>783</v>
      </c>
      <c r="S280" s="234"/>
      <c r="T280" s="234"/>
      <c r="U280" s="234"/>
      <c r="V280" s="234"/>
      <c r="W280" s="234"/>
      <c r="X280" s="234"/>
      <c r="Y280" s="234"/>
      <c r="Z280" s="234"/>
      <c r="AA280" s="234"/>
      <c r="AB280" s="234"/>
      <c r="AC280" s="234"/>
      <c r="AD280" s="234"/>
      <c r="AE280" s="235"/>
      <c r="AF280" s="235"/>
      <c r="AG280" s="235"/>
      <c r="AH280" s="235"/>
      <c r="AI280" s="235"/>
      <c r="AJ280" s="235"/>
      <c r="AK280" s="235"/>
      <c r="AL280" s="235"/>
    </row>
    <row r="281">
      <c r="A281" s="237" t="s">
        <v>800</v>
      </c>
      <c r="C281" s="224" t="s">
        <v>271</v>
      </c>
      <c r="D281" s="225">
        <v>4.14</v>
      </c>
      <c r="E281" s="226">
        <v>2530100.0</v>
      </c>
      <c r="F281" s="178">
        <v>2530100.0</v>
      </c>
      <c r="G281" s="227" t="s">
        <v>799</v>
      </c>
      <c r="H281" s="228">
        <f t="shared" si="73"/>
        <v>-52</v>
      </c>
      <c r="I281" s="229">
        <v>-1.0</v>
      </c>
      <c r="J281" s="228">
        <f t="shared" si="74"/>
        <v>0</v>
      </c>
      <c r="K281" s="228">
        <f t="shared" si="75"/>
        <v>0</v>
      </c>
      <c r="L281" s="228">
        <f t="shared" si="76"/>
        <v>0</v>
      </c>
      <c r="M281" s="228">
        <f t="shared" si="77"/>
        <v>2530100</v>
      </c>
      <c r="N281" s="228">
        <v>30650.0</v>
      </c>
      <c r="O281" s="230">
        <f t="shared" si="72"/>
        <v>611135.2657</v>
      </c>
      <c r="P281" s="231" t="s">
        <v>294</v>
      </c>
      <c r="Q281" s="232" t="s">
        <v>25</v>
      </c>
      <c r="R281" s="233" t="s">
        <v>783</v>
      </c>
      <c r="S281" s="234"/>
      <c r="T281" s="234"/>
      <c r="U281" s="234"/>
      <c r="V281" s="234"/>
      <c r="W281" s="234"/>
      <c r="X281" s="234"/>
      <c r="Y281" s="234"/>
      <c r="Z281" s="234"/>
      <c r="AA281" s="234"/>
      <c r="AB281" s="234"/>
      <c r="AC281" s="234"/>
      <c r="AD281" s="234"/>
      <c r="AE281" s="235"/>
      <c r="AF281" s="235"/>
      <c r="AG281" s="235"/>
      <c r="AH281" s="235"/>
      <c r="AI281" s="235"/>
      <c r="AJ281" s="235"/>
      <c r="AK281" s="235"/>
      <c r="AL281" s="235"/>
    </row>
    <row r="282">
      <c r="A282" s="238" t="s">
        <v>800</v>
      </c>
      <c r="C282" s="103" t="s">
        <v>271</v>
      </c>
      <c r="D282" s="219">
        <v>6.61</v>
      </c>
      <c r="E282" s="193">
        <v>4039700.0</v>
      </c>
      <c r="F282" s="107" t="s">
        <v>25</v>
      </c>
      <c r="G282" s="108"/>
      <c r="H282" s="117"/>
      <c r="I282" s="118"/>
      <c r="J282" s="117"/>
      <c r="K282" s="117"/>
      <c r="L282" s="117"/>
      <c r="M282" s="117"/>
      <c r="N282" s="119" t="s">
        <v>157</v>
      </c>
      <c r="O282" s="112">
        <f t="shared" si="72"/>
        <v>611149.7731</v>
      </c>
      <c r="P282" s="27" t="s">
        <v>294</v>
      </c>
      <c r="Q282" s="21" t="s">
        <v>25</v>
      </c>
      <c r="R282" s="19" t="s">
        <v>273</v>
      </c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16"/>
      <c r="AF282" s="116"/>
      <c r="AG282" s="116"/>
      <c r="AH282" s="116"/>
      <c r="AI282" s="116"/>
      <c r="AJ282" s="116"/>
      <c r="AK282" s="116"/>
      <c r="AL282" s="116"/>
    </row>
    <row r="283">
      <c r="A283" s="220" t="s">
        <v>801</v>
      </c>
      <c r="C283" s="103" t="s">
        <v>271</v>
      </c>
      <c r="D283" s="239">
        <v>73.04</v>
      </c>
      <c r="E283" s="213">
        <v>1.50804E7</v>
      </c>
      <c r="F283" s="107">
        <v>0.0</v>
      </c>
      <c r="G283" s="108" t="s">
        <v>232</v>
      </c>
      <c r="H283" s="119">
        <f>G283-2023</f>
        <v>-47</v>
      </c>
      <c r="I283" s="123">
        <v>-1.0</v>
      </c>
      <c r="J283" s="119">
        <f>E283-F283</f>
        <v>15080400</v>
      </c>
      <c r="K283" s="119">
        <f>J283*I283</f>
        <v>-15080400</v>
      </c>
      <c r="L283" s="119">
        <f>K283+J283</f>
        <v>0</v>
      </c>
      <c r="M283" s="119">
        <f>L283+F283</f>
        <v>0</v>
      </c>
      <c r="N283" s="119">
        <v>474439.0</v>
      </c>
      <c r="O283" s="112">
        <f t="shared" si="72"/>
        <v>206467.6889</v>
      </c>
      <c r="P283" s="27" t="s">
        <v>294</v>
      </c>
      <c r="Q283" s="21" t="s">
        <v>25</v>
      </c>
      <c r="R283" s="19" t="s">
        <v>802</v>
      </c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94"/>
      <c r="AF283" s="94"/>
      <c r="AG283" s="94"/>
      <c r="AH283" s="94"/>
      <c r="AI283" s="94"/>
      <c r="AJ283" s="94"/>
      <c r="AK283" s="94"/>
      <c r="AL283" s="94"/>
    </row>
    <row r="284">
      <c r="A284" s="221" t="s">
        <v>803</v>
      </c>
      <c r="C284" s="124" t="s">
        <v>271</v>
      </c>
      <c r="D284" s="240">
        <v>10.29</v>
      </c>
      <c r="E284" s="241">
        <v>1.03493E7</v>
      </c>
      <c r="F284" s="127" t="s">
        <v>25</v>
      </c>
      <c r="G284" s="128"/>
      <c r="H284" s="117"/>
      <c r="I284" s="118"/>
      <c r="J284" s="117"/>
      <c r="K284" s="117"/>
      <c r="L284" s="117"/>
      <c r="M284" s="117"/>
      <c r="N284" s="129">
        <v>80506.0</v>
      </c>
      <c r="O284" s="130">
        <f t="shared" si="72"/>
        <v>1005762.877</v>
      </c>
      <c r="P284" s="142" t="s">
        <v>294</v>
      </c>
      <c r="Q284" s="143" t="s">
        <v>24</v>
      </c>
      <c r="R284" s="144"/>
      <c r="S284" s="134"/>
      <c r="T284" s="134"/>
      <c r="U284" s="134"/>
      <c r="V284" s="134"/>
      <c r="W284" s="134"/>
      <c r="X284" s="134"/>
      <c r="Y284" s="134"/>
      <c r="Z284" s="134"/>
      <c r="AA284" s="134"/>
      <c r="AB284" s="134"/>
      <c r="AC284" s="134"/>
      <c r="AD284" s="134"/>
      <c r="AE284" s="116"/>
      <c r="AF284" s="116"/>
      <c r="AG284" s="116"/>
      <c r="AH284" s="116"/>
      <c r="AI284" s="116"/>
      <c r="AJ284" s="116"/>
      <c r="AK284" s="116"/>
      <c r="AL284" s="116"/>
    </row>
    <row r="285">
      <c r="A285" s="221" t="s">
        <v>804</v>
      </c>
      <c r="C285" s="124" t="s">
        <v>271</v>
      </c>
      <c r="D285" s="240">
        <v>8.07</v>
      </c>
      <c r="E285" s="241">
        <v>1.0034E7</v>
      </c>
      <c r="F285" s="127" t="s">
        <v>25</v>
      </c>
      <c r="G285" s="128"/>
      <c r="H285" s="117"/>
      <c r="I285" s="118"/>
      <c r="J285" s="117"/>
      <c r="K285" s="117"/>
      <c r="L285" s="117"/>
      <c r="M285" s="117"/>
      <c r="N285" s="129">
        <v>72917.0</v>
      </c>
      <c r="O285" s="130">
        <f t="shared" si="72"/>
        <v>1243370.508</v>
      </c>
      <c r="P285" s="142" t="s">
        <v>294</v>
      </c>
      <c r="Q285" s="143" t="s">
        <v>24</v>
      </c>
      <c r="R285" s="144"/>
      <c r="S285" s="134"/>
      <c r="T285" s="134"/>
      <c r="U285" s="134"/>
      <c r="V285" s="134"/>
      <c r="W285" s="134"/>
      <c r="X285" s="134"/>
      <c r="Y285" s="134"/>
      <c r="Z285" s="134"/>
      <c r="AA285" s="134"/>
      <c r="AB285" s="134"/>
      <c r="AC285" s="134"/>
      <c r="AD285" s="134"/>
      <c r="AE285" s="116"/>
      <c r="AF285" s="116"/>
      <c r="AG285" s="116"/>
      <c r="AH285" s="116"/>
      <c r="AI285" s="116"/>
      <c r="AJ285" s="116"/>
      <c r="AK285" s="116"/>
      <c r="AL285" s="116"/>
    </row>
    <row r="286">
      <c r="A286" s="221" t="s">
        <v>805</v>
      </c>
      <c r="C286" s="124" t="s">
        <v>271</v>
      </c>
      <c r="D286" s="240">
        <v>3.72</v>
      </c>
      <c r="E286" s="241">
        <v>2818300.0</v>
      </c>
      <c r="F286" s="127" t="s">
        <v>25</v>
      </c>
      <c r="G286" s="128"/>
      <c r="H286" s="117"/>
      <c r="I286" s="118"/>
      <c r="J286" s="117"/>
      <c r="K286" s="117"/>
      <c r="L286" s="117"/>
      <c r="M286" s="117"/>
      <c r="N286" s="129">
        <v>33996.0</v>
      </c>
      <c r="O286" s="130">
        <f t="shared" si="72"/>
        <v>757607.5269</v>
      </c>
      <c r="P286" s="142" t="s">
        <v>294</v>
      </c>
      <c r="Q286" s="143" t="s">
        <v>24</v>
      </c>
      <c r="R286" s="144"/>
      <c r="S286" s="134"/>
      <c r="T286" s="134"/>
      <c r="U286" s="134"/>
      <c r="V286" s="134"/>
      <c r="W286" s="134"/>
      <c r="X286" s="134"/>
      <c r="Y286" s="134"/>
      <c r="Z286" s="134"/>
      <c r="AA286" s="134"/>
      <c r="AB286" s="134"/>
      <c r="AC286" s="134"/>
      <c r="AD286" s="134"/>
      <c r="AE286" s="116"/>
      <c r="AF286" s="116"/>
      <c r="AG286" s="116"/>
      <c r="AH286" s="116"/>
      <c r="AI286" s="116"/>
      <c r="AJ286" s="116"/>
      <c r="AK286" s="116"/>
      <c r="AL286" s="116"/>
    </row>
    <row r="287">
      <c r="A287" s="221" t="s">
        <v>806</v>
      </c>
      <c r="C287" s="124" t="s">
        <v>271</v>
      </c>
      <c r="D287" s="240">
        <v>5.74</v>
      </c>
      <c r="E287" s="241">
        <v>6651100.0</v>
      </c>
      <c r="F287" s="127" t="s">
        <v>25</v>
      </c>
      <c r="G287" s="128"/>
      <c r="H287" s="117"/>
      <c r="I287" s="118"/>
      <c r="J287" s="117"/>
      <c r="K287" s="117"/>
      <c r="L287" s="117"/>
      <c r="M287" s="117"/>
      <c r="N287" s="129">
        <v>67735.0</v>
      </c>
      <c r="O287" s="130">
        <f t="shared" si="72"/>
        <v>1158728.223</v>
      </c>
      <c r="P287" s="142" t="s">
        <v>294</v>
      </c>
      <c r="Q287" s="143" t="s">
        <v>24</v>
      </c>
      <c r="R287" s="144"/>
      <c r="S287" s="134"/>
      <c r="T287" s="134"/>
      <c r="U287" s="134"/>
      <c r="V287" s="134"/>
      <c r="W287" s="134"/>
      <c r="X287" s="134"/>
      <c r="Y287" s="134"/>
      <c r="Z287" s="134"/>
      <c r="AA287" s="134"/>
      <c r="AB287" s="134"/>
      <c r="AC287" s="134"/>
      <c r="AD287" s="134"/>
      <c r="AE287" s="116"/>
      <c r="AF287" s="116"/>
      <c r="AG287" s="116"/>
      <c r="AH287" s="116"/>
      <c r="AI287" s="116"/>
      <c r="AJ287" s="116"/>
      <c r="AK287" s="116"/>
      <c r="AL287" s="116"/>
    </row>
    <row r="288">
      <c r="A288" s="221" t="s">
        <v>807</v>
      </c>
      <c r="C288" s="124" t="s">
        <v>271</v>
      </c>
      <c r="D288" s="240">
        <v>7.43</v>
      </c>
      <c r="E288" s="241">
        <v>8594000.0</v>
      </c>
      <c r="F288" s="127" t="s">
        <v>25</v>
      </c>
      <c r="G288" s="128"/>
      <c r="H288" s="117"/>
      <c r="I288" s="118"/>
      <c r="J288" s="117"/>
      <c r="K288" s="117"/>
      <c r="L288" s="117"/>
      <c r="M288" s="117"/>
      <c r="N288" s="129">
        <v>73664.0</v>
      </c>
      <c r="O288" s="130">
        <f t="shared" si="72"/>
        <v>1156662.18</v>
      </c>
      <c r="P288" s="142" t="s">
        <v>294</v>
      </c>
      <c r="Q288" s="143" t="s">
        <v>24</v>
      </c>
      <c r="R288" s="144"/>
      <c r="S288" s="134"/>
      <c r="T288" s="134"/>
      <c r="U288" s="134"/>
      <c r="V288" s="134"/>
      <c r="W288" s="134"/>
      <c r="X288" s="134"/>
      <c r="Y288" s="134"/>
      <c r="Z288" s="134"/>
      <c r="AA288" s="134"/>
      <c r="AB288" s="134"/>
      <c r="AC288" s="134"/>
      <c r="AD288" s="134"/>
      <c r="AE288" s="116"/>
      <c r="AF288" s="116"/>
      <c r="AG288" s="116"/>
      <c r="AH288" s="116"/>
      <c r="AI288" s="116"/>
      <c r="AJ288" s="116"/>
      <c r="AK288" s="116"/>
      <c r="AL288" s="116"/>
    </row>
    <row r="289">
      <c r="A289" s="221" t="s">
        <v>808</v>
      </c>
      <c r="C289" s="124" t="s">
        <v>271</v>
      </c>
      <c r="D289" s="240">
        <v>14.02</v>
      </c>
      <c r="E289" s="241">
        <v>1.0046E7</v>
      </c>
      <c r="F289" s="127" t="s">
        <v>25</v>
      </c>
      <c r="G289" s="128"/>
      <c r="H289" s="117"/>
      <c r="I289" s="118"/>
      <c r="J289" s="117"/>
      <c r="K289" s="117"/>
      <c r="L289" s="117"/>
      <c r="M289" s="117"/>
      <c r="N289" s="129">
        <v>81618.0</v>
      </c>
      <c r="O289" s="130">
        <f t="shared" si="72"/>
        <v>716547.7889</v>
      </c>
      <c r="P289" s="142" t="s">
        <v>294</v>
      </c>
      <c r="Q289" s="143" t="s">
        <v>24</v>
      </c>
      <c r="R289" s="144"/>
      <c r="S289" s="134"/>
      <c r="T289" s="134"/>
      <c r="U289" s="134"/>
      <c r="V289" s="134"/>
      <c r="W289" s="134"/>
      <c r="X289" s="134"/>
      <c r="Y289" s="134"/>
      <c r="Z289" s="134"/>
      <c r="AA289" s="134"/>
      <c r="AB289" s="134"/>
      <c r="AC289" s="134"/>
      <c r="AD289" s="134"/>
      <c r="AE289" s="116"/>
      <c r="AF289" s="116"/>
      <c r="AG289" s="116"/>
      <c r="AH289" s="116"/>
      <c r="AI289" s="116"/>
      <c r="AJ289" s="116"/>
      <c r="AK289" s="116"/>
      <c r="AL289" s="116"/>
    </row>
    <row r="290">
      <c r="A290" s="221" t="s">
        <v>809</v>
      </c>
      <c r="C290" s="124" t="s">
        <v>271</v>
      </c>
      <c r="D290" s="240">
        <v>11.96</v>
      </c>
      <c r="E290" s="241">
        <v>3303000.0</v>
      </c>
      <c r="F290" s="127" t="s">
        <v>25</v>
      </c>
      <c r="G290" s="128"/>
      <c r="H290" s="117"/>
      <c r="I290" s="118"/>
      <c r="J290" s="117"/>
      <c r="K290" s="117"/>
      <c r="L290" s="117"/>
      <c r="M290" s="117"/>
      <c r="N290" s="129">
        <v>27336.0</v>
      </c>
      <c r="O290" s="130">
        <f t="shared" si="72"/>
        <v>276170.5686</v>
      </c>
      <c r="P290" s="142" t="s">
        <v>294</v>
      </c>
      <c r="Q290" s="143" t="s">
        <v>24</v>
      </c>
      <c r="R290" s="146" t="s">
        <v>783</v>
      </c>
      <c r="S290" s="134"/>
      <c r="T290" s="134"/>
      <c r="U290" s="134"/>
      <c r="V290" s="134"/>
      <c r="W290" s="134"/>
      <c r="X290" s="134"/>
      <c r="Y290" s="134"/>
      <c r="Z290" s="134"/>
      <c r="AA290" s="134"/>
      <c r="AB290" s="134"/>
      <c r="AC290" s="134"/>
      <c r="AD290" s="134"/>
      <c r="AE290" s="116"/>
      <c r="AF290" s="116"/>
      <c r="AG290" s="116"/>
      <c r="AH290" s="116"/>
      <c r="AI290" s="116"/>
      <c r="AJ290" s="116"/>
      <c r="AK290" s="116"/>
      <c r="AL290" s="116"/>
    </row>
    <row r="291">
      <c r="A291" s="221" t="s">
        <v>810</v>
      </c>
      <c r="C291" s="124" t="s">
        <v>271</v>
      </c>
      <c r="D291" s="240">
        <v>5.2</v>
      </c>
      <c r="E291" s="241">
        <v>3724000.0</v>
      </c>
      <c r="F291" s="127" t="s">
        <v>25</v>
      </c>
      <c r="G291" s="128"/>
      <c r="H291" s="117"/>
      <c r="I291" s="118"/>
      <c r="J291" s="117"/>
      <c r="K291" s="117"/>
      <c r="L291" s="117"/>
      <c r="M291" s="117"/>
      <c r="N291" s="129">
        <v>56440.0</v>
      </c>
      <c r="O291" s="130">
        <f t="shared" si="72"/>
        <v>716153.8462</v>
      </c>
      <c r="P291" s="142" t="s">
        <v>294</v>
      </c>
      <c r="Q291" s="143" t="s">
        <v>24</v>
      </c>
      <c r="R291" s="144"/>
      <c r="S291" s="134"/>
      <c r="T291" s="134"/>
      <c r="U291" s="134"/>
      <c r="V291" s="134"/>
      <c r="W291" s="134"/>
      <c r="X291" s="134"/>
      <c r="Y291" s="134"/>
      <c r="Z291" s="134"/>
      <c r="AA291" s="134"/>
      <c r="AB291" s="134"/>
      <c r="AC291" s="134"/>
      <c r="AD291" s="134"/>
      <c r="AE291" s="116"/>
      <c r="AF291" s="116"/>
      <c r="AG291" s="116"/>
      <c r="AH291" s="116"/>
      <c r="AI291" s="116"/>
      <c r="AJ291" s="116"/>
      <c r="AK291" s="116"/>
      <c r="AL291" s="116"/>
    </row>
    <row r="292">
      <c r="A292" s="242" t="s">
        <v>811</v>
      </c>
      <c r="C292" s="124" t="s">
        <v>271</v>
      </c>
      <c r="D292" s="240">
        <v>6.71</v>
      </c>
      <c r="E292" s="241">
        <v>9739000.0</v>
      </c>
      <c r="F292" s="127" t="s">
        <v>25</v>
      </c>
      <c r="G292" s="128"/>
      <c r="H292" s="117"/>
      <c r="I292" s="118"/>
      <c r="J292" s="117"/>
      <c r="K292" s="117"/>
      <c r="L292" s="117"/>
      <c r="M292" s="117"/>
      <c r="N292" s="129">
        <v>71973.0</v>
      </c>
      <c r="O292" s="130">
        <f t="shared" si="72"/>
        <v>1451415.797</v>
      </c>
      <c r="P292" s="142" t="s">
        <v>294</v>
      </c>
      <c r="Q292" s="143" t="s">
        <v>24</v>
      </c>
      <c r="R292" s="146" t="s">
        <v>812</v>
      </c>
      <c r="S292" s="134"/>
      <c r="T292" s="134"/>
      <c r="U292" s="134"/>
      <c r="V292" s="134"/>
      <c r="W292" s="134"/>
      <c r="X292" s="134"/>
      <c r="Y292" s="134"/>
      <c r="Z292" s="134"/>
      <c r="AA292" s="134"/>
      <c r="AB292" s="134"/>
      <c r="AC292" s="134"/>
      <c r="AD292" s="134"/>
      <c r="AE292" s="116"/>
      <c r="AF292" s="116"/>
      <c r="AG292" s="116"/>
      <c r="AH292" s="116"/>
      <c r="AI292" s="116"/>
      <c r="AJ292" s="116"/>
      <c r="AK292" s="116"/>
      <c r="AL292" s="116"/>
    </row>
    <row r="293" ht="16.5" customHeight="1">
      <c r="A293" s="103" t="s">
        <v>813</v>
      </c>
      <c r="B293" s="20" t="s">
        <v>2</v>
      </c>
      <c r="C293" s="103" t="s">
        <v>271</v>
      </c>
      <c r="D293" s="105">
        <v>0.97</v>
      </c>
      <c r="E293" s="139">
        <v>116200.0</v>
      </c>
      <c r="F293" s="107" t="s">
        <v>25</v>
      </c>
      <c r="G293" s="108"/>
      <c r="H293" s="117"/>
      <c r="I293" s="118"/>
      <c r="J293" s="117"/>
      <c r="K293" s="117"/>
      <c r="L293" s="117"/>
      <c r="M293" s="117"/>
      <c r="N293" s="119" t="s">
        <v>157</v>
      </c>
      <c r="O293" s="112">
        <f t="shared" si="72"/>
        <v>119793.8144</v>
      </c>
      <c r="P293" s="27" t="s">
        <v>294</v>
      </c>
      <c r="Q293" s="21" t="s">
        <v>25</v>
      </c>
      <c r="R293" s="19" t="s">
        <v>273</v>
      </c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243"/>
      <c r="AF293" s="243"/>
      <c r="AG293" s="243"/>
      <c r="AH293" s="243"/>
      <c r="AI293" s="243"/>
      <c r="AJ293" s="243"/>
      <c r="AK293" s="243"/>
      <c r="AL293" s="243"/>
    </row>
    <row r="294" ht="16.5" customHeight="1">
      <c r="A294" s="103" t="s">
        <v>814</v>
      </c>
      <c r="B294" s="20" t="s">
        <v>2</v>
      </c>
      <c r="C294" s="103" t="s">
        <v>271</v>
      </c>
      <c r="D294" s="105">
        <v>4.2</v>
      </c>
      <c r="E294" s="139">
        <v>592800.0</v>
      </c>
      <c r="F294" s="107">
        <v>503200.0</v>
      </c>
      <c r="G294" s="108" t="s">
        <v>29</v>
      </c>
      <c r="H294" s="119">
        <f t="shared" ref="H294:H295" si="78">G294-2023</f>
        <v>-30</v>
      </c>
      <c r="I294" s="123">
        <v>-1.0</v>
      </c>
      <c r="J294" s="119">
        <f t="shared" ref="J294:J295" si="79">E294-F294</f>
        <v>89600</v>
      </c>
      <c r="K294" s="119">
        <f t="shared" ref="K294:K295" si="80">J294*I294</f>
        <v>-89600</v>
      </c>
      <c r="L294" s="119">
        <f t="shared" ref="L294:L295" si="81">K294+J294</f>
        <v>0</v>
      </c>
      <c r="M294" s="119">
        <f t="shared" ref="M294:M295" si="82">L294+F294</f>
        <v>503200</v>
      </c>
      <c r="N294" s="119" t="s">
        <v>157</v>
      </c>
      <c r="O294" s="112">
        <f t="shared" si="72"/>
        <v>141142.8571</v>
      </c>
      <c r="P294" s="27" t="s">
        <v>294</v>
      </c>
      <c r="Q294" s="21" t="s">
        <v>25</v>
      </c>
      <c r="R294" s="19" t="s">
        <v>815</v>
      </c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244"/>
      <c r="AF294" s="244"/>
      <c r="AG294" s="244"/>
      <c r="AH294" s="244"/>
      <c r="AI294" s="244"/>
      <c r="AJ294" s="244"/>
      <c r="AK294" s="244"/>
      <c r="AL294" s="244"/>
    </row>
    <row r="295" ht="16.5" customHeight="1">
      <c r="A295" s="103" t="s">
        <v>816</v>
      </c>
      <c r="B295" s="20" t="s">
        <v>2</v>
      </c>
      <c r="C295" s="103" t="s">
        <v>304</v>
      </c>
      <c r="D295" s="105">
        <v>1.22</v>
      </c>
      <c r="E295" s="139">
        <v>796300.0</v>
      </c>
      <c r="F295" s="107">
        <v>0.0</v>
      </c>
      <c r="G295" s="108" t="s">
        <v>817</v>
      </c>
      <c r="H295" s="119">
        <f t="shared" si="78"/>
        <v>-57</v>
      </c>
      <c r="I295" s="123">
        <v>-1.0</v>
      </c>
      <c r="J295" s="119">
        <f t="shared" si="79"/>
        <v>796300</v>
      </c>
      <c r="K295" s="119">
        <f t="shared" si="80"/>
        <v>-796300</v>
      </c>
      <c r="L295" s="119">
        <f t="shared" si="81"/>
        <v>0</v>
      </c>
      <c r="M295" s="119">
        <f t="shared" si="82"/>
        <v>0</v>
      </c>
      <c r="N295" s="119" t="s">
        <v>157</v>
      </c>
      <c r="O295" s="112">
        <f t="shared" si="72"/>
        <v>652704.918</v>
      </c>
      <c r="P295" s="27" t="s">
        <v>294</v>
      </c>
      <c r="Q295" s="21" t="s">
        <v>25</v>
      </c>
      <c r="R295" s="19" t="s">
        <v>818</v>
      </c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244"/>
      <c r="AF295" s="244"/>
      <c r="AG295" s="244"/>
      <c r="AH295" s="244"/>
      <c r="AI295" s="244"/>
      <c r="AJ295" s="244"/>
      <c r="AK295" s="244"/>
      <c r="AL295" s="244"/>
    </row>
    <row r="296" ht="16.5" customHeight="1">
      <c r="A296" s="103" t="s">
        <v>819</v>
      </c>
      <c r="B296" s="20" t="s">
        <v>820</v>
      </c>
      <c r="C296" s="103" t="s">
        <v>304</v>
      </c>
      <c r="D296" s="105">
        <v>0.12</v>
      </c>
      <c r="E296" s="245">
        <v>258700.0</v>
      </c>
      <c r="F296" s="107" t="s">
        <v>25</v>
      </c>
      <c r="G296" s="108"/>
      <c r="H296" s="117"/>
      <c r="I296" s="118"/>
      <c r="J296" s="117"/>
      <c r="K296" s="117"/>
      <c r="L296" s="117"/>
      <c r="M296" s="117"/>
      <c r="N296" s="119">
        <v>1473.0</v>
      </c>
      <c r="O296" s="112">
        <f t="shared" si="72"/>
        <v>2155833.333</v>
      </c>
      <c r="P296" s="27" t="s">
        <v>294</v>
      </c>
      <c r="Q296" s="21" t="s">
        <v>25</v>
      </c>
      <c r="R296" s="19" t="s">
        <v>273</v>
      </c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243"/>
      <c r="AF296" s="243"/>
      <c r="AG296" s="243"/>
      <c r="AH296" s="243"/>
      <c r="AI296" s="243"/>
      <c r="AJ296" s="243"/>
      <c r="AK296" s="243"/>
      <c r="AL296" s="243"/>
    </row>
    <row r="297" ht="16.5" customHeight="1">
      <c r="A297" s="103" t="s">
        <v>821</v>
      </c>
      <c r="B297" s="20" t="s">
        <v>2</v>
      </c>
      <c r="C297" s="103" t="s">
        <v>304</v>
      </c>
      <c r="D297" s="105">
        <v>0.12</v>
      </c>
      <c r="E297" s="245">
        <v>99400.0</v>
      </c>
      <c r="F297" s="107" t="s">
        <v>25</v>
      </c>
      <c r="G297" s="108"/>
      <c r="H297" s="117"/>
      <c r="I297" s="118"/>
      <c r="J297" s="117"/>
      <c r="K297" s="117"/>
      <c r="L297" s="117"/>
      <c r="M297" s="117"/>
      <c r="N297" s="119" t="s">
        <v>157</v>
      </c>
      <c r="O297" s="112">
        <f t="shared" si="72"/>
        <v>828333.3333</v>
      </c>
      <c r="P297" s="27" t="s">
        <v>294</v>
      </c>
      <c r="Q297" s="21" t="s">
        <v>25</v>
      </c>
      <c r="R297" s="19" t="s">
        <v>273</v>
      </c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243"/>
      <c r="AF297" s="243"/>
      <c r="AG297" s="243"/>
      <c r="AH297" s="243"/>
      <c r="AI297" s="243"/>
      <c r="AJ297" s="243"/>
      <c r="AK297" s="243"/>
      <c r="AL297" s="243"/>
    </row>
    <row r="298" ht="16.5" customHeight="1">
      <c r="A298" s="103" t="s">
        <v>822</v>
      </c>
      <c r="B298" s="20" t="s">
        <v>823</v>
      </c>
      <c r="C298" s="103" t="s">
        <v>304</v>
      </c>
      <c r="D298" s="105">
        <v>0.21</v>
      </c>
      <c r="E298" s="245">
        <v>107400.0</v>
      </c>
      <c r="F298" s="107" t="s">
        <v>25</v>
      </c>
      <c r="G298" s="108"/>
      <c r="H298" s="117"/>
      <c r="I298" s="118"/>
      <c r="J298" s="117"/>
      <c r="K298" s="117"/>
      <c r="L298" s="117"/>
      <c r="M298" s="117"/>
      <c r="N298" s="119" t="s">
        <v>157</v>
      </c>
      <c r="O298" s="112">
        <f t="shared" si="72"/>
        <v>511428.5714</v>
      </c>
      <c r="P298" s="27" t="s">
        <v>305</v>
      </c>
      <c r="Q298" s="21" t="s">
        <v>25</v>
      </c>
      <c r="R298" s="19" t="s">
        <v>273</v>
      </c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243"/>
      <c r="AF298" s="243"/>
      <c r="AG298" s="243"/>
      <c r="AH298" s="243"/>
      <c r="AI298" s="243"/>
      <c r="AJ298" s="243"/>
      <c r="AK298" s="243"/>
      <c r="AL298" s="243"/>
    </row>
    <row r="299" ht="16.5" customHeight="1">
      <c r="A299" s="103" t="s">
        <v>824</v>
      </c>
      <c r="B299" s="20" t="s">
        <v>825</v>
      </c>
      <c r="C299" s="103" t="s">
        <v>271</v>
      </c>
      <c r="D299" s="105">
        <v>16.65</v>
      </c>
      <c r="E299" s="139">
        <v>8130900.0</v>
      </c>
      <c r="F299" s="107" t="s">
        <v>25</v>
      </c>
      <c r="G299" s="108"/>
      <c r="H299" s="117"/>
      <c r="I299" s="118"/>
      <c r="J299" s="117"/>
      <c r="K299" s="117"/>
      <c r="L299" s="117"/>
      <c r="M299" s="117"/>
      <c r="N299" s="119">
        <v>198084.0</v>
      </c>
      <c r="O299" s="112">
        <f t="shared" si="72"/>
        <v>488342.3423</v>
      </c>
      <c r="P299" s="27" t="s">
        <v>294</v>
      </c>
      <c r="Q299" s="21" t="s">
        <v>25</v>
      </c>
      <c r="R299" s="19" t="s">
        <v>783</v>
      </c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243"/>
      <c r="AF299" s="243"/>
      <c r="AG299" s="243"/>
      <c r="AH299" s="243"/>
      <c r="AI299" s="243"/>
      <c r="AJ299" s="243"/>
      <c r="AK299" s="243"/>
      <c r="AL299" s="243"/>
    </row>
    <row r="300" ht="16.5" customHeight="1">
      <c r="A300" s="135" t="s">
        <v>127</v>
      </c>
      <c r="B300" s="141" t="s">
        <v>2</v>
      </c>
      <c r="C300" s="124" t="s">
        <v>271</v>
      </c>
      <c r="D300" s="125">
        <v>10.79</v>
      </c>
      <c r="E300" s="136">
        <v>1.00601E7</v>
      </c>
      <c r="F300" s="127" t="s">
        <v>25</v>
      </c>
      <c r="G300" s="128"/>
      <c r="H300" s="117"/>
      <c r="I300" s="118"/>
      <c r="J300" s="117"/>
      <c r="K300" s="117"/>
      <c r="L300" s="117"/>
      <c r="M300" s="117"/>
      <c r="N300" s="129">
        <v>96312.0</v>
      </c>
      <c r="O300" s="130">
        <f t="shared" si="72"/>
        <v>932354.0315</v>
      </c>
      <c r="P300" s="142" t="s">
        <v>294</v>
      </c>
      <c r="Q300" s="143" t="s">
        <v>24</v>
      </c>
      <c r="R300" s="146" t="s">
        <v>826</v>
      </c>
      <c r="S300" s="134"/>
      <c r="T300" s="134"/>
      <c r="U300" s="134"/>
      <c r="V300" s="134"/>
      <c r="W300" s="134"/>
      <c r="X300" s="134"/>
      <c r="Y300" s="134"/>
      <c r="Z300" s="134"/>
      <c r="AA300" s="134"/>
      <c r="AB300" s="134"/>
      <c r="AC300" s="134"/>
      <c r="AD300" s="134"/>
      <c r="AE300" s="116"/>
      <c r="AF300" s="116"/>
      <c r="AG300" s="116"/>
      <c r="AH300" s="116"/>
      <c r="AI300" s="116"/>
      <c r="AJ300" s="116"/>
      <c r="AK300" s="116"/>
      <c r="AL300" s="116"/>
    </row>
    <row r="301">
      <c r="A301" s="246" t="s">
        <v>827</v>
      </c>
      <c r="B301" s="20" t="s">
        <v>2</v>
      </c>
      <c r="C301" s="103" t="s">
        <v>271</v>
      </c>
      <c r="D301" s="105">
        <v>1.01</v>
      </c>
      <c r="E301" s="139">
        <v>16741.0</v>
      </c>
      <c r="F301" s="107" t="s">
        <v>25</v>
      </c>
      <c r="G301" s="108"/>
      <c r="H301" s="117"/>
      <c r="I301" s="118"/>
      <c r="J301" s="117"/>
      <c r="K301" s="117"/>
      <c r="L301" s="117"/>
      <c r="M301" s="117"/>
      <c r="N301" s="119" t="s">
        <v>157</v>
      </c>
      <c r="O301" s="112">
        <f t="shared" si="72"/>
        <v>16575.24752</v>
      </c>
      <c r="P301" s="27" t="s">
        <v>294</v>
      </c>
      <c r="Q301" s="21" t="s">
        <v>25</v>
      </c>
      <c r="R301" s="19" t="s">
        <v>672</v>
      </c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16"/>
      <c r="AF301" s="116"/>
      <c r="AG301" s="116"/>
      <c r="AH301" s="116"/>
      <c r="AI301" s="116"/>
      <c r="AJ301" s="116"/>
      <c r="AK301" s="116"/>
      <c r="AL301" s="116"/>
    </row>
    <row r="302">
      <c r="A302" s="103" t="s">
        <v>828</v>
      </c>
      <c r="B302" s="20" t="s">
        <v>2</v>
      </c>
      <c r="C302" s="103" t="s">
        <v>271</v>
      </c>
      <c r="D302" s="105">
        <v>1.007</v>
      </c>
      <c r="E302" s="139">
        <v>100700.0</v>
      </c>
      <c r="F302" s="107" t="s">
        <v>25</v>
      </c>
      <c r="G302" s="108"/>
      <c r="H302" s="117"/>
      <c r="I302" s="118"/>
      <c r="J302" s="117"/>
      <c r="K302" s="117"/>
      <c r="L302" s="117"/>
      <c r="M302" s="117"/>
      <c r="N302" s="119" t="s">
        <v>157</v>
      </c>
      <c r="O302" s="112">
        <f t="shared" si="72"/>
        <v>100000</v>
      </c>
      <c r="P302" s="27" t="s">
        <v>294</v>
      </c>
      <c r="Q302" s="21" t="s">
        <v>25</v>
      </c>
      <c r="R302" s="19" t="s">
        <v>672</v>
      </c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16"/>
      <c r="AF302" s="116"/>
      <c r="AG302" s="116"/>
      <c r="AH302" s="116"/>
      <c r="AI302" s="116"/>
      <c r="AJ302" s="116"/>
      <c r="AK302" s="116"/>
      <c r="AL302" s="116"/>
    </row>
    <row r="303">
      <c r="A303" s="135" t="s">
        <v>199</v>
      </c>
      <c r="B303" s="141" t="s">
        <v>2</v>
      </c>
      <c r="C303" s="124" t="s">
        <v>271</v>
      </c>
      <c r="D303" s="125">
        <v>19.01</v>
      </c>
      <c r="E303" s="136">
        <v>5560229.0</v>
      </c>
      <c r="F303" s="127" t="s">
        <v>25</v>
      </c>
      <c r="G303" s="128"/>
      <c r="H303" s="117"/>
      <c r="I303" s="118"/>
      <c r="J303" s="117"/>
      <c r="K303" s="117"/>
      <c r="L303" s="117"/>
      <c r="M303" s="117"/>
      <c r="N303" s="129">
        <v>83948.0</v>
      </c>
      <c r="O303" s="130">
        <f t="shared" si="72"/>
        <v>292489.6896</v>
      </c>
      <c r="P303" s="142" t="s">
        <v>294</v>
      </c>
      <c r="Q303" s="143" t="s">
        <v>24</v>
      </c>
      <c r="R303" s="144"/>
      <c r="S303" s="134"/>
      <c r="T303" s="134"/>
      <c r="U303" s="134"/>
      <c r="V303" s="134"/>
      <c r="W303" s="134"/>
      <c r="X303" s="134"/>
      <c r="Y303" s="134"/>
      <c r="Z303" s="134"/>
      <c r="AA303" s="134"/>
      <c r="AB303" s="134"/>
      <c r="AC303" s="134"/>
      <c r="AD303" s="134"/>
      <c r="AE303" s="116"/>
      <c r="AF303" s="116"/>
      <c r="AG303" s="116"/>
      <c r="AH303" s="116"/>
      <c r="AI303" s="116"/>
      <c r="AJ303" s="116"/>
      <c r="AK303" s="116"/>
      <c r="AL303" s="116"/>
    </row>
    <row r="304">
      <c r="A304" s="103" t="s">
        <v>829</v>
      </c>
      <c r="B304" s="20" t="s">
        <v>2</v>
      </c>
      <c r="C304" s="103" t="s">
        <v>271</v>
      </c>
      <c r="D304" s="247"/>
      <c r="E304" s="139">
        <v>323307.0</v>
      </c>
      <c r="F304" s="107" t="s">
        <v>25</v>
      </c>
      <c r="G304" s="108"/>
      <c r="H304" s="117"/>
      <c r="I304" s="118"/>
      <c r="J304" s="117"/>
      <c r="K304" s="117"/>
      <c r="L304" s="117"/>
      <c r="M304" s="117"/>
      <c r="N304" s="119" t="s">
        <v>157</v>
      </c>
      <c r="O304" s="149" t="s">
        <v>157</v>
      </c>
      <c r="P304" s="27" t="s">
        <v>294</v>
      </c>
      <c r="Q304" s="21" t="s">
        <v>25</v>
      </c>
      <c r="R304" s="19" t="s">
        <v>273</v>
      </c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16"/>
      <c r="AF304" s="116"/>
      <c r="AG304" s="116"/>
      <c r="AH304" s="116"/>
      <c r="AI304" s="116"/>
      <c r="AJ304" s="116"/>
      <c r="AK304" s="116"/>
      <c r="AL304" s="116"/>
    </row>
    <row r="305">
      <c r="A305" s="103" t="s">
        <v>829</v>
      </c>
      <c r="B305" s="20" t="s">
        <v>2</v>
      </c>
      <c r="C305" s="103" t="s">
        <v>271</v>
      </c>
      <c r="D305" s="247"/>
      <c r="E305" s="139">
        <v>302124.0</v>
      </c>
      <c r="F305" s="107" t="s">
        <v>25</v>
      </c>
      <c r="G305" s="108"/>
      <c r="H305" s="117"/>
      <c r="I305" s="118"/>
      <c r="J305" s="117"/>
      <c r="K305" s="117"/>
      <c r="L305" s="117"/>
      <c r="M305" s="117"/>
      <c r="N305" s="119" t="s">
        <v>157</v>
      </c>
      <c r="O305" s="149" t="s">
        <v>157</v>
      </c>
      <c r="P305" s="27" t="s">
        <v>294</v>
      </c>
      <c r="Q305" s="21" t="s">
        <v>25</v>
      </c>
      <c r="R305" s="19" t="s">
        <v>273</v>
      </c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16"/>
      <c r="AF305" s="116"/>
      <c r="AG305" s="116"/>
      <c r="AH305" s="116"/>
      <c r="AI305" s="116"/>
      <c r="AJ305" s="116"/>
      <c r="AK305" s="116"/>
      <c r="AL305" s="116"/>
    </row>
    <row r="306">
      <c r="A306" s="124" t="s">
        <v>830</v>
      </c>
      <c r="B306" s="141" t="s">
        <v>2</v>
      </c>
      <c r="C306" s="124" t="s">
        <v>271</v>
      </c>
      <c r="D306" s="125">
        <v>7.608</v>
      </c>
      <c r="E306" s="136">
        <v>2456692.0</v>
      </c>
      <c r="F306" s="127" t="s">
        <v>25</v>
      </c>
      <c r="G306" s="128"/>
      <c r="H306" s="117"/>
      <c r="I306" s="118"/>
      <c r="J306" s="117"/>
      <c r="K306" s="117"/>
      <c r="L306" s="117"/>
      <c r="M306" s="117"/>
      <c r="N306" s="129">
        <v>42933.0</v>
      </c>
      <c r="O306" s="130">
        <f t="shared" ref="O306:O307" si="83">E306/D306</f>
        <v>322909.0431</v>
      </c>
      <c r="P306" s="142" t="s">
        <v>294</v>
      </c>
      <c r="Q306" s="143" t="s">
        <v>24</v>
      </c>
      <c r="R306" s="144"/>
      <c r="S306" s="134"/>
      <c r="T306" s="134"/>
      <c r="U306" s="134"/>
      <c r="V306" s="134"/>
      <c r="W306" s="134"/>
      <c r="X306" s="134"/>
      <c r="Y306" s="134"/>
      <c r="Z306" s="134"/>
      <c r="AA306" s="134"/>
      <c r="AB306" s="134"/>
      <c r="AC306" s="134"/>
      <c r="AD306" s="134"/>
      <c r="AE306" s="116"/>
      <c r="AF306" s="116"/>
      <c r="AG306" s="116"/>
      <c r="AH306" s="116"/>
      <c r="AI306" s="116"/>
      <c r="AJ306" s="116"/>
      <c r="AK306" s="116"/>
      <c r="AL306" s="116"/>
    </row>
    <row r="307">
      <c r="A307" s="103" t="s">
        <v>831</v>
      </c>
      <c r="B307" s="20" t="s">
        <v>2</v>
      </c>
      <c r="C307" s="103" t="s">
        <v>271</v>
      </c>
      <c r="D307" s="105">
        <v>0.523</v>
      </c>
      <c r="E307" s="139">
        <v>28422.0</v>
      </c>
      <c r="F307" s="107" t="s">
        <v>25</v>
      </c>
      <c r="G307" s="108"/>
      <c r="H307" s="117"/>
      <c r="I307" s="118"/>
      <c r="J307" s="117"/>
      <c r="K307" s="117"/>
      <c r="L307" s="117"/>
      <c r="M307" s="117"/>
      <c r="N307" s="119" t="s">
        <v>157</v>
      </c>
      <c r="O307" s="112">
        <f t="shared" si="83"/>
        <v>54344.16826</v>
      </c>
      <c r="P307" s="27" t="s">
        <v>294</v>
      </c>
      <c r="Q307" s="21" t="s">
        <v>25</v>
      </c>
      <c r="R307" s="19" t="s">
        <v>273</v>
      </c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16"/>
      <c r="AF307" s="116"/>
      <c r="AG307" s="116"/>
      <c r="AH307" s="116"/>
      <c r="AI307" s="116"/>
      <c r="AJ307" s="116"/>
      <c r="AK307" s="116"/>
      <c r="AL307" s="116"/>
    </row>
    <row r="308">
      <c r="A308" s="103" t="s">
        <v>829</v>
      </c>
      <c r="B308" s="20" t="s">
        <v>2</v>
      </c>
      <c r="C308" s="103" t="s">
        <v>271</v>
      </c>
      <c r="D308" s="247"/>
      <c r="E308" s="139">
        <v>362027.0</v>
      </c>
      <c r="F308" s="107" t="s">
        <v>25</v>
      </c>
      <c r="G308" s="108"/>
      <c r="H308" s="117"/>
      <c r="I308" s="118"/>
      <c r="J308" s="117"/>
      <c r="K308" s="117"/>
      <c r="L308" s="117"/>
      <c r="M308" s="117"/>
      <c r="N308" s="119" t="s">
        <v>157</v>
      </c>
      <c r="O308" s="149" t="s">
        <v>157</v>
      </c>
      <c r="P308" s="27" t="s">
        <v>294</v>
      </c>
      <c r="Q308" s="21" t="s">
        <v>25</v>
      </c>
      <c r="R308" s="19" t="s">
        <v>273</v>
      </c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16"/>
      <c r="AF308" s="116"/>
      <c r="AG308" s="116"/>
      <c r="AH308" s="116"/>
      <c r="AI308" s="116"/>
      <c r="AJ308" s="116"/>
      <c r="AK308" s="116"/>
      <c r="AL308" s="116"/>
    </row>
    <row r="309">
      <c r="A309" s="103" t="s">
        <v>832</v>
      </c>
      <c r="B309" s="20" t="s">
        <v>2</v>
      </c>
      <c r="C309" s="103" t="s">
        <v>271</v>
      </c>
      <c r="D309" s="105">
        <v>0.0</v>
      </c>
      <c r="E309" s="139">
        <v>229810.0</v>
      </c>
      <c r="F309" s="107" t="s">
        <v>25</v>
      </c>
      <c r="G309" s="108"/>
      <c r="H309" s="117"/>
      <c r="I309" s="118"/>
      <c r="J309" s="117"/>
      <c r="K309" s="117"/>
      <c r="L309" s="117"/>
      <c r="M309" s="117"/>
      <c r="N309" s="119" t="s">
        <v>157</v>
      </c>
      <c r="O309" s="149" t="s">
        <v>157</v>
      </c>
      <c r="P309" s="27" t="s">
        <v>294</v>
      </c>
      <c r="Q309" s="21" t="s">
        <v>25</v>
      </c>
      <c r="R309" s="19" t="s">
        <v>273</v>
      </c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16"/>
      <c r="AF309" s="116"/>
      <c r="AG309" s="116"/>
      <c r="AH309" s="116"/>
      <c r="AI309" s="116"/>
      <c r="AJ309" s="116"/>
      <c r="AK309" s="116"/>
      <c r="AL309" s="116"/>
    </row>
    <row r="310">
      <c r="A310" s="103" t="s">
        <v>832</v>
      </c>
      <c r="B310" s="20" t="s">
        <v>2</v>
      </c>
      <c r="C310" s="103" t="s">
        <v>271</v>
      </c>
      <c r="D310" s="247"/>
      <c r="E310" s="139">
        <v>3821.0</v>
      </c>
      <c r="F310" s="107" t="s">
        <v>25</v>
      </c>
      <c r="G310" s="108"/>
      <c r="H310" s="117"/>
      <c r="I310" s="118"/>
      <c r="J310" s="117"/>
      <c r="K310" s="117"/>
      <c r="L310" s="117"/>
      <c r="M310" s="117"/>
      <c r="N310" s="119" t="s">
        <v>157</v>
      </c>
      <c r="O310" s="149" t="s">
        <v>157</v>
      </c>
      <c r="P310" s="27" t="s">
        <v>294</v>
      </c>
      <c r="Q310" s="21" t="s">
        <v>25</v>
      </c>
      <c r="R310" s="19" t="s">
        <v>273</v>
      </c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16"/>
      <c r="AF310" s="116"/>
      <c r="AG310" s="116"/>
      <c r="AH310" s="116"/>
      <c r="AI310" s="116"/>
      <c r="AJ310" s="116"/>
      <c r="AK310" s="116"/>
      <c r="AL310" s="116"/>
    </row>
    <row r="311">
      <c r="A311" s="103" t="s">
        <v>832</v>
      </c>
      <c r="B311" s="20" t="s">
        <v>2</v>
      </c>
      <c r="C311" s="103" t="s">
        <v>271</v>
      </c>
      <c r="D311" s="247"/>
      <c r="E311" s="139">
        <v>145591.0</v>
      </c>
      <c r="F311" s="107" t="s">
        <v>25</v>
      </c>
      <c r="G311" s="108"/>
      <c r="H311" s="117"/>
      <c r="I311" s="118"/>
      <c r="J311" s="117"/>
      <c r="K311" s="117"/>
      <c r="L311" s="117"/>
      <c r="M311" s="117"/>
      <c r="N311" s="119" t="s">
        <v>157</v>
      </c>
      <c r="O311" s="149" t="s">
        <v>157</v>
      </c>
      <c r="P311" s="27" t="s">
        <v>294</v>
      </c>
      <c r="Q311" s="21" t="s">
        <v>25</v>
      </c>
      <c r="R311" s="19" t="s">
        <v>273</v>
      </c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16"/>
      <c r="AF311" s="116"/>
      <c r="AG311" s="116"/>
      <c r="AH311" s="116"/>
      <c r="AI311" s="116"/>
      <c r="AJ311" s="116"/>
      <c r="AK311" s="116"/>
      <c r="AL311" s="116"/>
    </row>
    <row r="312">
      <c r="A312" s="103" t="s">
        <v>832</v>
      </c>
      <c r="B312" s="20" t="s">
        <v>2</v>
      </c>
      <c r="C312" s="103" t="s">
        <v>271</v>
      </c>
      <c r="D312" s="247"/>
      <c r="E312" s="139">
        <v>71276.0</v>
      </c>
      <c r="F312" s="107" t="s">
        <v>25</v>
      </c>
      <c r="G312" s="108"/>
      <c r="H312" s="117"/>
      <c r="I312" s="118"/>
      <c r="J312" s="117"/>
      <c r="K312" s="117"/>
      <c r="L312" s="117"/>
      <c r="M312" s="117"/>
      <c r="N312" s="119" t="s">
        <v>157</v>
      </c>
      <c r="O312" s="149" t="s">
        <v>157</v>
      </c>
      <c r="P312" s="27" t="s">
        <v>294</v>
      </c>
      <c r="Q312" s="21" t="s">
        <v>25</v>
      </c>
      <c r="R312" s="19" t="s">
        <v>273</v>
      </c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16"/>
      <c r="AF312" s="116"/>
      <c r="AG312" s="116"/>
      <c r="AH312" s="116"/>
      <c r="AI312" s="116"/>
      <c r="AJ312" s="116"/>
      <c r="AK312" s="116"/>
      <c r="AL312" s="116"/>
    </row>
    <row r="313">
      <c r="A313" s="124" t="s">
        <v>832</v>
      </c>
      <c r="B313" s="141" t="s">
        <v>2</v>
      </c>
      <c r="C313" s="124" t="s">
        <v>271</v>
      </c>
      <c r="D313" s="125">
        <v>9.8</v>
      </c>
      <c r="E313" s="136">
        <v>1726516.0</v>
      </c>
      <c r="F313" s="127" t="s">
        <v>25</v>
      </c>
      <c r="G313" s="128"/>
      <c r="H313" s="117"/>
      <c r="I313" s="118"/>
      <c r="J313" s="117"/>
      <c r="K313" s="117"/>
      <c r="L313" s="117"/>
      <c r="M313" s="117"/>
      <c r="N313" s="129">
        <v>31730.0</v>
      </c>
      <c r="O313" s="130">
        <f>E313/D313</f>
        <v>176175.102</v>
      </c>
      <c r="P313" s="142" t="s">
        <v>294</v>
      </c>
      <c r="Q313" s="143" t="s">
        <v>24</v>
      </c>
      <c r="R313" s="144"/>
      <c r="S313" s="134"/>
      <c r="T313" s="134"/>
      <c r="U313" s="134"/>
      <c r="V313" s="134"/>
      <c r="W313" s="134"/>
      <c r="X313" s="134"/>
      <c r="Y313" s="134"/>
      <c r="Z313" s="134"/>
      <c r="AA313" s="134"/>
      <c r="AB313" s="134"/>
      <c r="AC313" s="134"/>
      <c r="AD313" s="134"/>
      <c r="AE313" s="116"/>
      <c r="AF313" s="116"/>
      <c r="AG313" s="116"/>
      <c r="AH313" s="116"/>
      <c r="AI313" s="116"/>
      <c r="AJ313" s="116"/>
      <c r="AK313" s="116"/>
      <c r="AL313" s="116"/>
    </row>
    <row r="314">
      <c r="A314" s="103" t="s">
        <v>833</v>
      </c>
      <c r="B314" s="20" t="s">
        <v>2</v>
      </c>
      <c r="C314" s="103" t="s">
        <v>271</v>
      </c>
      <c r="D314" s="247"/>
      <c r="E314" s="139">
        <v>69597.0</v>
      </c>
      <c r="F314" s="107" t="s">
        <v>25</v>
      </c>
      <c r="G314" s="108"/>
      <c r="H314" s="117"/>
      <c r="I314" s="118"/>
      <c r="J314" s="117"/>
      <c r="K314" s="117"/>
      <c r="L314" s="117"/>
      <c r="M314" s="117"/>
      <c r="N314" s="119" t="s">
        <v>157</v>
      </c>
      <c r="O314" s="149" t="s">
        <v>157</v>
      </c>
      <c r="P314" s="27" t="s">
        <v>294</v>
      </c>
      <c r="Q314" s="21" t="s">
        <v>25</v>
      </c>
      <c r="R314" s="19" t="s">
        <v>273</v>
      </c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16"/>
      <c r="AF314" s="116"/>
      <c r="AG314" s="116"/>
      <c r="AH314" s="116"/>
      <c r="AI314" s="116"/>
      <c r="AJ314" s="116"/>
      <c r="AK314" s="116"/>
      <c r="AL314" s="116"/>
    </row>
    <row r="315">
      <c r="A315" s="103" t="s">
        <v>833</v>
      </c>
      <c r="B315" s="20" t="s">
        <v>2</v>
      </c>
      <c r="C315" s="103" t="s">
        <v>271</v>
      </c>
      <c r="D315" s="247"/>
      <c r="E315" s="139">
        <v>327665.0</v>
      </c>
      <c r="F315" s="107" t="s">
        <v>25</v>
      </c>
      <c r="G315" s="108"/>
      <c r="H315" s="117"/>
      <c r="I315" s="118"/>
      <c r="J315" s="117"/>
      <c r="K315" s="117"/>
      <c r="L315" s="117"/>
      <c r="M315" s="117"/>
      <c r="N315" s="119" t="s">
        <v>157</v>
      </c>
      <c r="O315" s="149" t="s">
        <v>157</v>
      </c>
      <c r="P315" s="27" t="s">
        <v>294</v>
      </c>
      <c r="Q315" s="21" t="s">
        <v>25</v>
      </c>
      <c r="R315" s="19" t="s">
        <v>273</v>
      </c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16"/>
      <c r="AF315" s="116"/>
      <c r="AG315" s="116"/>
      <c r="AH315" s="116"/>
      <c r="AI315" s="116"/>
      <c r="AJ315" s="116"/>
      <c r="AK315" s="116"/>
      <c r="AL315" s="116"/>
    </row>
    <row r="316">
      <c r="A316" s="103" t="s">
        <v>833</v>
      </c>
      <c r="B316" s="20" t="s">
        <v>2</v>
      </c>
      <c r="C316" s="103" t="s">
        <v>271</v>
      </c>
      <c r="D316" s="247"/>
      <c r="E316" s="139">
        <v>209163.0</v>
      </c>
      <c r="F316" s="107" t="s">
        <v>25</v>
      </c>
      <c r="G316" s="108"/>
      <c r="H316" s="117"/>
      <c r="I316" s="118"/>
      <c r="J316" s="117"/>
      <c r="K316" s="117"/>
      <c r="L316" s="117"/>
      <c r="M316" s="117"/>
      <c r="N316" s="119" t="s">
        <v>157</v>
      </c>
      <c r="O316" s="149" t="s">
        <v>157</v>
      </c>
      <c r="P316" s="27" t="s">
        <v>294</v>
      </c>
      <c r="Q316" s="21" t="s">
        <v>25</v>
      </c>
      <c r="R316" s="19" t="s">
        <v>273</v>
      </c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16"/>
      <c r="AF316" s="116"/>
      <c r="AG316" s="116"/>
      <c r="AH316" s="116"/>
      <c r="AI316" s="116"/>
      <c r="AJ316" s="116"/>
      <c r="AK316" s="116"/>
      <c r="AL316" s="116"/>
    </row>
    <row r="317">
      <c r="A317" s="103" t="s">
        <v>833</v>
      </c>
      <c r="B317" s="20" t="s">
        <v>2</v>
      </c>
      <c r="C317" s="103" t="s">
        <v>271</v>
      </c>
      <c r="D317" s="247"/>
      <c r="E317" s="139">
        <v>22549.0</v>
      </c>
      <c r="F317" s="107" t="s">
        <v>25</v>
      </c>
      <c r="G317" s="108"/>
      <c r="H317" s="117"/>
      <c r="I317" s="118"/>
      <c r="J317" s="117"/>
      <c r="K317" s="117"/>
      <c r="L317" s="117"/>
      <c r="M317" s="117"/>
      <c r="N317" s="119" t="s">
        <v>157</v>
      </c>
      <c r="O317" s="149" t="s">
        <v>157</v>
      </c>
      <c r="P317" s="27" t="s">
        <v>294</v>
      </c>
      <c r="Q317" s="21" t="s">
        <v>25</v>
      </c>
      <c r="R317" s="19" t="s">
        <v>273</v>
      </c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16"/>
      <c r="AF317" s="116"/>
      <c r="AG317" s="116"/>
      <c r="AH317" s="116"/>
      <c r="AI317" s="116"/>
      <c r="AJ317" s="116"/>
      <c r="AK317" s="116"/>
      <c r="AL317" s="116"/>
    </row>
    <row r="318">
      <c r="A318" s="135" t="s">
        <v>834</v>
      </c>
      <c r="B318" s="141" t="s">
        <v>2</v>
      </c>
      <c r="C318" s="124" t="s">
        <v>271</v>
      </c>
      <c r="D318" s="125">
        <v>20.06</v>
      </c>
      <c r="E318" s="136">
        <v>2776817.0</v>
      </c>
      <c r="F318" s="127">
        <v>163436.0</v>
      </c>
      <c r="G318" s="128" t="s">
        <v>112</v>
      </c>
      <c r="H318" s="117">
        <f>G318-2023</f>
        <v>-28</v>
      </c>
      <c r="I318" s="118">
        <f>H318/30</f>
        <v>-0.9333333333</v>
      </c>
      <c r="J318" s="117">
        <f>E318-F318</f>
        <v>2613381</v>
      </c>
      <c r="K318" s="117">
        <f>J318*I318</f>
        <v>-2439155.6</v>
      </c>
      <c r="L318" s="117">
        <f>K318+J318</f>
        <v>174225.4</v>
      </c>
      <c r="M318" s="117">
        <f>L318+F318</f>
        <v>337661.4</v>
      </c>
      <c r="N318" s="129">
        <v>53684.0</v>
      </c>
      <c r="O318" s="130">
        <f>E318/D318</f>
        <v>138425.5733</v>
      </c>
      <c r="P318" s="142" t="s">
        <v>294</v>
      </c>
      <c r="Q318" s="143" t="s">
        <v>24</v>
      </c>
      <c r="R318" s="144"/>
      <c r="S318" s="134"/>
      <c r="T318" s="134"/>
      <c r="U318" s="134"/>
      <c r="V318" s="134"/>
      <c r="W318" s="134"/>
      <c r="X318" s="134"/>
      <c r="Y318" s="134"/>
      <c r="Z318" s="134"/>
      <c r="AA318" s="134"/>
      <c r="AB318" s="134"/>
      <c r="AC318" s="134"/>
      <c r="AD318" s="134"/>
      <c r="AE318" s="116"/>
      <c r="AF318" s="116"/>
      <c r="AG318" s="116"/>
      <c r="AH318" s="116"/>
      <c r="AI318" s="116"/>
      <c r="AJ318" s="116"/>
      <c r="AK318" s="116"/>
      <c r="AL318" s="116"/>
    </row>
    <row r="319">
      <c r="A319" s="103" t="s">
        <v>835</v>
      </c>
      <c r="B319" s="20" t="s">
        <v>2</v>
      </c>
      <c r="C319" s="103" t="s">
        <v>271</v>
      </c>
      <c r="D319" s="247"/>
      <c r="E319" s="139">
        <v>161103.0</v>
      </c>
      <c r="F319" s="107" t="s">
        <v>25</v>
      </c>
      <c r="G319" s="108"/>
      <c r="H319" s="117"/>
      <c r="I319" s="118"/>
      <c r="J319" s="117"/>
      <c r="K319" s="117"/>
      <c r="L319" s="117"/>
      <c r="M319" s="117"/>
      <c r="N319" s="119" t="s">
        <v>157</v>
      </c>
      <c r="O319" s="149" t="s">
        <v>157</v>
      </c>
      <c r="P319" s="27" t="s">
        <v>294</v>
      </c>
      <c r="Q319" s="21" t="s">
        <v>25</v>
      </c>
      <c r="R319" s="19" t="s">
        <v>273</v>
      </c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16"/>
      <c r="AF319" s="116"/>
      <c r="AG319" s="116"/>
      <c r="AH319" s="116"/>
      <c r="AI319" s="116"/>
      <c r="AJ319" s="116"/>
      <c r="AK319" s="116"/>
      <c r="AL319" s="116"/>
    </row>
    <row r="320">
      <c r="A320" s="103" t="s">
        <v>835</v>
      </c>
      <c r="B320" s="20" t="s">
        <v>2</v>
      </c>
      <c r="C320" s="103" t="s">
        <v>271</v>
      </c>
      <c r="D320" s="247"/>
      <c r="E320" s="139">
        <v>66799.0</v>
      </c>
      <c r="F320" s="107" t="s">
        <v>25</v>
      </c>
      <c r="G320" s="108"/>
      <c r="H320" s="117"/>
      <c r="I320" s="118"/>
      <c r="J320" s="117"/>
      <c r="K320" s="117"/>
      <c r="L320" s="117"/>
      <c r="M320" s="117"/>
      <c r="N320" s="119" t="s">
        <v>157</v>
      </c>
      <c r="O320" s="149" t="s">
        <v>157</v>
      </c>
      <c r="P320" s="27" t="s">
        <v>294</v>
      </c>
      <c r="Q320" s="21" t="s">
        <v>25</v>
      </c>
      <c r="R320" s="19" t="s">
        <v>273</v>
      </c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16"/>
      <c r="AF320" s="116"/>
      <c r="AG320" s="116"/>
      <c r="AH320" s="116"/>
      <c r="AI320" s="116"/>
      <c r="AJ320" s="116"/>
      <c r="AK320" s="116"/>
      <c r="AL320" s="116"/>
    </row>
    <row r="321">
      <c r="A321" s="103" t="s">
        <v>835</v>
      </c>
      <c r="B321" s="20" t="s">
        <v>2</v>
      </c>
      <c r="C321" s="103" t="s">
        <v>271</v>
      </c>
      <c r="D321" s="247"/>
      <c r="E321" s="139">
        <v>254608.0</v>
      </c>
      <c r="F321" s="107" t="s">
        <v>25</v>
      </c>
      <c r="G321" s="108"/>
      <c r="H321" s="117"/>
      <c r="I321" s="118"/>
      <c r="J321" s="117"/>
      <c r="K321" s="117"/>
      <c r="L321" s="117"/>
      <c r="M321" s="117"/>
      <c r="N321" s="119" t="s">
        <v>157</v>
      </c>
      <c r="O321" s="149" t="s">
        <v>157</v>
      </c>
      <c r="P321" s="27" t="s">
        <v>294</v>
      </c>
      <c r="Q321" s="21" t="s">
        <v>25</v>
      </c>
      <c r="R321" s="19" t="s">
        <v>273</v>
      </c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16"/>
      <c r="AF321" s="116"/>
      <c r="AG321" s="116"/>
      <c r="AH321" s="116"/>
      <c r="AI321" s="116"/>
      <c r="AJ321" s="116"/>
      <c r="AK321" s="116"/>
      <c r="AL321" s="116"/>
    </row>
    <row r="322">
      <c r="A322" s="103" t="s">
        <v>835</v>
      </c>
      <c r="B322" s="20" t="s">
        <v>2</v>
      </c>
      <c r="C322" s="103" t="s">
        <v>271</v>
      </c>
      <c r="D322" s="247"/>
      <c r="E322" s="139">
        <v>52379.0</v>
      </c>
      <c r="F322" s="107" t="s">
        <v>25</v>
      </c>
      <c r="G322" s="108"/>
      <c r="H322" s="117"/>
      <c r="I322" s="118"/>
      <c r="J322" s="117"/>
      <c r="K322" s="117"/>
      <c r="L322" s="117"/>
      <c r="M322" s="117"/>
      <c r="N322" s="119" t="s">
        <v>157</v>
      </c>
      <c r="O322" s="149" t="s">
        <v>157</v>
      </c>
      <c r="P322" s="27" t="s">
        <v>294</v>
      </c>
      <c r="Q322" s="21" t="s">
        <v>25</v>
      </c>
      <c r="R322" s="19" t="s">
        <v>273</v>
      </c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16"/>
      <c r="AF322" s="116"/>
      <c r="AG322" s="116"/>
      <c r="AH322" s="116"/>
      <c r="AI322" s="116"/>
      <c r="AJ322" s="116"/>
      <c r="AK322" s="116"/>
      <c r="AL322" s="116"/>
    </row>
    <row r="323">
      <c r="A323" s="103" t="s">
        <v>836</v>
      </c>
      <c r="B323" s="20" t="s">
        <v>2</v>
      </c>
      <c r="C323" s="103" t="s">
        <v>271</v>
      </c>
      <c r="D323" s="247"/>
      <c r="E323" s="139">
        <v>356686.0</v>
      </c>
      <c r="F323" s="107" t="s">
        <v>25</v>
      </c>
      <c r="G323" s="108"/>
      <c r="H323" s="117"/>
      <c r="I323" s="118"/>
      <c r="J323" s="117"/>
      <c r="K323" s="117"/>
      <c r="L323" s="117"/>
      <c r="M323" s="117"/>
      <c r="N323" s="119" t="s">
        <v>157</v>
      </c>
      <c r="O323" s="149" t="s">
        <v>157</v>
      </c>
      <c r="P323" s="27" t="s">
        <v>294</v>
      </c>
      <c r="Q323" s="21" t="s">
        <v>25</v>
      </c>
      <c r="R323" s="19" t="s">
        <v>273</v>
      </c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16"/>
      <c r="AF323" s="116"/>
      <c r="AG323" s="116"/>
      <c r="AH323" s="116"/>
      <c r="AI323" s="116"/>
      <c r="AJ323" s="116"/>
      <c r="AK323" s="116"/>
      <c r="AL323" s="116"/>
    </row>
    <row r="324">
      <c r="A324" s="103" t="s">
        <v>836</v>
      </c>
      <c r="B324" s="20" t="s">
        <v>2</v>
      </c>
      <c r="C324" s="103" t="s">
        <v>271</v>
      </c>
      <c r="D324" s="247"/>
      <c r="E324" s="139">
        <v>62327.0</v>
      </c>
      <c r="F324" s="107" t="s">
        <v>25</v>
      </c>
      <c r="G324" s="108"/>
      <c r="H324" s="117"/>
      <c r="I324" s="118"/>
      <c r="J324" s="117"/>
      <c r="K324" s="117"/>
      <c r="L324" s="117"/>
      <c r="M324" s="117"/>
      <c r="N324" s="119" t="s">
        <v>157</v>
      </c>
      <c r="O324" s="149" t="s">
        <v>157</v>
      </c>
      <c r="P324" s="27" t="s">
        <v>294</v>
      </c>
      <c r="Q324" s="21" t="s">
        <v>25</v>
      </c>
      <c r="R324" s="19" t="s">
        <v>273</v>
      </c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16"/>
      <c r="AF324" s="116"/>
      <c r="AG324" s="116"/>
      <c r="AH324" s="116"/>
      <c r="AI324" s="116"/>
      <c r="AJ324" s="116"/>
      <c r="AK324" s="116"/>
      <c r="AL324" s="116"/>
    </row>
    <row r="325">
      <c r="A325" s="103" t="s">
        <v>836</v>
      </c>
      <c r="B325" s="20" t="s">
        <v>2</v>
      </c>
      <c r="C325" s="103" t="s">
        <v>271</v>
      </c>
      <c r="D325" s="247"/>
      <c r="E325" s="139">
        <v>866265.0</v>
      </c>
      <c r="F325" s="107" t="s">
        <v>25</v>
      </c>
      <c r="G325" s="108"/>
      <c r="H325" s="117"/>
      <c r="I325" s="118"/>
      <c r="J325" s="117"/>
      <c r="K325" s="117"/>
      <c r="L325" s="117"/>
      <c r="M325" s="117"/>
      <c r="N325" s="119" t="s">
        <v>157</v>
      </c>
      <c r="O325" s="149" t="s">
        <v>157</v>
      </c>
      <c r="P325" s="27" t="s">
        <v>294</v>
      </c>
      <c r="Q325" s="21" t="s">
        <v>25</v>
      </c>
      <c r="R325" s="19" t="s">
        <v>273</v>
      </c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16"/>
      <c r="AF325" s="116"/>
      <c r="AG325" s="116"/>
      <c r="AH325" s="116"/>
      <c r="AI325" s="116"/>
      <c r="AJ325" s="116"/>
      <c r="AK325" s="116"/>
      <c r="AL325" s="116"/>
    </row>
    <row r="326">
      <c r="A326" s="103" t="s">
        <v>836</v>
      </c>
      <c r="B326" s="20" t="s">
        <v>2</v>
      </c>
      <c r="C326" s="103" t="s">
        <v>271</v>
      </c>
      <c r="D326" s="247"/>
      <c r="E326" s="139">
        <v>86443.0</v>
      </c>
      <c r="F326" s="107" t="s">
        <v>25</v>
      </c>
      <c r="G326" s="108"/>
      <c r="H326" s="117"/>
      <c r="I326" s="118"/>
      <c r="J326" s="117"/>
      <c r="K326" s="117"/>
      <c r="L326" s="117"/>
      <c r="M326" s="117"/>
      <c r="N326" s="119" t="s">
        <v>157</v>
      </c>
      <c r="O326" s="149" t="s">
        <v>157</v>
      </c>
      <c r="P326" s="27" t="s">
        <v>294</v>
      </c>
      <c r="Q326" s="21" t="s">
        <v>25</v>
      </c>
      <c r="R326" s="19" t="s">
        <v>273</v>
      </c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16"/>
      <c r="AF326" s="116"/>
      <c r="AG326" s="116"/>
      <c r="AH326" s="116"/>
      <c r="AI326" s="116"/>
      <c r="AJ326" s="116"/>
      <c r="AK326" s="116"/>
      <c r="AL326" s="116"/>
    </row>
    <row r="327">
      <c r="A327" s="103" t="s">
        <v>836</v>
      </c>
      <c r="B327" s="20" t="s">
        <v>2</v>
      </c>
      <c r="C327" s="103" t="s">
        <v>271</v>
      </c>
      <c r="D327" s="247"/>
      <c r="E327" s="139">
        <v>48827.0</v>
      </c>
      <c r="F327" s="107" t="s">
        <v>25</v>
      </c>
      <c r="G327" s="108"/>
      <c r="H327" s="117"/>
      <c r="I327" s="118"/>
      <c r="J327" s="117"/>
      <c r="K327" s="117"/>
      <c r="L327" s="117"/>
      <c r="M327" s="117"/>
      <c r="N327" s="119" t="s">
        <v>157</v>
      </c>
      <c r="O327" s="149" t="s">
        <v>157</v>
      </c>
      <c r="P327" s="27" t="s">
        <v>294</v>
      </c>
      <c r="Q327" s="21" t="s">
        <v>25</v>
      </c>
      <c r="R327" s="19" t="s">
        <v>273</v>
      </c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16"/>
      <c r="AF327" s="116"/>
      <c r="AG327" s="116"/>
      <c r="AH327" s="116"/>
      <c r="AI327" s="116"/>
      <c r="AJ327" s="116"/>
      <c r="AK327" s="116"/>
      <c r="AL327" s="116"/>
    </row>
    <row r="328">
      <c r="A328" s="103" t="s">
        <v>837</v>
      </c>
      <c r="B328" s="20" t="s">
        <v>2</v>
      </c>
      <c r="C328" s="103" t="s">
        <v>271</v>
      </c>
      <c r="D328" s="247"/>
      <c r="E328" s="139">
        <v>1656396.0</v>
      </c>
      <c r="F328" s="107" t="s">
        <v>25</v>
      </c>
      <c r="G328" s="108"/>
      <c r="H328" s="117"/>
      <c r="I328" s="118"/>
      <c r="J328" s="117"/>
      <c r="K328" s="117"/>
      <c r="L328" s="117"/>
      <c r="M328" s="117"/>
      <c r="N328" s="119" t="s">
        <v>157</v>
      </c>
      <c r="O328" s="149" t="s">
        <v>157</v>
      </c>
      <c r="P328" s="27" t="s">
        <v>294</v>
      </c>
      <c r="Q328" s="21" t="s">
        <v>25</v>
      </c>
      <c r="R328" s="19" t="s">
        <v>273</v>
      </c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16"/>
      <c r="AF328" s="116"/>
      <c r="AG328" s="116"/>
      <c r="AH328" s="116"/>
      <c r="AI328" s="116"/>
      <c r="AJ328" s="116"/>
      <c r="AK328" s="116"/>
      <c r="AL328" s="116"/>
    </row>
    <row r="329">
      <c r="A329" s="103" t="s">
        <v>837</v>
      </c>
      <c r="B329" s="20" t="s">
        <v>2</v>
      </c>
      <c r="C329" s="103" t="s">
        <v>271</v>
      </c>
      <c r="D329" s="247"/>
      <c r="E329" s="139">
        <v>122764.0</v>
      </c>
      <c r="F329" s="107" t="s">
        <v>25</v>
      </c>
      <c r="G329" s="108"/>
      <c r="H329" s="117"/>
      <c r="I329" s="118"/>
      <c r="J329" s="117"/>
      <c r="K329" s="117"/>
      <c r="L329" s="117"/>
      <c r="M329" s="117"/>
      <c r="N329" s="119" t="s">
        <v>157</v>
      </c>
      <c r="O329" s="149" t="s">
        <v>157</v>
      </c>
      <c r="P329" s="27" t="s">
        <v>294</v>
      </c>
      <c r="Q329" s="21" t="s">
        <v>25</v>
      </c>
      <c r="R329" s="19" t="s">
        <v>273</v>
      </c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16"/>
      <c r="AF329" s="116"/>
      <c r="AG329" s="116"/>
      <c r="AH329" s="116"/>
      <c r="AI329" s="116"/>
      <c r="AJ329" s="116"/>
      <c r="AK329" s="116"/>
      <c r="AL329" s="116"/>
    </row>
    <row r="330">
      <c r="A330" s="103" t="s">
        <v>837</v>
      </c>
      <c r="B330" s="20" t="s">
        <v>2</v>
      </c>
      <c r="C330" s="103" t="s">
        <v>271</v>
      </c>
      <c r="D330" s="247"/>
      <c r="E330" s="139">
        <v>101391.0</v>
      </c>
      <c r="F330" s="107" t="s">
        <v>25</v>
      </c>
      <c r="G330" s="108"/>
      <c r="H330" s="117"/>
      <c r="I330" s="118"/>
      <c r="J330" s="117"/>
      <c r="K330" s="117"/>
      <c r="L330" s="117"/>
      <c r="M330" s="117"/>
      <c r="N330" s="119" t="s">
        <v>157</v>
      </c>
      <c r="O330" s="149" t="s">
        <v>157</v>
      </c>
      <c r="P330" s="27" t="s">
        <v>294</v>
      </c>
      <c r="Q330" s="21" t="s">
        <v>25</v>
      </c>
      <c r="R330" s="19" t="s">
        <v>273</v>
      </c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16"/>
      <c r="AF330" s="116"/>
      <c r="AG330" s="116"/>
      <c r="AH330" s="116"/>
      <c r="AI330" s="116"/>
      <c r="AJ330" s="116"/>
      <c r="AK330" s="116"/>
      <c r="AL330" s="116"/>
    </row>
    <row r="331">
      <c r="A331" s="103" t="s">
        <v>837</v>
      </c>
      <c r="B331" s="20" t="s">
        <v>2</v>
      </c>
      <c r="C331" s="103" t="s">
        <v>271</v>
      </c>
      <c r="D331" s="247"/>
      <c r="E331" s="139">
        <v>353316.0</v>
      </c>
      <c r="F331" s="107" t="s">
        <v>25</v>
      </c>
      <c r="G331" s="108"/>
      <c r="H331" s="117"/>
      <c r="I331" s="118"/>
      <c r="J331" s="117"/>
      <c r="K331" s="117"/>
      <c r="L331" s="117"/>
      <c r="M331" s="117"/>
      <c r="N331" s="119" t="s">
        <v>157</v>
      </c>
      <c r="O331" s="149" t="s">
        <v>157</v>
      </c>
      <c r="P331" s="27" t="s">
        <v>294</v>
      </c>
      <c r="Q331" s="21" t="s">
        <v>25</v>
      </c>
      <c r="R331" s="19" t="s">
        <v>273</v>
      </c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16"/>
      <c r="AF331" s="116"/>
      <c r="AG331" s="116"/>
      <c r="AH331" s="116"/>
      <c r="AI331" s="116"/>
      <c r="AJ331" s="116"/>
      <c r="AK331" s="116"/>
      <c r="AL331" s="116"/>
    </row>
    <row r="332">
      <c r="A332" s="248" t="s">
        <v>838</v>
      </c>
      <c r="B332" s="141" t="s">
        <v>2</v>
      </c>
      <c r="C332" s="124" t="s">
        <v>271</v>
      </c>
      <c r="D332" s="249"/>
      <c r="E332" s="136">
        <v>6511196.0</v>
      </c>
      <c r="F332" s="127" t="s">
        <v>25</v>
      </c>
      <c r="G332" s="128"/>
      <c r="H332" s="117"/>
      <c r="I332" s="118"/>
      <c r="J332" s="117"/>
      <c r="K332" s="117"/>
      <c r="L332" s="117"/>
      <c r="M332" s="117"/>
      <c r="N332" s="129">
        <v>78165.0</v>
      </c>
      <c r="O332" s="236" t="s">
        <v>157</v>
      </c>
      <c r="P332" s="142" t="s">
        <v>294</v>
      </c>
      <c r="Q332" s="143" t="s">
        <v>24</v>
      </c>
      <c r="R332" s="144"/>
      <c r="S332" s="134"/>
      <c r="T332" s="134"/>
      <c r="U332" s="134"/>
      <c r="V332" s="134"/>
      <c r="W332" s="134"/>
      <c r="X332" s="134"/>
      <c r="Y332" s="134"/>
      <c r="Z332" s="134"/>
      <c r="AA332" s="134"/>
      <c r="AB332" s="134"/>
      <c r="AC332" s="134"/>
      <c r="AD332" s="134"/>
      <c r="AE332" s="116"/>
      <c r="AF332" s="116"/>
      <c r="AG332" s="116"/>
      <c r="AH332" s="116"/>
      <c r="AI332" s="116"/>
      <c r="AJ332" s="116"/>
      <c r="AK332" s="116"/>
      <c r="AL332" s="116"/>
    </row>
    <row r="333">
      <c r="A333" s="103" t="s">
        <v>839</v>
      </c>
      <c r="B333" s="158" t="s">
        <v>840</v>
      </c>
      <c r="C333" s="103" t="s">
        <v>271</v>
      </c>
      <c r="D333" s="105">
        <v>15.65</v>
      </c>
      <c r="E333" s="106">
        <v>6039330.0</v>
      </c>
      <c r="F333" s="107">
        <v>1866820.0</v>
      </c>
      <c r="G333" s="108" t="s">
        <v>207</v>
      </c>
      <c r="H333" s="119">
        <f>G333-2023</f>
        <v>-32</v>
      </c>
      <c r="I333" s="123">
        <v>-1.0</v>
      </c>
      <c r="J333" s="119">
        <f>E333-F333</f>
        <v>4172510</v>
      </c>
      <c r="K333" s="119">
        <f>J333*I333</f>
        <v>-4172510</v>
      </c>
      <c r="L333" s="119">
        <f>K333+J333</f>
        <v>0</v>
      </c>
      <c r="M333" s="119">
        <f>L333+F333</f>
        <v>1866820</v>
      </c>
      <c r="N333" s="119">
        <v>131133.0</v>
      </c>
      <c r="O333" s="112">
        <f t="shared" ref="O333:O336" si="84">E333/D333</f>
        <v>385899.6805</v>
      </c>
      <c r="P333" s="27" t="s">
        <v>294</v>
      </c>
      <c r="Q333" s="21" t="s">
        <v>25</v>
      </c>
      <c r="R333" s="140" t="s">
        <v>783</v>
      </c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94"/>
      <c r="AF333" s="94"/>
      <c r="AG333" s="94"/>
      <c r="AH333" s="94"/>
      <c r="AI333" s="94"/>
      <c r="AJ333" s="94"/>
      <c r="AK333" s="94"/>
      <c r="AL333" s="94"/>
    </row>
    <row r="334">
      <c r="A334" s="250" t="s">
        <v>841</v>
      </c>
      <c r="B334" s="20" t="s">
        <v>2</v>
      </c>
      <c r="C334" s="103" t="s">
        <v>271</v>
      </c>
      <c r="D334" s="105">
        <v>0.45</v>
      </c>
      <c r="E334" s="213">
        <v>333200.0</v>
      </c>
      <c r="F334" s="107" t="s">
        <v>25</v>
      </c>
      <c r="G334" s="108"/>
      <c r="H334" s="117"/>
      <c r="I334" s="118"/>
      <c r="J334" s="117"/>
      <c r="K334" s="117"/>
      <c r="L334" s="117"/>
      <c r="M334" s="117"/>
      <c r="N334" s="119" t="s">
        <v>157</v>
      </c>
      <c r="O334" s="112">
        <f t="shared" si="84"/>
        <v>740444.4444</v>
      </c>
      <c r="P334" s="27" t="s">
        <v>294</v>
      </c>
      <c r="Q334" s="21" t="s">
        <v>25</v>
      </c>
      <c r="R334" s="19" t="s">
        <v>273</v>
      </c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16"/>
      <c r="AF334" s="116"/>
      <c r="AG334" s="116"/>
      <c r="AH334" s="116"/>
      <c r="AI334" s="116"/>
      <c r="AJ334" s="116"/>
      <c r="AK334" s="116"/>
      <c r="AL334" s="116"/>
    </row>
    <row r="335">
      <c r="A335" s="250" t="s">
        <v>842</v>
      </c>
      <c r="B335" s="20" t="s">
        <v>2</v>
      </c>
      <c r="C335" s="103" t="s">
        <v>271</v>
      </c>
      <c r="D335" s="105">
        <v>2.79</v>
      </c>
      <c r="E335" s="213">
        <v>1297200.0</v>
      </c>
      <c r="F335" s="107">
        <v>1093800.0</v>
      </c>
      <c r="G335" s="108" t="s">
        <v>195</v>
      </c>
      <c r="H335" s="119">
        <f>G335-2023</f>
        <v>-48</v>
      </c>
      <c r="I335" s="123">
        <v>-1.0</v>
      </c>
      <c r="J335" s="119">
        <f>E335-F335</f>
        <v>203400</v>
      </c>
      <c r="K335" s="119">
        <f>J335*I335</f>
        <v>-203400</v>
      </c>
      <c r="L335" s="119">
        <f>K335+J335</f>
        <v>0</v>
      </c>
      <c r="M335" s="119">
        <f>L335+F335</f>
        <v>1093800</v>
      </c>
      <c r="N335" s="119" t="s">
        <v>157</v>
      </c>
      <c r="O335" s="112">
        <f t="shared" si="84"/>
        <v>464946.2366</v>
      </c>
      <c r="P335" s="27" t="s">
        <v>294</v>
      </c>
      <c r="Q335" s="21" t="s">
        <v>25</v>
      </c>
      <c r="R335" s="19" t="s">
        <v>295</v>
      </c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94"/>
      <c r="AF335" s="94"/>
      <c r="AG335" s="94"/>
      <c r="AH335" s="94"/>
      <c r="AI335" s="94"/>
      <c r="AJ335" s="94"/>
      <c r="AK335" s="94"/>
      <c r="AL335" s="94"/>
    </row>
    <row r="336">
      <c r="A336" s="251" t="s">
        <v>843</v>
      </c>
      <c r="B336" s="141" t="s">
        <v>2</v>
      </c>
      <c r="C336" s="124" t="s">
        <v>271</v>
      </c>
      <c r="D336" s="125">
        <v>7.39</v>
      </c>
      <c r="E336" s="241">
        <v>3612500.0</v>
      </c>
      <c r="F336" s="127" t="s">
        <v>25</v>
      </c>
      <c r="G336" s="128"/>
      <c r="H336" s="117"/>
      <c r="I336" s="118"/>
      <c r="J336" s="117"/>
      <c r="K336" s="117"/>
      <c r="L336" s="117"/>
      <c r="M336" s="117"/>
      <c r="N336" s="129">
        <v>40940.0</v>
      </c>
      <c r="O336" s="130">
        <f t="shared" si="84"/>
        <v>488836.2652</v>
      </c>
      <c r="P336" s="142" t="s">
        <v>294</v>
      </c>
      <c r="Q336" s="143" t="s">
        <v>24</v>
      </c>
      <c r="R336" s="144"/>
      <c r="S336" s="134"/>
      <c r="T336" s="134"/>
      <c r="U336" s="134"/>
      <c r="V336" s="134"/>
      <c r="W336" s="134"/>
      <c r="X336" s="134"/>
      <c r="Y336" s="134"/>
      <c r="Z336" s="134"/>
      <c r="AA336" s="134"/>
      <c r="AB336" s="134"/>
      <c r="AC336" s="134"/>
      <c r="AD336" s="134"/>
      <c r="AE336" s="116"/>
      <c r="AF336" s="116"/>
      <c r="AG336" s="116"/>
      <c r="AH336" s="116"/>
      <c r="AI336" s="116"/>
      <c r="AJ336" s="116"/>
      <c r="AK336" s="116"/>
      <c r="AL336" s="116"/>
    </row>
    <row r="337">
      <c r="A337" s="250" t="s">
        <v>844</v>
      </c>
      <c r="B337" s="20" t="s">
        <v>2</v>
      </c>
      <c r="C337" s="103" t="s">
        <v>271</v>
      </c>
      <c r="D337" s="105">
        <v>0.0</v>
      </c>
      <c r="E337" s="213">
        <v>4554900.0</v>
      </c>
      <c r="F337" s="107">
        <v>0.0</v>
      </c>
      <c r="G337" s="108" t="s">
        <v>118</v>
      </c>
      <c r="H337" s="119">
        <f t="shared" ref="H337:H338" si="85">G337-2023</f>
        <v>-37</v>
      </c>
      <c r="I337" s="123">
        <v>-1.0</v>
      </c>
      <c r="J337" s="119">
        <f t="shared" ref="J337:J338" si="86">E337-F337</f>
        <v>4554900</v>
      </c>
      <c r="K337" s="119">
        <f t="shared" ref="K337:K338" si="87">J337*I337</f>
        <v>-4554900</v>
      </c>
      <c r="L337" s="119">
        <f t="shared" ref="L337:L338" si="88">K337+J337</f>
        <v>0</v>
      </c>
      <c r="M337" s="119">
        <f t="shared" ref="M337:M338" si="89">L337+F337</f>
        <v>0</v>
      </c>
      <c r="N337" s="119">
        <v>42082.0</v>
      </c>
      <c r="O337" s="149" t="s">
        <v>157</v>
      </c>
      <c r="P337" s="27" t="s">
        <v>294</v>
      </c>
      <c r="Q337" s="21" t="s">
        <v>25</v>
      </c>
      <c r="R337" s="140" t="s">
        <v>783</v>
      </c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94"/>
      <c r="AF337" s="94"/>
      <c r="AG337" s="94"/>
      <c r="AH337" s="94"/>
      <c r="AI337" s="94"/>
      <c r="AJ337" s="94"/>
      <c r="AK337" s="94"/>
      <c r="AL337" s="94"/>
    </row>
    <row r="338">
      <c r="A338" s="250" t="s">
        <v>845</v>
      </c>
      <c r="B338" s="20" t="s">
        <v>2</v>
      </c>
      <c r="C338" s="103" t="s">
        <v>271</v>
      </c>
      <c r="D338" s="105">
        <v>0.27</v>
      </c>
      <c r="E338" s="213">
        <v>225500.0</v>
      </c>
      <c r="F338" s="107">
        <v>188200.0</v>
      </c>
      <c r="G338" s="214" t="s">
        <v>201</v>
      </c>
      <c r="H338" s="119">
        <f t="shared" si="85"/>
        <v>-33</v>
      </c>
      <c r="I338" s="123">
        <v>-1.0</v>
      </c>
      <c r="J338" s="119">
        <f t="shared" si="86"/>
        <v>37300</v>
      </c>
      <c r="K338" s="119">
        <f t="shared" si="87"/>
        <v>-37300</v>
      </c>
      <c r="L338" s="119">
        <f t="shared" si="88"/>
        <v>0</v>
      </c>
      <c r="M338" s="119">
        <f t="shared" si="89"/>
        <v>188200</v>
      </c>
      <c r="N338" s="119" t="s">
        <v>157</v>
      </c>
      <c r="O338" s="112">
        <f t="shared" ref="O338:O395" si="90">E338/D338</f>
        <v>835185.1852</v>
      </c>
      <c r="P338" s="27" t="s">
        <v>294</v>
      </c>
      <c r="Q338" s="21" t="s">
        <v>25</v>
      </c>
      <c r="R338" s="93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215"/>
      <c r="AF338" s="215"/>
      <c r="AG338" s="215"/>
      <c r="AH338" s="215"/>
      <c r="AI338" s="215"/>
      <c r="AJ338" s="215"/>
      <c r="AK338" s="215"/>
      <c r="AL338" s="215"/>
    </row>
    <row r="339">
      <c r="A339" s="250" t="s">
        <v>846</v>
      </c>
      <c r="B339" s="20" t="s">
        <v>2</v>
      </c>
      <c r="C339" s="103" t="s">
        <v>271</v>
      </c>
      <c r="D339" s="105">
        <v>15.46</v>
      </c>
      <c r="E339" s="213">
        <v>77300.0</v>
      </c>
      <c r="F339" s="107"/>
      <c r="G339" s="108"/>
      <c r="H339" s="117"/>
      <c r="I339" s="118"/>
      <c r="J339" s="117"/>
      <c r="K339" s="117"/>
      <c r="L339" s="117"/>
      <c r="M339" s="117"/>
      <c r="N339" s="119" t="s">
        <v>157</v>
      </c>
      <c r="O339" s="112">
        <f t="shared" si="90"/>
        <v>5000</v>
      </c>
      <c r="P339" s="27" t="s">
        <v>294</v>
      </c>
      <c r="Q339" s="21" t="s">
        <v>25</v>
      </c>
      <c r="R339" s="19" t="s">
        <v>273</v>
      </c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16"/>
      <c r="AF339" s="116"/>
      <c r="AG339" s="116"/>
      <c r="AH339" s="116"/>
      <c r="AI339" s="116"/>
      <c r="AJ339" s="116"/>
      <c r="AK339" s="116"/>
      <c r="AL339" s="116"/>
    </row>
    <row r="340">
      <c r="A340" s="135" t="s">
        <v>136</v>
      </c>
      <c r="B340" s="141" t="s">
        <v>2</v>
      </c>
      <c r="C340" s="124" t="s">
        <v>271</v>
      </c>
      <c r="D340" s="125">
        <v>12.1</v>
      </c>
      <c r="E340" s="241">
        <v>6610400.0</v>
      </c>
      <c r="F340" s="127" t="s">
        <v>25</v>
      </c>
      <c r="G340" s="128"/>
      <c r="H340" s="117"/>
      <c r="I340" s="118"/>
      <c r="J340" s="117"/>
      <c r="K340" s="117"/>
      <c r="L340" s="117"/>
      <c r="M340" s="117"/>
      <c r="N340" s="129" t="s">
        <v>157</v>
      </c>
      <c r="O340" s="130">
        <f t="shared" si="90"/>
        <v>546314.0496</v>
      </c>
      <c r="P340" s="142" t="s">
        <v>294</v>
      </c>
      <c r="Q340" s="143" t="s">
        <v>24</v>
      </c>
      <c r="R340" s="144"/>
      <c r="S340" s="134"/>
      <c r="T340" s="134"/>
      <c r="U340" s="134"/>
      <c r="V340" s="134"/>
      <c r="W340" s="134"/>
      <c r="X340" s="134"/>
      <c r="Y340" s="134"/>
      <c r="Z340" s="134"/>
      <c r="AA340" s="134"/>
      <c r="AB340" s="134"/>
      <c r="AC340" s="134"/>
      <c r="AD340" s="134"/>
      <c r="AE340" s="116"/>
      <c r="AF340" s="116"/>
      <c r="AG340" s="116"/>
      <c r="AH340" s="116"/>
      <c r="AI340" s="116"/>
      <c r="AJ340" s="116"/>
      <c r="AK340" s="116"/>
      <c r="AL340" s="116"/>
    </row>
    <row r="341">
      <c r="A341" s="251" t="s">
        <v>847</v>
      </c>
      <c r="B341" s="141" t="s">
        <v>2</v>
      </c>
      <c r="C341" s="124" t="s">
        <v>271</v>
      </c>
      <c r="D341" s="125">
        <v>15.21</v>
      </c>
      <c r="E341" s="241">
        <v>1.14188E7</v>
      </c>
      <c r="F341" s="127" t="s">
        <v>25</v>
      </c>
      <c r="G341" s="128"/>
      <c r="H341" s="117"/>
      <c r="I341" s="118"/>
      <c r="J341" s="117"/>
      <c r="K341" s="117"/>
      <c r="L341" s="117"/>
      <c r="M341" s="117"/>
      <c r="N341" s="129">
        <v>94066.0</v>
      </c>
      <c r="O341" s="130">
        <f t="shared" si="90"/>
        <v>750742.9323</v>
      </c>
      <c r="P341" s="142" t="s">
        <v>294</v>
      </c>
      <c r="Q341" s="143" t="s">
        <v>24</v>
      </c>
      <c r="R341" s="144"/>
      <c r="S341" s="134"/>
      <c r="T341" s="134"/>
      <c r="U341" s="134"/>
      <c r="V341" s="134"/>
      <c r="W341" s="134"/>
      <c r="X341" s="134"/>
      <c r="Y341" s="134"/>
      <c r="Z341" s="134"/>
      <c r="AA341" s="134"/>
      <c r="AB341" s="134"/>
      <c r="AC341" s="134"/>
      <c r="AD341" s="134"/>
      <c r="AE341" s="116"/>
      <c r="AF341" s="116"/>
      <c r="AG341" s="116"/>
      <c r="AH341" s="116"/>
      <c r="AI341" s="116"/>
      <c r="AJ341" s="116"/>
      <c r="AK341" s="116"/>
      <c r="AL341" s="116"/>
    </row>
    <row r="342">
      <c r="A342" s="251" t="s">
        <v>848</v>
      </c>
      <c r="B342" s="141" t="s">
        <v>2</v>
      </c>
      <c r="C342" s="124" t="s">
        <v>271</v>
      </c>
      <c r="D342" s="125">
        <v>14.22</v>
      </c>
      <c r="E342" s="241">
        <v>1.26879E7</v>
      </c>
      <c r="F342" s="127" t="s">
        <v>25</v>
      </c>
      <c r="G342" s="128"/>
      <c r="H342" s="117"/>
      <c r="I342" s="118"/>
      <c r="J342" s="117"/>
      <c r="K342" s="117"/>
      <c r="L342" s="117"/>
      <c r="M342" s="117"/>
      <c r="N342" s="129">
        <v>19474.0</v>
      </c>
      <c r="O342" s="130">
        <f t="shared" si="90"/>
        <v>892257.384</v>
      </c>
      <c r="P342" s="142" t="s">
        <v>294</v>
      </c>
      <c r="Q342" s="143" t="s">
        <v>24</v>
      </c>
      <c r="R342" s="146" t="s">
        <v>783</v>
      </c>
      <c r="S342" s="134"/>
      <c r="T342" s="134"/>
      <c r="U342" s="134"/>
      <c r="V342" s="134"/>
      <c r="W342" s="134"/>
      <c r="X342" s="134"/>
      <c r="Y342" s="134"/>
      <c r="Z342" s="134"/>
      <c r="AA342" s="134"/>
      <c r="AB342" s="134"/>
      <c r="AC342" s="134"/>
      <c r="AD342" s="134"/>
      <c r="AE342" s="116"/>
      <c r="AF342" s="116"/>
      <c r="AG342" s="116"/>
      <c r="AH342" s="116"/>
      <c r="AI342" s="116"/>
      <c r="AJ342" s="116"/>
      <c r="AK342" s="116"/>
      <c r="AL342" s="116"/>
    </row>
    <row r="343">
      <c r="A343" s="135" t="s">
        <v>139</v>
      </c>
      <c r="B343" s="141" t="s">
        <v>2</v>
      </c>
      <c r="C343" s="124" t="s">
        <v>271</v>
      </c>
      <c r="D343" s="125">
        <v>7.23</v>
      </c>
      <c r="E343" s="241">
        <v>1.09233E7</v>
      </c>
      <c r="F343" s="127" t="s">
        <v>25</v>
      </c>
      <c r="G343" s="128"/>
      <c r="H343" s="117"/>
      <c r="I343" s="118"/>
      <c r="J343" s="117"/>
      <c r="K343" s="117"/>
      <c r="L343" s="117"/>
      <c r="M343" s="117"/>
      <c r="N343" s="129">
        <v>72560.0</v>
      </c>
      <c r="O343" s="130">
        <f t="shared" si="90"/>
        <v>1510829.876</v>
      </c>
      <c r="P343" s="142" t="s">
        <v>294</v>
      </c>
      <c r="Q343" s="143" t="s">
        <v>24</v>
      </c>
      <c r="R343" s="144"/>
      <c r="S343" s="134"/>
      <c r="T343" s="134"/>
      <c r="U343" s="134"/>
      <c r="V343" s="134"/>
      <c r="W343" s="134"/>
      <c r="X343" s="134"/>
      <c r="Y343" s="134"/>
      <c r="Z343" s="134"/>
      <c r="AA343" s="134"/>
      <c r="AB343" s="134"/>
      <c r="AC343" s="134"/>
      <c r="AD343" s="134"/>
      <c r="AE343" s="116"/>
      <c r="AF343" s="116"/>
      <c r="AG343" s="116"/>
      <c r="AH343" s="116"/>
      <c r="AI343" s="116"/>
      <c r="AJ343" s="116"/>
      <c r="AK343" s="116"/>
      <c r="AL343" s="116"/>
    </row>
    <row r="344">
      <c r="A344" s="251" t="s">
        <v>849</v>
      </c>
      <c r="B344" s="141" t="s">
        <v>2</v>
      </c>
      <c r="C344" s="124" t="s">
        <v>271</v>
      </c>
      <c r="D344" s="125">
        <v>15.65</v>
      </c>
      <c r="E344" s="241">
        <v>8789200.0</v>
      </c>
      <c r="F344" s="127" t="s">
        <v>25</v>
      </c>
      <c r="G344" s="128"/>
      <c r="H344" s="117"/>
      <c r="I344" s="118"/>
      <c r="J344" s="117"/>
      <c r="K344" s="117"/>
      <c r="L344" s="117"/>
      <c r="M344" s="117"/>
      <c r="N344" s="129">
        <v>90495.0</v>
      </c>
      <c r="O344" s="130">
        <f t="shared" si="90"/>
        <v>561610.2236</v>
      </c>
      <c r="P344" s="142" t="s">
        <v>294</v>
      </c>
      <c r="Q344" s="143" t="s">
        <v>24</v>
      </c>
      <c r="R344" s="144"/>
      <c r="S344" s="134"/>
      <c r="T344" s="134"/>
      <c r="U344" s="134"/>
      <c r="V344" s="134"/>
      <c r="W344" s="134"/>
      <c r="X344" s="134"/>
      <c r="Y344" s="134"/>
      <c r="Z344" s="134"/>
      <c r="AA344" s="134"/>
      <c r="AB344" s="134"/>
      <c r="AC344" s="134"/>
      <c r="AD344" s="134"/>
      <c r="AE344" s="116"/>
      <c r="AF344" s="116"/>
      <c r="AG344" s="116"/>
      <c r="AH344" s="116"/>
      <c r="AI344" s="116"/>
      <c r="AJ344" s="116"/>
      <c r="AK344" s="116"/>
      <c r="AL344" s="116"/>
    </row>
    <row r="345">
      <c r="A345" s="250" t="s">
        <v>850</v>
      </c>
      <c r="B345" s="20" t="s">
        <v>2</v>
      </c>
      <c r="C345" s="103" t="s">
        <v>271</v>
      </c>
      <c r="D345" s="105">
        <v>4.94</v>
      </c>
      <c r="E345" s="213">
        <v>1209300.0</v>
      </c>
      <c r="F345" s="107" t="s">
        <v>25</v>
      </c>
      <c r="G345" s="108"/>
      <c r="H345" s="117"/>
      <c r="I345" s="118"/>
      <c r="J345" s="117"/>
      <c r="K345" s="117"/>
      <c r="L345" s="117"/>
      <c r="M345" s="117"/>
      <c r="N345" s="119" t="s">
        <v>157</v>
      </c>
      <c r="O345" s="112">
        <f t="shared" si="90"/>
        <v>244797.5709</v>
      </c>
      <c r="P345" s="27" t="s">
        <v>294</v>
      </c>
      <c r="Q345" s="21" t="s">
        <v>25</v>
      </c>
      <c r="R345" s="19" t="s">
        <v>390</v>
      </c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16"/>
      <c r="AF345" s="116"/>
      <c r="AG345" s="116"/>
      <c r="AH345" s="116"/>
      <c r="AI345" s="116"/>
      <c r="AJ345" s="116"/>
      <c r="AK345" s="116"/>
      <c r="AL345" s="116"/>
    </row>
    <row r="346">
      <c r="A346" s="250" t="s">
        <v>851</v>
      </c>
      <c r="B346" s="20" t="s">
        <v>2</v>
      </c>
      <c r="C346" s="103" t="s">
        <v>271</v>
      </c>
      <c r="D346" s="105">
        <v>10.22</v>
      </c>
      <c r="E346" s="213">
        <v>172500.0</v>
      </c>
      <c r="F346" s="107" t="s">
        <v>25</v>
      </c>
      <c r="G346" s="108"/>
      <c r="H346" s="117"/>
      <c r="I346" s="118"/>
      <c r="J346" s="117"/>
      <c r="K346" s="117"/>
      <c r="L346" s="117"/>
      <c r="M346" s="117"/>
      <c r="N346" s="119" t="s">
        <v>157</v>
      </c>
      <c r="O346" s="112">
        <f t="shared" si="90"/>
        <v>16878.66928</v>
      </c>
      <c r="P346" s="27" t="s">
        <v>294</v>
      </c>
      <c r="Q346" s="21" t="s">
        <v>25</v>
      </c>
      <c r="R346" s="19" t="s">
        <v>273</v>
      </c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16"/>
      <c r="AF346" s="116"/>
      <c r="AG346" s="116"/>
      <c r="AH346" s="116"/>
      <c r="AI346" s="116"/>
      <c r="AJ346" s="116"/>
      <c r="AK346" s="116"/>
      <c r="AL346" s="116"/>
    </row>
    <row r="347">
      <c r="A347" s="250" t="s">
        <v>852</v>
      </c>
      <c r="B347" s="20" t="s">
        <v>2</v>
      </c>
      <c r="C347" s="103" t="s">
        <v>271</v>
      </c>
      <c r="D347" s="105">
        <v>10.73</v>
      </c>
      <c r="E347" s="213">
        <v>1828700.0</v>
      </c>
      <c r="F347" s="107">
        <v>482900.0</v>
      </c>
      <c r="G347" s="108" t="s">
        <v>853</v>
      </c>
      <c r="H347" s="119">
        <f t="shared" ref="H347:H349" si="91">G347-2023</f>
        <v>-53</v>
      </c>
      <c r="I347" s="123">
        <v>-1.0</v>
      </c>
      <c r="J347" s="119">
        <f t="shared" ref="J347:J349" si="92">E347-F347</f>
        <v>1345800</v>
      </c>
      <c r="K347" s="119">
        <f t="shared" ref="K347:K349" si="93">J347*I347</f>
        <v>-1345800</v>
      </c>
      <c r="L347" s="119">
        <f t="shared" ref="L347:L349" si="94">K347+J347</f>
        <v>0</v>
      </c>
      <c r="M347" s="119">
        <f t="shared" ref="M347:M349" si="95">L347+F347</f>
        <v>482900</v>
      </c>
      <c r="N347" s="119" t="s">
        <v>157</v>
      </c>
      <c r="O347" s="112">
        <f t="shared" si="90"/>
        <v>170428.7046</v>
      </c>
      <c r="P347" s="27" t="s">
        <v>294</v>
      </c>
      <c r="Q347" s="21" t="s">
        <v>25</v>
      </c>
      <c r="R347" s="19" t="s">
        <v>854</v>
      </c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94"/>
      <c r="AF347" s="94"/>
      <c r="AG347" s="94"/>
      <c r="AH347" s="94"/>
      <c r="AI347" s="94"/>
      <c r="AJ347" s="94"/>
      <c r="AK347" s="94"/>
      <c r="AL347" s="94"/>
    </row>
    <row r="348">
      <c r="A348" s="250" t="s">
        <v>855</v>
      </c>
      <c r="B348" s="20" t="s">
        <v>2</v>
      </c>
      <c r="C348" s="103" t="s">
        <v>271</v>
      </c>
      <c r="D348" s="105">
        <v>7.52</v>
      </c>
      <c r="E348" s="252">
        <v>289500.0</v>
      </c>
      <c r="F348" s="107">
        <v>289500.0</v>
      </c>
      <c r="G348" s="108" t="s">
        <v>294</v>
      </c>
      <c r="H348" s="119">
        <f t="shared" si="91"/>
        <v>0</v>
      </c>
      <c r="I348" s="123">
        <f t="shared" ref="I348:I349" si="96">H348/30</f>
        <v>0</v>
      </c>
      <c r="J348" s="119">
        <f t="shared" si="92"/>
        <v>0</v>
      </c>
      <c r="K348" s="119">
        <f t="shared" si="93"/>
        <v>0</v>
      </c>
      <c r="L348" s="119">
        <f t="shared" si="94"/>
        <v>0</v>
      </c>
      <c r="M348" s="119">
        <f t="shared" si="95"/>
        <v>289500</v>
      </c>
      <c r="N348" s="119" t="s">
        <v>157</v>
      </c>
      <c r="O348" s="112">
        <f t="shared" si="90"/>
        <v>38497.34043</v>
      </c>
      <c r="P348" s="27" t="s">
        <v>294</v>
      </c>
      <c r="Q348" s="21" t="s">
        <v>25</v>
      </c>
      <c r="R348" s="253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94"/>
      <c r="AF348" s="94"/>
      <c r="AG348" s="94"/>
      <c r="AH348" s="94"/>
      <c r="AI348" s="94"/>
      <c r="AJ348" s="94"/>
      <c r="AK348" s="94"/>
      <c r="AL348" s="94"/>
    </row>
    <row r="349">
      <c r="A349" s="250" t="s">
        <v>856</v>
      </c>
      <c r="B349" s="20" t="s">
        <v>2</v>
      </c>
      <c r="C349" s="103" t="s">
        <v>271</v>
      </c>
      <c r="D349" s="105">
        <v>3.18</v>
      </c>
      <c r="E349" s="213">
        <v>692600.0</v>
      </c>
      <c r="F349" s="107">
        <v>692600.0</v>
      </c>
      <c r="G349" s="108" t="s">
        <v>294</v>
      </c>
      <c r="H349" s="119">
        <f t="shared" si="91"/>
        <v>0</v>
      </c>
      <c r="I349" s="123">
        <f t="shared" si="96"/>
        <v>0</v>
      </c>
      <c r="J349" s="119">
        <f t="shared" si="92"/>
        <v>0</v>
      </c>
      <c r="K349" s="119">
        <f t="shared" si="93"/>
        <v>0</v>
      </c>
      <c r="L349" s="119">
        <f t="shared" si="94"/>
        <v>0</v>
      </c>
      <c r="M349" s="119">
        <f t="shared" si="95"/>
        <v>692600</v>
      </c>
      <c r="N349" s="119" t="s">
        <v>157</v>
      </c>
      <c r="O349" s="112">
        <f t="shared" si="90"/>
        <v>217798.7421</v>
      </c>
      <c r="P349" s="27" t="s">
        <v>294</v>
      </c>
      <c r="Q349" s="21" t="s">
        <v>25</v>
      </c>
      <c r="R349" s="93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94"/>
      <c r="AF349" s="94"/>
      <c r="AG349" s="94"/>
      <c r="AH349" s="94"/>
      <c r="AI349" s="94"/>
      <c r="AJ349" s="94"/>
      <c r="AK349" s="94"/>
      <c r="AL349" s="94"/>
    </row>
    <row r="350">
      <c r="A350" s="251" t="s">
        <v>857</v>
      </c>
      <c r="B350" s="141" t="s">
        <v>2</v>
      </c>
      <c r="C350" s="124" t="s">
        <v>271</v>
      </c>
      <c r="D350" s="125">
        <v>5.98</v>
      </c>
      <c r="E350" s="241">
        <v>1825100.0</v>
      </c>
      <c r="F350" s="127" t="s">
        <v>25</v>
      </c>
      <c r="G350" s="128"/>
      <c r="H350" s="117"/>
      <c r="I350" s="118"/>
      <c r="J350" s="117"/>
      <c r="K350" s="117"/>
      <c r="L350" s="117"/>
      <c r="M350" s="117"/>
      <c r="N350" s="129" t="s">
        <v>157</v>
      </c>
      <c r="O350" s="130">
        <f t="shared" si="90"/>
        <v>305200.6689</v>
      </c>
      <c r="P350" s="142" t="s">
        <v>294</v>
      </c>
      <c r="Q350" s="143" t="s">
        <v>24</v>
      </c>
      <c r="R350" s="146" t="s">
        <v>783</v>
      </c>
      <c r="S350" s="134"/>
      <c r="T350" s="134"/>
      <c r="U350" s="134"/>
      <c r="V350" s="134"/>
      <c r="W350" s="134"/>
      <c r="X350" s="134"/>
      <c r="Y350" s="134"/>
      <c r="Z350" s="134"/>
      <c r="AA350" s="134"/>
      <c r="AB350" s="134"/>
      <c r="AC350" s="134"/>
      <c r="AD350" s="134"/>
      <c r="AE350" s="116"/>
      <c r="AF350" s="116"/>
      <c r="AG350" s="116"/>
      <c r="AH350" s="116"/>
      <c r="AI350" s="116"/>
      <c r="AJ350" s="116"/>
      <c r="AK350" s="116"/>
      <c r="AL350" s="116"/>
    </row>
    <row r="351">
      <c r="A351" s="250" t="s">
        <v>858</v>
      </c>
      <c r="B351" s="20" t="s">
        <v>2</v>
      </c>
      <c r="C351" s="103" t="s">
        <v>271</v>
      </c>
      <c r="D351" s="239">
        <v>0.79</v>
      </c>
      <c r="E351" s="213">
        <v>592500.0</v>
      </c>
      <c r="F351" s="107" t="s">
        <v>25</v>
      </c>
      <c r="G351" s="108"/>
      <c r="H351" s="117"/>
      <c r="I351" s="118"/>
      <c r="J351" s="117"/>
      <c r="K351" s="117"/>
      <c r="L351" s="117"/>
      <c r="M351" s="117"/>
      <c r="N351" s="119" t="s">
        <v>157</v>
      </c>
      <c r="O351" s="112">
        <f t="shared" si="90"/>
        <v>750000</v>
      </c>
      <c r="P351" s="27" t="s">
        <v>294</v>
      </c>
      <c r="Q351" s="21" t="s">
        <v>25</v>
      </c>
      <c r="R351" s="19" t="s">
        <v>273</v>
      </c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16"/>
      <c r="AF351" s="116"/>
      <c r="AG351" s="116"/>
      <c r="AH351" s="116"/>
      <c r="AI351" s="116"/>
      <c r="AJ351" s="116"/>
      <c r="AK351" s="116"/>
      <c r="AL351" s="116"/>
    </row>
    <row r="352">
      <c r="A352" s="250" t="s">
        <v>859</v>
      </c>
      <c r="B352" s="20" t="s">
        <v>2</v>
      </c>
      <c r="C352" s="103" t="s">
        <v>271</v>
      </c>
      <c r="D352" s="239">
        <v>1.07</v>
      </c>
      <c r="E352" s="213">
        <v>1140570.0</v>
      </c>
      <c r="F352" s="107">
        <v>776820.0</v>
      </c>
      <c r="G352" s="108" t="s">
        <v>82</v>
      </c>
      <c r="H352" s="119">
        <f>G352-2023</f>
        <v>-6</v>
      </c>
      <c r="I352" s="123">
        <f>H352/30</f>
        <v>-0.2</v>
      </c>
      <c r="J352" s="119">
        <f>E352-F352</f>
        <v>363750</v>
      </c>
      <c r="K352" s="119">
        <f>J352*I352</f>
        <v>-72750</v>
      </c>
      <c r="L352" s="119">
        <f>K352+J352</f>
        <v>291000</v>
      </c>
      <c r="M352" s="119">
        <f>L352+F352</f>
        <v>1067820</v>
      </c>
      <c r="N352" s="119" t="s">
        <v>157</v>
      </c>
      <c r="O352" s="112">
        <f t="shared" si="90"/>
        <v>1065953.271</v>
      </c>
      <c r="P352" s="27" t="s">
        <v>294</v>
      </c>
      <c r="Q352" s="21" t="s">
        <v>25</v>
      </c>
      <c r="R352" s="19" t="s">
        <v>276</v>
      </c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94"/>
      <c r="AF352" s="94"/>
      <c r="AG352" s="94"/>
      <c r="AH352" s="94"/>
      <c r="AI352" s="94"/>
      <c r="AJ352" s="94"/>
      <c r="AK352" s="94"/>
      <c r="AL352" s="94"/>
    </row>
    <row r="353">
      <c r="A353" s="251" t="s">
        <v>860</v>
      </c>
      <c r="B353" s="141" t="s">
        <v>2</v>
      </c>
      <c r="C353" s="124" t="s">
        <v>271</v>
      </c>
      <c r="D353" s="240">
        <v>9.24</v>
      </c>
      <c r="E353" s="241">
        <v>1.21555E7</v>
      </c>
      <c r="F353" s="127" t="s">
        <v>25</v>
      </c>
      <c r="G353" s="128"/>
      <c r="H353" s="117"/>
      <c r="I353" s="118"/>
      <c r="J353" s="117"/>
      <c r="K353" s="117"/>
      <c r="L353" s="117"/>
      <c r="M353" s="117"/>
      <c r="N353" s="129">
        <v>71941.0</v>
      </c>
      <c r="O353" s="130">
        <f t="shared" si="90"/>
        <v>1315530.303</v>
      </c>
      <c r="P353" s="142" t="s">
        <v>294</v>
      </c>
      <c r="Q353" s="143" t="s">
        <v>24</v>
      </c>
      <c r="R353" s="144"/>
      <c r="S353" s="134"/>
      <c r="T353" s="134"/>
      <c r="U353" s="134"/>
      <c r="V353" s="134"/>
      <c r="W353" s="134"/>
      <c r="X353" s="134"/>
      <c r="Y353" s="134"/>
      <c r="Z353" s="134"/>
      <c r="AA353" s="134"/>
      <c r="AB353" s="134"/>
      <c r="AC353" s="134"/>
      <c r="AD353" s="134"/>
      <c r="AE353" s="116"/>
      <c r="AF353" s="116"/>
      <c r="AG353" s="116"/>
      <c r="AH353" s="116"/>
      <c r="AI353" s="116"/>
      <c r="AJ353" s="116"/>
      <c r="AK353" s="116"/>
      <c r="AL353" s="116"/>
    </row>
    <row r="354">
      <c r="A354" s="124" t="s">
        <v>861</v>
      </c>
      <c r="B354" s="141" t="s">
        <v>2</v>
      </c>
      <c r="C354" s="124" t="s">
        <v>271</v>
      </c>
      <c r="D354" s="125">
        <v>6.61</v>
      </c>
      <c r="E354" s="136">
        <v>4259159.0</v>
      </c>
      <c r="F354" s="127" t="s">
        <v>25</v>
      </c>
      <c r="G354" s="128"/>
      <c r="H354" s="117"/>
      <c r="I354" s="118"/>
      <c r="J354" s="117"/>
      <c r="K354" s="117"/>
      <c r="L354" s="117"/>
      <c r="M354" s="117"/>
      <c r="N354" s="129">
        <v>66498.0</v>
      </c>
      <c r="O354" s="130">
        <f t="shared" si="90"/>
        <v>644350.8321</v>
      </c>
      <c r="P354" s="142" t="s">
        <v>294</v>
      </c>
      <c r="Q354" s="143" t="s">
        <v>24</v>
      </c>
      <c r="R354" s="144"/>
      <c r="S354" s="134"/>
      <c r="T354" s="134"/>
      <c r="U354" s="134"/>
      <c r="V354" s="134"/>
      <c r="W354" s="134"/>
      <c r="X354" s="134"/>
      <c r="Y354" s="134"/>
      <c r="Z354" s="134"/>
      <c r="AA354" s="134"/>
      <c r="AB354" s="134"/>
      <c r="AC354" s="134"/>
      <c r="AD354" s="134"/>
      <c r="AE354" s="116"/>
      <c r="AF354" s="116"/>
      <c r="AG354" s="116"/>
      <c r="AH354" s="116"/>
      <c r="AI354" s="116"/>
      <c r="AJ354" s="116"/>
      <c r="AK354" s="116"/>
      <c r="AL354" s="116"/>
    </row>
    <row r="355">
      <c r="A355" s="124" t="s">
        <v>862</v>
      </c>
      <c r="B355" s="141" t="s">
        <v>2</v>
      </c>
      <c r="C355" s="124" t="s">
        <v>271</v>
      </c>
      <c r="D355" s="125">
        <v>10.2</v>
      </c>
      <c r="E355" s="136">
        <v>5187352.0</v>
      </c>
      <c r="F355" s="127" t="s">
        <v>25</v>
      </c>
      <c r="G355" s="128"/>
      <c r="H355" s="117"/>
      <c r="I355" s="118"/>
      <c r="J355" s="117"/>
      <c r="K355" s="117"/>
      <c r="L355" s="117"/>
      <c r="M355" s="117"/>
      <c r="N355" s="129">
        <v>86141.0</v>
      </c>
      <c r="O355" s="130">
        <f t="shared" si="90"/>
        <v>508563.9216</v>
      </c>
      <c r="P355" s="142" t="s">
        <v>294</v>
      </c>
      <c r="Q355" s="143" t="s">
        <v>24</v>
      </c>
      <c r="R355" s="144"/>
      <c r="S355" s="134"/>
      <c r="T355" s="134"/>
      <c r="U355" s="134"/>
      <c r="V355" s="134"/>
      <c r="W355" s="134"/>
      <c r="X355" s="134"/>
      <c r="Y355" s="134"/>
      <c r="Z355" s="134"/>
      <c r="AA355" s="134"/>
      <c r="AB355" s="134"/>
      <c r="AC355" s="134"/>
      <c r="AD355" s="134"/>
      <c r="AE355" s="116"/>
      <c r="AF355" s="116"/>
      <c r="AG355" s="116"/>
      <c r="AH355" s="116"/>
      <c r="AI355" s="116"/>
      <c r="AJ355" s="116"/>
      <c r="AK355" s="116"/>
      <c r="AL355" s="116"/>
    </row>
    <row r="356">
      <c r="A356" s="254" t="s">
        <v>863</v>
      </c>
      <c r="B356" s="20" t="s">
        <v>2</v>
      </c>
      <c r="C356" s="103" t="s">
        <v>271</v>
      </c>
      <c r="D356" s="105">
        <v>2.83</v>
      </c>
      <c r="E356" s="255">
        <v>560589.0</v>
      </c>
      <c r="F356" s="107" t="s">
        <v>25</v>
      </c>
      <c r="G356" s="121"/>
      <c r="H356" s="117"/>
      <c r="I356" s="118"/>
      <c r="J356" s="117"/>
      <c r="K356" s="117"/>
      <c r="L356" s="117"/>
      <c r="M356" s="117"/>
      <c r="N356" s="119" t="s">
        <v>157</v>
      </c>
      <c r="O356" s="112">
        <f t="shared" si="90"/>
        <v>198087.9859</v>
      </c>
      <c r="P356" s="27" t="s">
        <v>294</v>
      </c>
      <c r="Q356" s="21" t="s">
        <v>25</v>
      </c>
      <c r="R356" s="19" t="s">
        <v>273</v>
      </c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16"/>
      <c r="AF356" s="116"/>
      <c r="AG356" s="116"/>
      <c r="AH356" s="116"/>
      <c r="AI356" s="116"/>
      <c r="AJ356" s="116"/>
      <c r="AK356" s="116"/>
      <c r="AL356" s="116"/>
    </row>
    <row r="357">
      <c r="A357" s="103" t="s">
        <v>864</v>
      </c>
      <c r="B357" s="20" t="s">
        <v>2</v>
      </c>
      <c r="C357" s="103" t="s">
        <v>271</v>
      </c>
      <c r="D357" s="105">
        <v>10.0</v>
      </c>
      <c r="E357" s="255">
        <v>1470941.0</v>
      </c>
      <c r="F357" s="107">
        <v>1115730.0</v>
      </c>
      <c r="G357" s="121" t="s">
        <v>89</v>
      </c>
      <c r="H357" s="119">
        <f t="shared" ref="H357:H359" si="97">G357-2023</f>
        <v>-14</v>
      </c>
      <c r="I357" s="123">
        <f t="shared" ref="I357:I359" si="98">H357/30</f>
        <v>-0.4666666667</v>
      </c>
      <c r="J357" s="119">
        <f t="shared" ref="J357:J359" si="99">E357-F357</f>
        <v>355211</v>
      </c>
      <c r="K357" s="119">
        <f t="shared" ref="K357:K359" si="100">J357*I357</f>
        <v>-165765.1333</v>
      </c>
      <c r="L357" s="119">
        <f t="shared" ref="L357:L359" si="101">K357+J357</f>
        <v>189445.8667</v>
      </c>
      <c r="M357" s="119">
        <f t="shared" ref="M357:M359" si="102">L357+F357</f>
        <v>1305175.867</v>
      </c>
      <c r="N357" s="119" t="s">
        <v>157</v>
      </c>
      <c r="O357" s="112">
        <f t="shared" si="90"/>
        <v>147094.1</v>
      </c>
      <c r="P357" s="27" t="s">
        <v>294</v>
      </c>
      <c r="Q357" s="21" t="s">
        <v>25</v>
      </c>
      <c r="R357" s="19" t="s">
        <v>276</v>
      </c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94"/>
      <c r="AF357" s="94"/>
      <c r="AG357" s="94"/>
      <c r="AH357" s="94"/>
      <c r="AI357" s="94"/>
      <c r="AJ357" s="94"/>
      <c r="AK357" s="94"/>
      <c r="AL357" s="94"/>
    </row>
    <row r="358">
      <c r="A358" s="103" t="s">
        <v>865</v>
      </c>
      <c r="B358" s="20" t="s">
        <v>2</v>
      </c>
      <c r="C358" s="103" t="s">
        <v>271</v>
      </c>
      <c r="D358" s="105">
        <v>7.12</v>
      </c>
      <c r="E358" s="255">
        <v>1767113.0</v>
      </c>
      <c r="F358" s="107">
        <v>1145822.0</v>
      </c>
      <c r="G358" s="121" t="s">
        <v>89</v>
      </c>
      <c r="H358" s="119">
        <f t="shared" si="97"/>
        <v>-14</v>
      </c>
      <c r="I358" s="123">
        <f t="shared" si="98"/>
        <v>-0.4666666667</v>
      </c>
      <c r="J358" s="119">
        <f t="shared" si="99"/>
        <v>621291</v>
      </c>
      <c r="K358" s="119">
        <f t="shared" si="100"/>
        <v>-289935.8</v>
      </c>
      <c r="L358" s="119">
        <f t="shared" si="101"/>
        <v>331355.2</v>
      </c>
      <c r="M358" s="119">
        <f t="shared" si="102"/>
        <v>1477177.2</v>
      </c>
      <c r="N358" s="119" t="s">
        <v>157</v>
      </c>
      <c r="O358" s="112">
        <f t="shared" si="90"/>
        <v>248190.0281</v>
      </c>
      <c r="P358" s="27" t="s">
        <v>294</v>
      </c>
      <c r="Q358" s="21" t="s">
        <v>25</v>
      </c>
      <c r="R358" s="19" t="s">
        <v>276</v>
      </c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94"/>
      <c r="AF358" s="94"/>
      <c r="AG358" s="94"/>
      <c r="AH358" s="94"/>
      <c r="AI358" s="94"/>
      <c r="AJ358" s="94"/>
      <c r="AK358" s="94"/>
      <c r="AL358" s="94"/>
    </row>
    <row r="359">
      <c r="A359" s="103" t="s">
        <v>866</v>
      </c>
      <c r="B359" s="20" t="s">
        <v>867</v>
      </c>
      <c r="C359" s="103" t="s">
        <v>271</v>
      </c>
      <c r="D359" s="105">
        <v>3.01</v>
      </c>
      <c r="E359" s="139">
        <v>2236570.0</v>
      </c>
      <c r="F359" s="107">
        <v>655580.0</v>
      </c>
      <c r="G359" s="108" t="s">
        <v>120</v>
      </c>
      <c r="H359" s="119">
        <f t="shared" si="97"/>
        <v>-3</v>
      </c>
      <c r="I359" s="123">
        <f t="shared" si="98"/>
        <v>-0.1</v>
      </c>
      <c r="J359" s="119">
        <f t="shared" si="99"/>
        <v>1580990</v>
      </c>
      <c r="K359" s="119">
        <f t="shared" si="100"/>
        <v>-158099</v>
      </c>
      <c r="L359" s="119">
        <f t="shared" si="101"/>
        <v>1422891</v>
      </c>
      <c r="M359" s="119">
        <f t="shared" si="102"/>
        <v>2078471</v>
      </c>
      <c r="N359" s="119" t="s">
        <v>157</v>
      </c>
      <c r="O359" s="112">
        <f t="shared" si="90"/>
        <v>743046.5116</v>
      </c>
      <c r="P359" s="27" t="s">
        <v>294</v>
      </c>
      <c r="Q359" s="21" t="s">
        <v>25</v>
      </c>
      <c r="R359" s="19" t="s">
        <v>868</v>
      </c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94"/>
      <c r="AF359" s="94"/>
      <c r="AG359" s="94"/>
      <c r="AH359" s="94"/>
      <c r="AI359" s="94"/>
      <c r="AJ359" s="94"/>
      <c r="AK359" s="94"/>
      <c r="AL359" s="94"/>
    </row>
    <row r="360">
      <c r="A360" s="124" t="s">
        <v>869</v>
      </c>
      <c r="B360" s="141" t="s">
        <v>870</v>
      </c>
      <c r="C360" s="124" t="s">
        <v>271</v>
      </c>
      <c r="D360" s="125">
        <v>12.86</v>
      </c>
      <c r="E360" s="136">
        <v>1.153043E7</v>
      </c>
      <c r="F360" s="127" t="s">
        <v>25</v>
      </c>
      <c r="G360" s="128"/>
      <c r="H360" s="117"/>
      <c r="I360" s="118"/>
      <c r="J360" s="117"/>
      <c r="K360" s="117"/>
      <c r="L360" s="117"/>
      <c r="M360" s="117"/>
      <c r="N360" s="129">
        <v>70707.0</v>
      </c>
      <c r="O360" s="130">
        <f t="shared" si="90"/>
        <v>896611.9751</v>
      </c>
      <c r="P360" s="142" t="s">
        <v>294</v>
      </c>
      <c r="Q360" s="143" t="s">
        <v>24</v>
      </c>
      <c r="R360" s="256"/>
      <c r="S360" s="134"/>
      <c r="T360" s="134"/>
      <c r="U360" s="134"/>
      <c r="V360" s="134"/>
      <c r="W360" s="134"/>
      <c r="X360" s="134"/>
      <c r="Y360" s="134"/>
      <c r="Z360" s="134"/>
      <c r="AA360" s="134"/>
      <c r="AB360" s="134"/>
      <c r="AC360" s="134"/>
      <c r="AD360" s="134"/>
      <c r="AE360" s="116"/>
      <c r="AF360" s="116"/>
      <c r="AG360" s="116"/>
      <c r="AH360" s="116"/>
      <c r="AI360" s="116"/>
      <c r="AJ360" s="116"/>
      <c r="AK360" s="116"/>
      <c r="AL360" s="116"/>
    </row>
    <row r="361">
      <c r="A361" s="257" t="s">
        <v>871</v>
      </c>
      <c r="B361" s="141" t="s">
        <v>2</v>
      </c>
      <c r="C361" s="124" t="s">
        <v>271</v>
      </c>
      <c r="D361" s="125">
        <v>4.47</v>
      </c>
      <c r="E361" s="126">
        <v>2713700.0</v>
      </c>
      <c r="F361" s="127" t="s">
        <v>25</v>
      </c>
      <c r="G361" s="128"/>
      <c r="H361" s="117"/>
      <c r="I361" s="118"/>
      <c r="J361" s="117"/>
      <c r="K361" s="117"/>
      <c r="L361" s="117"/>
      <c r="M361" s="117"/>
      <c r="N361" s="129" t="s">
        <v>157</v>
      </c>
      <c r="O361" s="130">
        <f t="shared" si="90"/>
        <v>607091.7226</v>
      </c>
      <c r="P361" s="142" t="s">
        <v>294</v>
      </c>
      <c r="Q361" s="143" t="s">
        <v>24</v>
      </c>
      <c r="R361" s="144"/>
      <c r="S361" s="134"/>
      <c r="T361" s="134"/>
      <c r="U361" s="134"/>
      <c r="V361" s="134"/>
      <c r="W361" s="134"/>
      <c r="X361" s="134"/>
      <c r="Y361" s="134"/>
      <c r="Z361" s="134"/>
      <c r="AA361" s="134"/>
      <c r="AB361" s="134"/>
      <c r="AC361" s="134"/>
      <c r="AD361" s="134"/>
      <c r="AE361" s="116"/>
      <c r="AF361" s="116"/>
      <c r="AG361" s="116"/>
      <c r="AH361" s="116"/>
      <c r="AI361" s="116"/>
      <c r="AJ361" s="116"/>
      <c r="AK361" s="116"/>
      <c r="AL361" s="116"/>
    </row>
    <row r="362">
      <c r="A362" s="258" t="s">
        <v>872</v>
      </c>
      <c r="B362" s="20" t="s">
        <v>2</v>
      </c>
      <c r="C362" s="103" t="s">
        <v>271</v>
      </c>
      <c r="D362" s="105">
        <v>0.05</v>
      </c>
      <c r="E362" s="106">
        <v>4500.0</v>
      </c>
      <c r="F362" s="107" t="s">
        <v>25</v>
      </c>
      <c r="G362" s="108"/>
      <c r="H362" s="117"/>
      <c r="I362" s="118"/>
      <c r="J362" s="117"/>
      <c r="K362" s="117"/>
      <c r="L362" s="117"/>
      <c r="M362" s="117"/>
      <c r="N362" s="119" t="s">
        <v>157</v>
      </c>
      <c r="O362" s="112">
        <f t="shared" si="90"/>
        <v>90000</v>
      </c>
      <c r="P362" s="27" t="s">
        <v>294</v>
      </c>
      <c r="Q362" s="21" t="s">
        <v>25</v>
      </c>
      <c r="R362" s="19" t="s">
        <v>273</v>
      </c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16"/>
      <c r="AF362" s="116"/>
      <c r="AG362" s="116"/>
      <c r="AH362" s="116"/>
      <c r="AI362" s="116"/>
      <c r="AJ362" s="116"/>
      <c r="AK362" s="116"/>
      <c r="AL362" s="116"/>
    </row>
    <row r="363">
      <c r="A363" s="258" t="s">
        <v>873</v>
      </c>
      <c r="B363" s="20" t="s">
        <v>2</v>
      </c>
      <c r="C363" s="103" t="s">
        <v>271</v>
      </c>
      <c r="D363" s="105">
        <v>0.07</v>
      </c>
      <c r="E363" s="106">
        <v>6300.0</v>
      </c>
      <c r="F363" s="107" t="s">
        <v>25</v>
      </c>
      <c r="G363" s="108"/>
      <c r="H363" s="117"/>
      <c r="I363" s="118"/>
      <c r="J363" s="117"/>
      <c r="K363" s="117"/>
      <c r="L363" s="117"/>
      <c r="M363" s="117"/>
      <c r="N363" s="119" t="s">
        <v>157</v>
      </c>
      <c r="O363" s="112">
        <f t="shared" si="90"/>
        <v>90000</v>
      </c>
      <c r="P363" s="27" t="s">
        <v>294</v>
      </c>
      <c r="Q363" s="21" t="s">
        <v>25</v>
      </c>
      <c r="R363" s="19" t="s">
        <v>273</v>
      </c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16"/>
      <c r="AF363" s="116"/>
      <c r="AG363" s="116"/>
      <c r="AH363" s="116"/>
      <c r="AI363" s="116"/>
      <c r="AJ363" s="116"/>
      <c r="AK363" s="116"/>
      <c r="AL363" s="116"/>
    </row>
    <row r="364">
      <c r="A364" s="258" t="s">
        <v>873</v>
      </c>
      <c r="B364" s="20" t="s">
        <v>2</v>
      </c>
      <c r="C364" s="103" t="s">
        <v>271</v>
      </c>
      <c r="D364" s="105">
        <v>0.08</v>
      </c>
      <c r="E364" s="106">
        <v>9600.0</v>
      </c>
      <c r="F364" s="107" t="s">
        <v>25</v>
      </c>
      <c r="G364" s="108"/>
      <c r="H364" s="117"/>
      <c r="I364" s="118"/>
      <c r="J364" s="117"/>
      <c r="K364" s="117"/>
      <c r="L364" s="117"/>
      <c r="M364" s="117"/>
      <c r="N364" s="119" t="s">
        <v>157</v>
      </c>
      <c r="O364" s="112">
        <f t="shared" si="90"/>
        <v>120000</v>
      </c>
      <c r="P364" s="27" t="s">
        <v>294</v>
      </c>
      <c r="Q364" s="21" t="s">
        <v>25</v>
      </c>
      <c r="R364" s="19" t="s">
        <v>273</v>
      </c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16"/>
      <c r="AF364" s="116"/>
      <c r="AG364" s="116"/>
      <c r="AH364" s="116"/>
      <c r="AI364" s="116"/>
      <c r="AJ364" s="116"/>
      <c r="AK364" s="116"/>
      <c r="AL364" s="116"/>
    </row>
    <row r="365">
      <c r="A365" s="258" t="s">
        <v>873</v>
      </c>
      <c r="B365" s="20" t="s">
        <v>2</v>
      </c>
      <c r="C365" s="103" t="s">
        <v>271</v>
      </c>
      <c r="D365" s="105">
        <v>0.96</v>
      </c>
      <c r="E365" s="106">
        <v>98900.0</v>
      </c>
      <c r="F365" s="107" t="s">
        <v>25</v>
      </c>
      <c r="G365" s="108"/>
      <c r="H365" s="117"/>
      <c r="I365" s="118"/>
      <c r="J365" s="117"/>
      <c r="K365" s="117"/>
      <c r="L365" s="117"/>
      <c r="M365" s="117"/>
      <c r="N365" s="119" t="s">
        <v>157</v>
      </c>
      <c r="O365" s="112">
        <f t="shared" si="90"/>
        <v>103020.8333</v>
      </c>
      <c r="P365" s="27" t="s">
        <v>294</v>
      </c>
      <c r="Q365" s="21" t="s">
        <v>25</v>
      </c>
      <c r="R365" s="19" t="s">
        <v>273</v>
      </c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16"/>
      <c r="AF365" s="116"/>
      <c r="AG365" s="116"/>
      <c r="AH365" s="116"/>
      <c r="AI365" s="116"/>
      <c r="AJ365" s="116"/>
      <c r="AK365" s="116"/>
      <c r="AL365" s="116"/>
    </row>
    <row r="366">
      <c r="A366" s="103" t="s">
        <v>874</v>
      </c>
      <c r="B366" s="20" t="s">
        <v>2</v>
      </c>
      <c r="C366" s="103" t="s">
        <v>271</v>
      </c>
      <c r="D366" s="105">
        <v>2.43</v>
      </c>
      <c r="E366" s="139">
        <v>190800.0</v>
      </c>
      <c r="F366" s="107" t="s">
        <v>25</v>
      </c>
      <c r="G366" s="108"/>
      <c r="H366" s="117"/>
      <c r="I366" s="118"/>
      <c r="J366" s="117"/>
      <c r="K366" s="117"/>
      <c r="L366" s="117"/>
      <c r="M366" s="117"/>
      <c r="N366" s="119" t="s">
        <v>157</v>
      </c>
      <c r="O366" s="112">
        <f t="shared" si="90"/>
        <v>78518.51852</v>
      </c>
      <c r="P366" s="27" t="s">
        <v>294</v>
      </c>
      <c r="Q366" s="21" t="s">
        <v>25</v>
      </c>
      <c r="R366" s="19" t="s">
        <v>273</v>
      </c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16"/>
      <c r="AF366" s="116"/>
      <c r="AG366" s="116"/>
      <c r="AH366" s="116"/>
      <c r="AI366" s="116"/>
      <c r="AJ366" s="116"/>
      <c r="AK366" s="116"/>
      <c r="AL366" s="116"/>
    </row>
    <row r="367">
      <c r="A367" s="124" t="s">
        <v>875</v>
      </c>
      <c r="B367" s="141" t="s">
        <v>2</v>
      </c>
      <c r="C367" s="124" t="s">
        <v>271</v>
      </c>
      <c r="D367" s="125">
        <v>12.99</v>
      </c>
      <c r="E367" s="136">
        <v>4809900.0</v>
      </c>
      <c r="F367" s="127" t="s">
        <v>25</v>
      </c>
      <c r="G367" s="128"/>
      <c r="H367" s="117"/>
      <c r="I367" s="118"/>
      <c r="J367" s="117"/>
      <c r="K367" s="117"/>
      <c r="L367" s="117"/>
      <c r="M367" s="117"/>
      <c r="N367" s="129">
        <v>67668.0</v>
      </c>
      <c r="O367" s="130">
        <f t="shared" si="90"/>
        <v>370277.1363</v>
      </c>
      <c r="P367" s="142" t="s">
        <v>294</v>
      </c>
      <c r="Q367" s="143" t="s">
        <v>24</v>
      </c>
      <c r="R367" s="144"/>
      <c r="S367" s="134"/>
      <c r="T367" s="134"/>
      <c r="U367" s="134"/>
      <c r="V367" s="134"/>
      <c r="W367" s="134"/>
      <c r="X367" s="134"/>
      <c r="Y367" s="134"/>
      <c r="Z367" s="134"/>
      <c r="AA367" s="134"/>
      <c r="AB367" s="134"/>
      <c r="AC367" s="134"/>
      <c r="AD367" s="134"/>
      <c r="AE367" s="116"/>
      <c r="AF367" s="116"/>
      <c r="AG367" s="116"/>
      <c r="AH367" s="116"/>
      <c r="AI367" s="116"/>
      <c r="AJ367" s="116"/>
      <c r="AK367" s="116"/>
      <c r="AL367" s="116"/>
    </row>
    <row r="368">
      <c r="A368" s="103" t="s">
        <v>876</v>
      </c>
      <c r="B368" s="20" t="s">
        <v>2</v>
      </c>
      <c r="C368" s="103" t="s">
        <v>271</v>
      </c>
      <c r="D368" s="105">
        <v>1.42</v>
      </c>
      <c r="E368" s="255">
        <v>20700.0</v>
      </c>
      <c r="F368" s="107" t="s">
        <v>25</v>
      </c>
      <c r="G368" s="121"/>
      <c r="H368" s="117"/>
      <c r="I368" s="118"/>
      <c r="J368" s="117"/>
      <c r="K368" s="117"/>
      <c r="L368" s="117"/>
      <c r="M368" s="117"/>
      <c r="N368" s="119" t="s">
        <v>157</v>
      </c>
      <c r="O368" s="112">
        <f t="shared" si="90"/>
        <v>14577.46479</v>
      </c>
      <c r="P368" s="27" t="s">
        <v>294</v>
      </c>
      <c r="Q368" s="21" t="s">
        <v>25</v>
      </c>
      <c r="R368" s="19" t="s">
        <v>273</v>
      </c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16"/>
      <c r="AF368" s="116"/>
      <c r="AG368" s="116"/>
      <c r="AH368" s="116"/>
      <c r="AI368" s="116"/>
      <c r="AJ368" s="116"/>
      <c r="AK368" s="116"/>
      <c r="AL368" s="116"/>
    </row>
    <row r="369">
      <c r="A369" s="254" t="s">
        <v>877</v>
      </c>
      <c r="B369" s="20" t="s">
        <v>2</v>
      </c>
      <c r="C369" s="103" t="s">
        <v>271</v>
      </c>
      <c r="D369" s="105">
        <v>15.85</v>
      </c>
      <c r="E369" s="255">
        <v>237800.0</v>
      </c>
      <c r="F369" s="107" t="s">
        <v>25</v>
      </c>
      <c r="G369" s="121"/>
      <c r="H369" s="117"/>
      <c r="I369" s="118"/>
      <c r="J369" s="117"/>
      <c r="K369" s="117"/>
      <c r="L369" s="117"/>
      <c r="M369" s="117"/>
      <c r="N369" s="119" t="s">
        <v>157</v>
      </c>
      <c r="O369" s="112">
        <f t="shared" si="90"/>
        <v>15003.15457</v>
      </c>
      <c r="P369" s="27" t="s">
        <v>294</v>
      </c>
      <c r="Q369" s="21" t="s">
        <v>25</v>
      </c>
      <c r="R369" s="19" t="s">
        <v>273</v>
      </c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16"/>
      <c r="AF369" s="116"/>
      <c r="AG369" s="116"/>
      <c r="AH369" s="116"/>
      <c r="AI369" s="116"/>
      <c r="AJ369" s="116"/>
      <c r="AK369" s="116"/>
      <c r="AL369" s="116"/>
    </row>
    <row r="370">
      <c r="A370" s="103" t="s">
        <v>878</v>
      </c>
      <c r="B370" s="20" t="s">
        <v>2</v>
      </c>
      <c r="C370" s="103" t="s">
        <v>271</v>
      </c>
      <c r="D370" s="105">
        <v>1.24</v>
      </c>
      <c r="E370" s="139">
        <v>18600.0</v>
      </c>
      <c r="F370" s="107" t="s">
        <v>25</v>
      </c>
      <c r="G370" s="108"/>
      <c r="H370" s="117"/>
      <c r="I370" s="118"/>
      <c r="J370" s="117"/>
      <c r="K370" s="117"/>
      <c r="L370" s="117"/>
      <c r="M370" s="117"/>
      <c r="N370" s="119" t="s">
        <v>157</v>
      </c>
      <c r="O370" s="112">
        <f t="shared" si="90"/>
        <v>15000</v>
      </c>
      <c r="P370" s="27" t="s">
        <v>294</v>
      </c>
      <c r="Q370" s="21" t="s">
        <v>25</v>
      </c>
      <c r="R370" s="19" t="s">
        <v>273</v>
      </c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16"/>
      <c r="AF370" s="116"/>
      <c r="AG370" s="116"/>
      <c r="AH370" s="116"/>
      <c r="AI370" s="116"/>
      <c r="AJ370" s="116"/>
      <c r="AK370" s="116"/>
      <c r="AL370" s="116"/>
    </row>
    <row r="371">
      <c r="A371" s="124" t="s">
        <v>879</v>
      </c>
      <c r="B371" s="141" t="s">
        <v>2</v>
      </c>
      <c r="C371" s="124" t="s">
        <v>271</v>
      </c>
      <c r="D371" s="125">
        <v>10.47</v>
      </c>
      <c r="E371" s="259">
        <v>4837000.0</v>
      </c>
      <c r="F371" s="127" t="s">
        <v>25</v>
      </c>
      <c r="G371" s="152"/>
      <c r="H371" s="117"/>
      <c r="I371" s="118"/>
      <c r="J371" s="117"/>
      <c r="K371" s="117"/>
      <c r="L371" s="117"/>
      <c r="M371" s="117"/>
      <c r="N371" s="129">
        <v>87740.0</v>
      </c>
      <c r="O371" s="130">
        <f t="shared" si="90"/>
        <v>461986.6285</v>
      </c>
      <c r="P371" s="142" t="s">
        <v>294</v>
      </c>
      <c r="Q371" s="143" t="s">
        <v>24</v>
      </c>
      <c r="R371" s="144"/>
      <c r="S371" s="134"/>
      <c r="T371" s="134"/>
      <c r="U371" s="134"/>
      <c r="V371" s="134"/>
      <c r="W371" s="134"/>
      <c r="X371" s="134"/>
      <c r="Y371" s="134"/>
      <c r="Z371" s="134"/>
      <c r="AA371" s="134"/>
      <c r="AB371" s="134"/>
      <c r="AC371" s="134"/>
      <c r="AD371" s="134"/>
      <c r="AE371" s="116"/>
      <c r="AF371" s="116"/>
      <c r="AG371" s="116"/>
      <c r="AH371" s="116"/>
      <c r="AI371" s="116"/>
      <c r="AJ371" s="116"/>
      <c r="AK371" s="116"/>
      <c r="AL371" s="116"/>
    </row>
    <row r="372">
      <c r="A372" s="103" t="s">
        <v>877</v>
      </c>
      <c r="B372" s="20" t="s">
        <v>2</v>
      </c>
      <c r="C372" s="103" t="s">
        <v>271</v>
      </c>
      <c r="D372" s="105">
        <v>23.26</v>
      </c>
      <c r="E372" s="139">
        <v>265200.0</v>
      </c>
      <c r="F372" s="107" t="s">
        <v>25</v>
      </c>
      <c r="G372" s="108"/>
      <c r="H372" s="117"/>
      <c r="I372" s="118"/>
      <c r="J372" s="117"/>
      <c r="K372" s="117"/>
      <c r="L372" s="117"/>
      <c r="M372" s="117"/>
      <c r="N372" s="119" t="s">
        <v>157</v>
      </c>
      <c r="O372" s="112">
        <f t="shared" si="90"/>
        <v>11401.54772</v>
      </c>
      <c r="P372" s="27" t="s">
        <v>294</v>
      </c>
      <c r="Q372" s="21" t="s">
        <v>25</v>
      </c>
      <c r="R372" s="19" t="s">
        <v>273</v>
      </c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16"/>
      <c r="AF372" s="116"/>
      <c r="AG372" s="116"/>
      <c r="AH372" s="116"/>
      <c r="AI372" s="116"/>
      <c r="AJ372" s="116"/>
      <c r="AK372" s="116"/>
      <c r="AL372" s="116"/>
    </row>
    <row r="373">
      <c r="A373" s="103" t="s">
        <v>880</v>
      </c>
      <c r="B373" s="20" t="s">
        <v>2</v>
      </c>
      <c r="C373" s="103" t="s">
        <v>271</v>
      </c>
      <c r="D373" s="105">
        <v>1.48</v>
      </c>
      <c r="E373" s="255">
        <v>44400.0</v>
      </c>
      <c r="F373" s="107" t="s">
        <v>25</v>
      </c>
      <c r="G373" s="121"/>
      <c r="H373" s="117"/>
      <c r="I373" s="118"/>
      <c r="J373" s="117"/>
      <c r="K373" s="117"/>
      <c r="L373" s="117"/>
      <c r="M373" s="117"/>
      <c r="N373" s="119" t="s">
        <v>157</v>
      </c>
      <c r="O373" s="112">
        <f t="shared" si="90"/>
        <v>30000</v>
      </c>
      <c r="P373" s="27" t="s">
        <v>294</v>
      </c>
      <c r="Q373" s="21" t="s">
        <v>25</v>
      </c>
      <c r="R373" s="19" t="s">
        <v>273</v>
      </c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16"/>
      <c r="AF373" s="116"/>
      <c r="AG373" s="116"/>
      <c r="AH373" s="116"/>
      <c r="AI373" s="116"/>
      <c r="AJ373" s="116"/>
      <c r="AK373" s="116"/>
      <c r="AL373" s="116"/>
    </row>
    <row r="374">
      <c r="A374" s="124" t="s">
        <v>881</v>
      </c>
      <c r="B374" s="141" t="s">
        <v>2</v>
      </c>
      <c r="C374" s="124" t="s">
        <v>271</v>
      </c>
      <c r="D374" s="125">
        <v>29.39</v>
      </c>
      <c r="E374" s="136">
        <v>3548630.0</v>
      </c>
      <c r="F374" s="127" t="s">
        <v>25</v>
      </c>
      <c r="G374" s="128"/>
      <c r="H374" s="117"/>
      <c r="I374" s="118"/>
      <c r="J374" s="117"/>
      <c r="K374" s="117"/>
      <c r="L374" s="117"/>
      <c r="M374" s="117"/>
      <c r="N374" s="129">
        <v>54554.0</v>
      </c>
      <c r="O374" s="130">
        <f t="shared" si="90"/>
        <v>120742.7696</v>
      </c>
      <c r="P374" s="142" t="s">
        <v>294</v>
      </c>
      <c r="Q374" s="143" t="s">
        <v>24</v>
      </c>
      <c r="R374" s="144"/>
      <c r="S374" s="134"/>
      <c r="T374" s="134"/>
      <c r="U374" s="134"/>
      <c r="V374" s="134"/>
      <c r="W374" s="134"/>
      <c r="X374" s="134"/>
      <c r="Y374" s="134"/>
      <c r="Z374" s="134"/>
      <c r="AA374" s="134"/>
      <c r="AB374" s="134"/>
      <c r="AC374" s="134"/>
      <c r="AD374" s="134"/>
      <c r="AE374" s="116"/>
      <c r="AF374" s="116"/>
      <c r="AG374" s="116"/>
      <c r="AH374" s="116"/>
      <c r="AI374" s="116"/>
      <c r="AJ374" s="116"/>
      <c r="AK374" s="116"/>
      <c r="AL374" s="116"/>
    </row>
    <row r="375">
      <c r="A375" s="260" t="s">
        <v>882</v>
      </c>
      <c r="B375" s="20" t="s">
        <v>2</v>
      </c>
      <c r="C375" s="103" t="s">
        <v>271</v>
      </c>
      <c r="D375" s="105">
        <v>1.26</v>
      </c>
      <c r="E375" s="139">
        <v>13810.0</v>
      </c>
      <c r="F375" s="107" t="s">
        <v>25</v>
      </c>
      <c r="G375" s="108"/>
      <c r="H375" s="117"/>
      <c r="I375" s="118"/>
      <c r="J375" s="117"/>
      <c r="K375" s="117"/>
      <c r="L375" s="117"/>
      <c r="M375" s="117"/>
      <c r="N375" s="119" t="s">
        <v>157</v>
      </c>
      <c r="O375" s="112">
        <f t="shared" si="90"/>
        <v>10960.31746</v>
      </c>
      <c r="P375" s="27" t="s">
        <v>294</v>
      </c>
      <c r="Q375" s="21" t="s">
        <v>25</v>
      </c>
      <c r="R375" s="19" t="s">
        <v>273</v>
      </c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16"/>
      <c r="AF375" s="116"/>
      <c r="AG375" s="116"/>
      <c r="AH375" s="116"/>
      <c r="AI375" s="116"/>
      <c r="AJ375" s="116"/>
      <c r="AK375" s="116"/>
      <c r="AL375" s="116"/>
    </row>
    <row r="376">
      <c r="A376" s="258" t="s">
        <v>883</v>
      </c>
      <c r="B376" s="20" t="s">
        <v>2</v>
      </c>
      <c r="C376" s="103" t="s">
        <v>271</v>
      </c>
      <c r="D376" s="105">
        <v>5.35</v>
      </c>
      <c r="E376" s="139">
        <v>30300.0</v>
      </c>
      <c r="F376" s="107" t="s">
        <v>25</v>
      </c>
      <c r="G376" s="108"/>
      <c r="H376" s="117"/>
      <c r="I376" s="118"/>
      <c r="J376" s="117"/>
      <c r="K376" s="117"/>
      <c r="L376" s="117"/>
      <c r="M376" s="117"/>
      <c r="N376" s="119" t="s">
        <v>157</v>
      </c>
      <c r="O376" s="112">
        <f t="shared" si="90"/>
        <v>5663.551402</v>
      </c>
      <c r="P376" s="27" t="s">
        <v>294</v>
      </c>
      <c r="Q376" s="21" t="s">
        <v>25</v>
      </c>
      <c r="R376" s="19" t="s">
        <v>273</v>
      </c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16"/>
      <c r="AF376" s="116"/>
      <c r="AG376" s="116"/>
      <c r="AH376" s="116"/>
      <c r="AI376" s="116"/>
      <c r="AJ376" s="116"/>
      <c r="AK376" s="116"/>
      <c r="AL376" s="116"/>
    </row>
    <row r="377">
      <c r="A377" s="261" t="s">
        <v>884</v>
      </c>
      <c r="B377" s="141" t="s">
        <v>2</v>
      </c>
      <c r="C377" s="124" t="s">
        <v>271</v>
      </c>
      <c r="D377" s="125">
        <v>5.97</v>
      </c>
      <c r="E377" s="126">
        <v>2842300.0</v>
      </c>
      <c r="F377" s="127" t="s">
        <v>25</v>
      </c>
      <c r="G377" s="128"/>
      <c r="H377" s="117"/>
      <c r="I377" s="118"/>
      <c r="J377" s="117"/>
      <c r="K377" s="117"/>
      <c r="L377" s="117"/>
      <c r="M377" s="117"/>
      <c r="N377" s="129">
        <v>70456.0</v>
      </c>
      <c r="O377" s="130">
        <f t="shared" si="90"/>
        <v>476097.1524</v>
      </c>
      <c r="P377" s="142" t="s">
        <v>294</v>
      </c>
      <c r="Q377" s="143" t="s">
        <v>24</v>
      </c>
      <c r="R377" s="146" t="s">
        <v>885</v>
      </c>
      <c r="S377" s="134"/>
      <c r="T377" s="134"/>
      <c r="U377" s="134"/>
      <c r="V377" s="134"/>
      <c r="W377" s="134"/>
      <c r="X377" s="134"/>
      <c r="Y377" s="134"/>
      <c r="Z377" s="134"/>
      <c r="AA377" s="134"/>
      <c r="AB377" s="134"/>
      <c r="AC377" s="134"/>
      <c r="AD377" s="134"/>
      <c r="AE377" s="116"/>
      <c r="AF377" s="116"/>
      <c r="AG377" s="116"/>
      <c r="AH377" s="116"/>
      <c r="AI377" s="116"/>
      <c r="AJ377" s="116"/>
      <c r="AK377" s="116"/>
      <c r="AL377" s="116"/>
    </row>
    <row r="378">
      <c r="A378" s="258" t="s">
        <v>886</v>
      </c>
      <c r="B378" s="20" t="s">
        <v>2</v>
      </c>
      <c r="C378" s="103" t="s">
        <v>271</v>
      </c>
      <c r="D378" s="105">
        <v>2.44</v>
      </c>
      <c r="E378" s="106">
        <v>265700.0</v>
      </c>
      <c r="F378" s="107">
        <v>265715.0</v>
      </c>
      <c r="G378" s="108" t="s">
        <v>118</v>
      </c>
      <c r="H378" s="119">
        <f>G378-2023</f>
        <v>-37</v>
      </c>
      <c r="I378" s="123">
        <v>-1.0</v>
      </c>
      <c r="J378" s="119">
        <f>E378-F378</f>
        <v>-15</v>
      </c>
      <c r="K378" s="119">
        <f>J378*I378</f>
        <v>15</v>
      </c>
      <c r="L378" s="119">
        <f>K378+J378</f>
        <v>0</v>
      </c>
      <c r="M378" s="119">
        <f>L378+F378</f>
        <v>265715</v>
      </c>
      <c r="N378" s="119" t="s">
        <v>157</v>
      </c>
      <c r="O378" s="112">
        <f t="shared" si="90"/>
        <v>108893.4426</v>
      </c>
      <c r="P378" s="27" t="s">
        <v>294</v>
      </c>
      <c r="Q378" s="21" t="s">
        <v>25</v>
      </c>
      <c r="R378" s="19" t="s">
        <v>273</v>
      </c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94"/>
      <c r="AF378" s="94"/>
      <c r="AG378" s="94"/>
      <c r="AH378" s="94"/>
      <c r="AI378" s="94"/>
      <c r="AJ378" s="94"/>
      <c r="AK378" s="94"/>
      <c r="AL378" s="94"/>
    </row>
    <row r="379">
      <c r="A379" s="135" t="s">
        <v>159</v>
      </c>
      <c r="B379" s="141" t="s">
        <v>2</v>
      </c>
      <c r="C379" s="124" t="s">
        <v>271</v>
      </c>
      <c r="D379" s="125">
        <v>11.17</v>
      </c>
      <c r="E379" s="136">
        <v>8071518.0</v>
      </c>
      <c r="F379" s="127" t="s">
        <v>25</v>
      </c>
      <c r="G379" s="128"/>
      <c r="H379" s="117"/>
      <c r="I379" s="118"/>
      <c r="J379" s="117"/>
      <c r="K379" s="117"/>
      <c r="L379" s="117"/>
      <c r="M379" s="117"/>
      <c r="N379" s="129">
        <v>82601.0</v>
      </c>
      <c r="O379" s="130">
        <f t="shared" si="90"/>
        <v>722606.8039</v>
      </c>
      <c r="P379" s="142" t="s">
        <v>294</v>
      </c>
      <c r="Q379" s="143" t="s">
        <v>24</v>
      </c>
      <c r="R379" s="144"/>
      <c r="S379" s="134"/>
      <c r="T379" s="134"/>
      <c r="U379" s="134"/>
      <c r="V379" s="134"/>
      <c r="W379" s="134"/>
      <c r="X379" s="134"/>
      <c r="Y379" s="134"/>
      <c r="Z379" s="134"/>
      <c r="AA379" s="134"/>
      <c r="AB379" s="134"/>
      <c r="AC379" s="134"/>
      <c r="AD379" s="134"/>
      <c r="AE379" s="116"/>
      <c r="AF379" s="116"/>
      <c r="AG379" s="116"/>
      <c r="AH379" s="116"/>
      <c r="AI379" s="116"/>
      <c r="AJ379" s="116"/>
      <c r="AK379" s="116"/>
      <c r="AL379" s="116"/>
    </row>
    <row r="380">
      <c r="A380" s="103" t="s">
        <v>887</v>
      </c>
      <c r="B380" s="20" t="s">
        <v>2</v>
      </c>
      <c r="C380" s="103" t="s">
        <v>271</v>
      </c>
      <c r="D380" s="105">
        <v>1.14</v>
      </c>
      <c r="E380" s="139">
        <v>587058.0</v>
      </c>
      <c r="F380" s="107">
        <v>346406.0</v>
      </c>
      <c r="G380" s="108" t="s">
        <v>44</v>
      </c>
      <c r="H380" s="119">
        <f t="shared" ref="H380:H381" si="103">G380-2023</f>
        <v>-16</v>
      </c>
      <c r="I380" s="123">
        <f t="shared" ref="I380:I381" si="104">H380/30</f>
        <v>-0.5333333333</v>
      </c>
      <c r="J380" s="119">
        <f t="shared" ref="J380:J381" si="105">E380-F380</f>
        <v>240652</v>
      </c>
      <c r="K380" s="119">
        <f t="shared" ref="K380:K381" si="106">J380*I380</f>
        <v>-128347.7333</v>
      </c>
      <c r="L380" s="119">
        <f t="shared" ref="L380:L381" si="107">K380+J380</f>
        <v>112304.2667</v>
      </c>
      <c r="M380" s="119">
        <f t="shared" ref="M380:M381" si="108">L380+F380</f>
        <v>458710.2667</v>
      </c>
      <c r="N380" s="119" t="s">
        <v>157</v>
      </c>
      <c r="O380" s="112">
        <f t="shared" si="90"/>
        <v>514963.1579</v>
      </c>
      <c r="P380" s="27" t="s">
        <v>294</v>
      </c>
      <c r="Q380" s="21" t="s">
        <v>25</v>
      </c>
      <c r="R380" s="19" t="s">
        <v>276</v>
      </c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94"/>
      <c r="AF380" s="94"/>
      <c r="AG380" s="94"/>
      <c r="AH380" s="94"/>
      <c r="AI380" s="94"/>
      <c r="AJ380" s="94"/>
      <c r="AK380" s="94"/>
      <c r="AL380" s="94"/>
    </row>
    <row r="381">
      <c r="A381" s="103" t="s">
        <v>888</v>
      </c>
      <c r="B381" s="20" t="s">
        <v>2</v>
      </c>
      <c r="C381" s="103" t="s">
        <v>271</v>
      </c>
      <c r="D381" s="105">
        <v>1.53</v>
      </c>
      <c r="E381" s="139">
        <v>596695.0</v>
      </c>
      <c r="F381" s="107">
        <v>368824.0</v>
      </c>
      <c r="G381" s="108" t="s">
        <v>63</v>
      </c>
      <c r="H381" s="119">
        <f t="shared" si="103"/>
        <v>-15</v>
      </c>
      <c r="I381" s="123">
        <f t="shared" si="104"/>
        <v>-0.5</v>
      </c>
      <c r="J381" s="119">
        <f t="shared" si="105"/>
        <v>227871</v>
      </c>
      <c r="K381" s="119">
        <f t="shared" si="106"/>
        <v>-113935.5</v>
      </c>
      <c r="L381" s="119">
        <f t="shared" si="107"/>
        <v>113935.5</v>
      </c>
      <c r="M381" s="119">
        <f t="shared" si="108"/>
        <v>482759.5</v>
      </c>
      <c r="N381" s="119" t="s">
        <v>157</v>
      </c>
      <c r="O381" s="112">
        <f t="shared" si="90"/>
        <v>389996.732</v>
      </c>
      <c r="P381" s="27" t="s">
        <v>294</v>
      </c>
      <c r="Q381" s="21" t="s">
        <v>25</v>
      </c>
      <c r="R381" s="19" t="s">
        <v>276</v>
      </c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94"/>
      <c r="AF381" s="94"/>
      <c r="AG381" s="94"/>
      <c r="AH381" s="94"/>
      <c r="AI381" s="94"/>
      <c r="AJ381" s="94"/>
      <c r="AK381" s="94"/>
      <c r="AL381" s="94"/>
    </row>
    <row r="382">
      <c r="A382" s="135" t="s">
        <v>165</v>
      </c>
      <c r="B382" s="141" t="s">
        <v>2</v>
      </c>
      <c r="C382" s="124" t="s">
        <v>271</v>
      </c>
      <c r="D382" s="125">
        <v>7.47</v>
      </c>
      <c r="E382" s="136">
        <v>5010000.0</v>
      </c>
      <c r="F382" s="127" t="s">
        <v>25</v>
      </c>
      <c r="G382" s="128"/>
      <c r="H382" s="117"/>
      <c r="I382" s="118"/>
      <c r="J382" s="117"/>
      <c r="K382" s="117"/>
      <c r="L382" s="117"/>
      <c r="M382" s="117"/>
      <c r="N382" s="129">
        <v>74606.0</v>
      </c>
      <c r="O382" s="130">
        <f t="shared" si="90"/>
        <v>670682.7309</v>
      </c>
      <c r="P382" s="142" t="s">
        <v>294</v>
      </c>
      <c r="Q382" s="143" t="s">
        <v>24</v>
      </c>
      <c r="R382" s="144"/>
      <c r="S382" s="134"/>
      <c r="T382" s="134"/>
      <c r="U382" s="134"/>
      <c r="V382" s="134"/>
      <c r="W382" s="134"/>
      <c r="X382" s="134"/>
      <c r="Y382" s="134"/>
      <c r="Z382" s="134"/>
      <c r="AA382" s="134"/>
      <c r="AB382" s="134"/>
      <c r="AC382" s="134"/>
      <c r="AD382" s="134"/>
      <c r="AE382" s="116"/>
      <c r="AF382" s="116"/>
      <c r="AG382" s="116"/>
      <c r="AH382" s="116"/>
      <c r="AI382" s="116"/>
      <c r="AJ382" s="116"/>
      <c r="AK382" s="116"/>
      <c r="AL382" s="116"/>
    </row>
    <row r="383">
      <c r="A383" s="103" t="s">
        <v>889</v>
      </c>
      <c r="B383" s="20" t="s">
        <v>2</v>
      </c>
      <c r="C383" s="103" t="s">
        <v>271</v>
      </c>
      <c r="D383" s="105">
        <v>13.92</v>
      </c>
      <c r="E383" s="120">
        <v>91600.0</v>
      </c>
      <c r="F383" s="107" t="s">
        <v>25</v>
      </c>
      <c r="G383" s="121"/>
      <c r="H383" s="117"/>
      <c r="I383" s="118"/>
      <c r="J383" s="117"/>
      <c r="K383" s="117"/>
      <c r="L383" s="117"/>
      <c r="M383" s="117"/>
      <c r="N383" s="119" t="s">
        <v>157</v>
      </c>
      <c r="O383" s="112">
        <f t="shared" si="90"/>
        <v>6580.45977</v>
      </c>
      <c r="P383" s="27" t="s">
        <v>294</v>
      </c>
      <c r="Q383" s="21" t="s">
        <v>25</v>
      </c>
      <c r="R383" s="19" t="s">
        <v>273</v>
      </c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16"/>
      <c r="AF383" s="116"/>
      <c r="AG383" s="116"/>
      <c r="AH383" s="116"/>
      <c r="AI383" s="116"/>
      <c r="AJ383" s="116"/>
      <c r="AK383" s="116"/>
      <c r="AL383" s="116"/>
    </row>
    <row r="384">
      <c r="A384" s="103" t="s">
        <v>890</v>
      </c>
      <c r="B384" s="20" t="s">
        <v>2</v>
      </c>
      <c r="C384" s="103" t="s">
        <v>271</v>
      </c>
      <c r="D384" s="105">
        <v>0.89</v>
      </c>
      <c r="E384" s="120">
        <v>67400.0</v>
      </c>
      <c r="F384" s="107" t="s">
        <v>25</v>
      </c>
      <c r="G384" s="121"/>
      <c r="H384" s="117"/>
      <c r="I384" s="118"/>
      <c r="J384" s="117"/>
      <c r="K384" s="117"/>
      <c r="L384" s="117"/>
      <c r="M384" s="117"/>
      <c r="N384" s="119" t="s">
        <v>157</v>
      </c>
      <c r="O384" s="112">
        <f t="shared" si="90"/>
        <v>75730.33708</v>
      </c>
      <c r="P384" s="27" t="s">
        <v>294</v>
      </c>
      <c r="Q384" s="21" t="s">
        <v>25</v>
      </c>
      <c r="R384" s="19" t="s">
        <v>273</v>
      </c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16"/>
      <c r="AF384" s="116"/>
      <c r="AG384" s="116"/>
      <c r="AH384" s="116"/>
      <c r="AI384" s="116"/>
      <c r="AJ384" s="116"/>
      <c r="AK384" s="116"/>
      <c r="AL384" s="116"/>
    </row>
    <row r="385">
      <c r="A385" s="124" t="s">
        <v>891</v>
      </c>
      <c r="B385" s="141" t="s">
        <v>2</v>
      </c>
      <c r="C385" s="124" t="s">
        <v>271</v>
      </c>
      <c r="D385" s="125">
        <v>8.66</v>
      </c>
      <c r="E385" s="136">
        <v>1874410.0</v>
      </c>
      <c r="F385" s="127" t="s">
        <v>25</v>
      </c>
      <c r="G385" s="128"/>
      <c r="H385" s="117"/>
      <c r="I385" s="118"/>
      <c r="J385" s="117"/>
      <c r="K385" s="117"/>
      <c r="L385" s="117"/>
      <c r="M385" s="117"/>
      <c r="N385" s="129" t="s">
        <v>157</v>
      </c>
      <c r="O385" s="130">
        <f t="shared" si="90"/>
        <v>216444.5727</v>
      </c>
      <c r="P385" s="142" t="s">
        <v>294</v>
      </c>
      <c r="Q385" s="143" t="s">
        <v>24</v>
      </c>
      <c r="R385" s="144"/>
      <c r="S385" s="134"/>
      <c r="T385" s="134"/>
      <c r="U385" s="134"/>
      <c r="V385" s="134"/>
      <c r="W385" s="134"/>
      <c r="X385" s="134"/>
      <c r="Y385" s="134"/>
      <c r="Z385" s="134"/>
      <c r="AA385" s="134"/>
      <c r="AB385" s="134"/>
      <c r="AC385" s="134"/>
      <c r="AD385" s="134"/>
      <c r="AE385" s="116"/>
      <c r="AF385" s="116"/>
      <c r="AG385" s="116"/>
      <c r="AH385" s="116"/>
      <c r="AI385" s="116"/>
      <c r="AJ385" s="116"/>
      <c r="AK385" s="116"/>
      <c r="AL385" s="116"/>
    </row>
    <row r="386">
      <c r="A386" s="103" t="s">
        <v>892</v>
      </c>
      <c r="B386" s="20" t="s">
        <v>2</v>
      </c>
      <c r="C386" s="103" t="s">
        <v>271</v>
      </c>
      <c r="D386" s="105">
        <v>4.96</v>
      </c>
      <c r="E386" s="139">
        <v>201150.0</v>
      </c>
      <c r="F386" s="107" t="s">
        <v>25</v>
      </c>
      <c r="G386" s="108"/>
      <c r="H386" s="117"/>
      <c r="I386" s="118"/>
      <c r="J386" s="117"/>
      <c r="K386" s="117"/>
      <c r="L386" s="117"/>
      <c r="M386" s="117"/>
      <c r="N386" s="119" t="s">
        <v>157</v>
      </c>
      <c r="O386" s="112">
        <f t="shared" si="90"/>
        <v>40554.43548</v>
      </c>
      <c r="P386" s="27" t="s">
        <v>294</v>
      </c>
      <c r="Q386" s="21" t="s">
        <v>25</v>
      </c>
      <c r="R386" s="19" t="s">
        <v>273</v>
      </c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16"/>
      <c r="AF386" s="116"/>
      <c r="AG386" s="116"/>
      <c r="AH386" s="116"/>
      <c r="AI386" s="116"/>
      <c r="AJ386" s="116"/>
      <c r="AK386" s="116"/>
      <c r="AL386" s="116"/>
    </row>
    <row r="387">
      <c r="A387" s="103" t="s">
        <v>889</v>
      </c>
      <c r="B387" s="20" t="s">
        <v>2</v>
      </c>
      <c r="C387" s="103" t="s">
        <v>271</v>
      </c>
      <c r="D387" s="105">
        <v>0.89</v>
      </c>
      <c r="E387" s="139">
        <v>150810.0</v>
      </c>
      <c r="F387" s="107" t="s">
        <v>25</v>
      </c>
      <c r="G387" s="108"/>
      <c r="H387" s="117"/>
      <c r="I387" s="118"/>
      <c r="J387" s="117"/>
      <c r="K387" s="117"/>
      <c r="L387" s="117"/>
      <c r="M387" s="117"/>
      <c r="N387" s="119" t="s">
        <v>157</v>
      </c>
      <c r="O387" s="112">
        <f t="shared" si="90"/>
        <v>169449.4382</v>
      </c>
      <c r="P387" s="27" t="s">
        <v>294</v>
      </c>
      <c r="Q387" s="21" t="s">
        <v>25</v>
      </c>
      <c r="R387" s="19" t="s">
        <v>273</v>
      </c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16"/>
      <c r="AF387" s="116"/>
      <c r="AG387" s="116"/>
      <c r="AH387" s="116"/>
      <c r="AI387" s="116"/>
      <c r="AJ387" s="116"/>
      <c r="AK387" s="116"/>
      <c r="AL387" s="116"/>
    </row>
    <row r="388">
      <c r="A388" s="124" t="s">
        <v>893</v>
      </c>
      <c r="B388" s="141" t="s">
        <v>2</v>
      </c>
      <c r="C388" s="124" t="s">
        <v>271</v>
      </c>
      <c r="D388" s="125">
        <v>4.74</v>
      </c>
      <c r="E388" s="136">
        <v>1358310.0</v>
      </c>
      <c r="F388" s="127" t="s">
        <v>25</v>
      </c>
      <c r="G388" s="128"/>
      <c r="H388" s="117"/>
      <c r="I388" s="118"/>
      <c r="J388" s="117"/>
      <c r="K388" s="117"/>
      <c r="L388" s="117"/>
      <c r="M388" s="117"/>
      <c r="N388" s="129" t="s">
        <v>157</v>
      </c>
      <c r="O388" s="130">
        <f t="shared" si="90"/>
        <v>286563.2911</v>
      </c>
      <c r="P388" s="142" t="s">
        <v>294</v>
      </c>
      <c r="Q388" s="143" t="s">
        <v>24</v>
      </c>
      <c r="R388" s="144"/>
      <c r="S388" s="134"/>
      <c r="T388" s="134"/>
      <c r="U388" s="134"/>
      <c r="V388" s="134"/>
      <c r="W388" s="134"/>
      <c r="X388" s="134"/>
      <c r="Y388" s="134"/>
      <c r="Z388" s="134"/>
      <c r="AA388" s="134"/>
      <c r="AB388" s="134"/>
      <c r="AC388" s="134"/>
      <c r="AD388" s="134"/>
      <c r="AE388" s="116"/>
      <c r="AF388" s="116"/>
      <c r="AG388" s="116"/>
      <c r="AH388" s="116"/>
      <c r="AI388" s="116"/>
      <c r="AJ388" s="116"/>
      <c r="AK388" s="116"/>
      <c r="AL388" s="116"/>
    </row>
    <row r="389">
      <c r="A389" s="103" t="s">
        <v>894</v>
      </c>
      <c r="B389" s="20" t="s">
        <v>2</v>
      </c>
      <c r="C389" s="103" t="s">
        <v>271</v>
      </c>
      <c r="D389" s="105">
        <v>0.42</v>
      </c>
      <c r="E389" s="139">
        <v>148190.0</v>
      </c>
      <c r="F389" s="107" t="s">
        <v>25</v>
      </c>
      <c r="G389" s="108"/>
      <c r="H389" s="117"/>
      <c r="I389" s="118"/>
      <c r="J389" s="117"/>
      <c r="K389" s="117"/>
      <c r="L389" s="117"/>
      <c r="M389" s="117"/>
      <c r="N389" s="119" t="s">
        <v>157</v>
      </c>
      <c r="O389" s="112">
        <f t="shared" si="90"/>
        <v>352833.3333</v>
      </c>
      <c r="P389" s="27" t="s">
        <v>294</v>
      </c>
      <c r="Q389" s="21" t="s">
        <v>25</v>
      </c>
      <c r="R389" s="19" t="s">
        <v>273</v>
      </c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16"/>
      <c r="AF389" s="116"/>
      <c r="AG389" s="116"/>
      <c r="AH389" s="116"/>
      <c r="AI389" s="116"/>
      <c r="AJ389" s="116"/>
      <c r="AK389" s="116"/>
      <c r="AL389" s="116"/>
    </row>
    <row r="390">
      <c r="A390" s="124" t="s">
        <v>895</v>
      </c>
      <c r="B390" s="141" t="s">
        <v>2</v>
      </c>
      <c r="C390" s="124" t="s">
        <v>271</v>
      </c>
      <c r="D390" s="125">
        <v>1.019</v>
      </c>
      <c r="E390" s="136">
        <v>9252070.0</v>
      </c>
      <c r="F390" s="127" t="s">
        <v>25</v>
      </c>
      <c r="G390" s="128"/>
      <c r="H390" s="117"/>
      <c r="I390" s="118"/>
      <c r="J390" s="117"/>
      <c r="K390" s="117"/>
      <c r="L390" s="117"/>
      <c r="M390" s="117"/>
      <c r="N390" s="129">
        <v>85187.0</v>
      </c>
      <c r="O390" s="130">
        <f t="shared" si="90"/>
        <v>9079558.391</v>
      </c>
      <c r="P390" s="142" t="s">
        <v>294</v>
      </c>
      <c r="Q390" s="143" t="s">
        <v>24</v>
      </c>
      <c r="R390" s="144"/>
      <c r="S390" s="134"/>
      <c r="T390" s="134"/>
      <c r="U390" s="134"/>
      <c r="V390" s="134"/>
      <c r="W390" s="134"/>
      <c r="X390" s="134"/>
      <c r="Y390" s="134"/>
      <c r="Z390" s="134"/>
      <c r="AA390" s="134"/>
      <c r="AB390" s="134"/>
      <c r="AC390" s="134"/>
      <c r="AD390" s="134"/>
      <c r="AE390" s="116"/>
      <c r="AF390" s="116"/>
      <c r="AG390" s="116"/>
      <c r="AH390" s="116"/>
      <c r="AI390" s="116"/>
      <c r="AJ390" s="116"/>
      <c r="AK390" s="116"/>
      <c r="AL390" s="116"/>
    </row>
    <row r="391">
      <c r="A391" s="103" t="s">
        <v>896</v>
      </c>
      <c r="B391" s="20" t="s">
        <v>2</v>
      </c>
      <c r="C391" s="103" t="s">
        <v>271</v>
      </c>
      <c r="D391" s="105">
        <v>4.74</v>
      </c>
      <c r="E391" s="139">
        <v>1358310.0</v>
      </c>
      <c r="F391" s="107" t="s">
        <v>25</v>
      </c>
      <c r="G391" s="108"/>
      <c r="H391" s="117"/>
      <c r="I391" s="118"/>
      <c r="J391" s="117"/>
      <c r="K391" s="117"/>
      <c r="L391" s="117"/>
      <c r="M391" s="117"/>
      <c r="N391" s="119" t="s">
        <v>157</v>
      </c>
      <c r="O391" s="112">
        <f t="shared" si="90"/>
        <v>286563.2911</v>
      </c>
      <c r="P391" s="27" t="s">
        <v>294</v>
      </c>
      <c r="Q391" s="21" t="s">
        <v>25</v>
      </c>
      <c r="R391" s="19" t="s">
        <v>273</v>
      </c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16"/>
      <c r="AF391" s="116"/>
      <c r="AG391" s="116"/>
      <c r="AH391" s="116"/>
      <c r="AI391" s="116"/>
      <c r="AJ391" s="116"/>
      <c r="AK391" s="116"/>
      <c r="AL391" s="116"/>
    </row>
    <row r="392">
      <c r="A392" s="103" t="s">
        <v>889</v>
      </c>
      <c r="B392" s="20" t="s">
        <v>2</v>
      </c>
      <c r="C392" s="103" t="s">
        <v>271</v>
      </c>
      <c r="D392" s="105">
        <v>65.05</v>
      </c>
      <c r="E392" s="139">
        <v>288200.0</v>
      </c>
      <c r="F392" s="107" t="s">
        <v>25</v>
      </c>
      <c r="G392" s="108"/>
      <c r="H392" s="117"/>
      <c r="I392" s="118"/>
      <c r="J392" s="117"/>
      <c r="K392" s="117"/>
      <c r="L392" s="117"/>
      <c r="M392" s="117"/>
      <c r="N392" s="119" t="s">
        <v>157</v>
      </c>
      <c r="O392" s="112">
        <f t="shared" si="90"/>
        <v>4430.438125</v>
      </c>
      <c r="P392" s="27" t="s">
        <v>294</v>
      </c>
      <c r="Q392" s="21" t="s">
        <v>25</v>
      </c>
      <c r="R392" s="19" t="s">
        <v>897</v>
      </c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16"/>
      <c r="AF392" s="116"/>
      <c r="AG392" s="116"/>
      <c r="AH392" s="116"/>
      <c r="AI392" s="116"/>
      <c r="AJ392" s="116"/>
      <c r="AK392" s="116"/>
      <c r="AL392" s="116"/>
    </row>
    <row r="393">
      <c r="A393" s="103" t="s">
        <v>889</v>
      </c>
      <c r="B393" s="104"/>
      <c r="C393" s="103" t="s">
        <v>271</v>
      </c>
      <c r="D393" s="105">
        <v>6.02</v>
      </c>
      <c r="E393" s="139">
        <v>451500.0</v>
      </c>
      <c r="F393" s="107" t="s">
        <v>25</v>
      </c>
      <c r="G393" s="108"/>
      <c r="H393" s="117"/>
      <c r="I393" s="118"/>
      <c r="J393" s="117"/>
      <c r="K393" s="117"/>
      <c r="L393" s="117"/>
      <c r="M393" s="117"/>
      <c r="N393" s="119" t="s">
        <v>157</v>
      </c>
      <c r="O393" s="112">
        <f t="shared" si="90"/>
        <v>75000</v>
      </c>
      <c r="P393" s="27" t="s">
        <v>294</v>
      </c>
      <c r="Q393" s="21" t="s">
        <v>25</v>
      </c>
      <c r="R393" s="19" t="s">
        <v>898</v>
      </c>
      <c r="S393" s="21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16"/>
      <c r="AF393" s="116"/>
      <c r="AG393" s="116"/>
      <c r="AH393" s="116"/>
      <c r="AI393" s="116"/>
      <c r="AJ393" s="116"/>
      <c r="AK393" s="116"/>
      <c r="AL393" s="116"/>
    </row>
    <row r="394">
      <c r="A394" s="124" t="s">
        <v>899</v>
      </c>
      <c r="C394" s="124" t="s">
        <v>271</v>
      </c>
      <c r="D394" s="125">
        <v>5.83</v>
      </c>
      <c r="E394" s="136">
        <v>7822100.0</v>
      </c>
      <c r="F394" s="127" t="s">
        <v>25</v>
      </c>
      <c r="G394" s="128"/>
      <c r="H394" s="117"/>
      <c r="I394" s="118"/>
      <c r="J394" s="117"/>
      <c r="K394" s="117"/>
      <c r="L394" s="117"/>
      <c r="M394" s="117"/>
      <c r="N394" s="129" t="s">
        <v>157</v>
      </c>
      <c r="O394" s="130">
        <f t="shared" si="90"/>
        <v>1341698.113</v>
      </c>
      <c r="P394" s="142" t="s">
        <v>294</v>
      </c>
      <c r="Q394" s="143" t="s">
        <v>24</v>
      </c>
      <c r="R394" s="146" t="s">
        <v>900</v>
      </c>
      <c r="S394" s="262"/>
      <c r="T394" s="134"/>
      <c r="U394" s="134"/>
      <c r="V394" s="134"/>
      <c r="W394" s="134"/>
      <c r="X394" s="134"/>
      <c r="Y394" s="134"/>
      <c r="Z394" s="134"/>
      <c r="AA394" s="134"/>
      <c r="AB394" s="134"/>
      <c r="AC394" s="134"/>
      <c r="AD394" s="134"/>
      <c r="AE394" s="116"/>
      <c r="AF394" s="116"/>
      <c r="AG394" s="116"/>
      <c r="AH394" s="116"/>
      <c r="AI394" s="116"/>
      <c r="AJ394" s="116"/>
      <c r="AK394" s="116"/>
      <c r="AL394" s="116"/>
    </row>
    <row r="395">
      <c r="A395" s="204" t="s">
        <v>901</v>
      </c>
      <c r="C395" s="103" t="s">
        <v>271</v>
      </c>
      <c r="D395" s="105">
        <v>1.7</v>
      </c>
      <c r="E395" s="139">
        <v>405400.0</v>
      </c>
      <c r="F395" s="263">
        <v>340800.0</v>
      </c>
      <c r="G395" s="205" t="s">
        <v>561</v>
      </c>
      <c r="H395" s="119">
        <f t="shared" ref="H395:H398" si="109">G395-2023</f>
        <v>-1</v>
      </c>
      <c r="I395" s="123">
        <f t="shared" ref="I395:I398" si="110">H395/30</f>
        <v>-0.03333333333</v>
      </c>
      <c r="J395" s="119">
        <f t="shared" ref="J395:J398" si="111">E395-F395</f>
        <v>64600</v>
      </c>
      <c r="K395" s="119">
        <f t="shared" ref="K395:K398" si="112">J395*I395</f>
        <v>-2153.333333</v>
      </c>
      <c r="L395" s="119">
        <f t="shared" ref="L395:L398" si="113">K395+J395</f>
        <v>62446.66667</v>
      </c>
      <c r="M395" s="119">
        <f t="shared" ref="M395:M398" si="114">L395+F395</f>
        <v>403246.6667</v>
      </c>
      <c r="N395" s="119" t="s">
        <v>157</v>
      </c>
      <c r="O395" s="112">
        <f t="shared" si="90"/>
        <v>238470.5882</v>
      </c>
      <c r="P395" s="27" t="s">
        <v>294</v>
      </c>
      <c r="Q395" s="21" t="s">
        <v>25</v>
      </c>
      <c r="R395" s="19" t="s">
        <v>902</v>
      </c>
      <c r="S395" s="18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94"/>
      <c r="AF395" s="94"/>
      <c r="AG395" s="94"/>
      <c r="AH395" s="94"/>
      <c r="AI395" s="94"/>
      <c r="AJ395" s="94"/>
      <c r="AK395" s="94"/>
      <c r="AL395" s="94"/>
    </row>
    <row r="396">
      <c r="A396" s="204" t="s">
        <v>903</v>
      </c>
      <c r="C396" s="103" t="s">
        <v>271</v>
      </c>
      <c r="D396" s="105">
        <v>1.11</v>
      </c>
      <c r="E396" s="139">
        <v>1485800.0</v>
      </c>
      <c r="F396" s="263">
        <v>755500.0</v>
      </c>
      <c r="G396" s="205" t="s">
        <v>561</v>
      </c>
      <c r="H396" s="119">
        <f t="shared" si="109"/>
        <v>-1</v>
      </c>
      <c r="I396" s="123">
        <f t="shared" si="110"/>
        <v>-0.03333333333</v>
      </c>
      <c r="J396" s="119">
        <f t="shared" si="111"/>
        <v>730300</v>
      </c>
      <c r="K396" s="119">
        <f t="shared" si="112"/>
        <v>-24343.33333</v>
      </c>
      <c r="L396" s="119">
        <f t="shared" si="113"/>
        <v>705956.6667</v>
      </c>
      <c r="M396" s="119">
        <f t="shared" si="114"/>
        <v>1461456.667</v>
      </c>
      <c r="N396" s="119" t="s">
        <v>157</v>
      </c>
      <c r="O396" s="149">
        <v>1485800.0</v>
      </c>
      <c r="P396" s="27" t="s">
        <v>294</v>
      </c>
      <c r="Q396" s="21" t="s">
        <v>25</v>
      </c>
      <c r="R396" s="19" t="s">
        <v>904</v>
      </c>
      <c r="S396" s="18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94"/>
      <c r="AF396" s="94"/>
      <c r="AG396" s="94"/>
      <c r="AH396" s="94"/>
      <c r="AI396" s="94"/>
      <c r="AJ396" s="94"/>
      <c r="AK396" s="94"/>
      <c r="AL396" s="94"/>
    </row>
    <row r="397">
      <c r="A397" s="204" t="s">
        <v>905</v>
      </c>
      <c r="C397" s="103" t="s">
        <v>271</v>
      </c>
      <c r="D397" s="105">
        <v>4.36</v>
      </c>
      <c r="E397" s="139">
        <v>2993200.0</v>
      </c>
      <c r="F397" s="263">
        <v>1011800.0</v>
      </c>
      <c r="G397" s="205" t="s">
        <v>561</v>
      </c>
      <c r="H397" s="119">
        <f t="shared" si="109"/>
        <v>-1</v>
      </c>
      <c r="I397" s="123">
        <f t="shared" si="110"/>
        <v>-0.03333333333</v>
      </c>
      <c r="J397" s="119">
        <f t="shared" si="111"/>
        <v>1981400</v>
      </c>
      <c r="K397" s="119">
        <f t="shared" si="112"/>
        <v>-66046.66667</v>
      </c>
      <c r="L397" s="119">
        <f t="shared" si="113"/>
        <v>1915353.333</v>
      </c>
      <c r="M397" s="119">
        <f t="shared" si="114"/>
        <v>2927153.333</v>
      </c>
      <c r="N397" s="119" t="s">
        <v>157</v>
      </c>
      <c r="O397" s="112">
        <f t="shared" ref="O397:O407" si="115">E397/D397</f>
        <v>686513.7615</v>
      </c>
      <c r="P397" s="27" t="s">
        <v>294</v>
      </c>
      <c r="Q397" s="21" t="s">
        <v>25</v>
      </c>
      <c r="R397" s="19" t="s">
        <v>906</v>
      </c>
      <c r="S397" s="18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94"/>
      <c r="AF397" s="94"/>
      <c r="AG397" s="94"/>
      <c r="AH397" s="94"/>
      <c r="AI397" s="94"/>
      <c r="AJ397" s="94"/>
      <c r="AK397" s="94"/>
      <c r="AL397" s="94"/>
    </row>
    <row r="398">
      <c r="A398" s="204" t="s">
        <v>907</v>
      </c>
      <c r="B398" s="122" t="s">
        <v>2</v>
      </c>
      <c r="C398" s="103" t="s">
        <v>271</v>
      </c>
      <c r="D398" s="105">
        <v>17.131</v>
      </c>
      <c r="E398" s="139">
        <v>1.59941E7</v>
      </c>
      <c r="F398" s="263">
        <v>4656100.0</v>
      </c>
      <c r="G398" s="205" t="s">
        <v>561</v>
      </c>
      <c r="H398" s="119">
        <f t="shared" si="109"/>
        <v>-1</v>
      </c>
      <c r="I398" s="123">
        <f t="shared" si="110"/>
        <v>-0.03333333333</v>
      </c>
      <c r="J398" s="119">
        <f t="shared" si="111"/>
        <v>11338000</v>
      </c>
      <c r="K398" s="119">
        <f t="shared" si="112"/>
        <v>-377933.3333</v>
      </c>
      <c r="L398" s="119">
        <f t="shared" si="113"/>
        <v>10960066.67</v>
      </c>
      <c r="M398" s="119">
        <f t="shared" si="114"/>
        <v>15616166.67</v>
      </c>
      <c r="N398" s="119">
        <v>180806.0</v>
      </c>
      <c r="O398" s="112">
        <f t="shared" si="115"/>
        <v>933634.9308</v>
      </c>
      <c r="P398" s="27" t="s">
        <v>294</v>
      </c>
      <c r="Q398" s="21" t="s">
        <v>25</v>
      </c>
      <c r="R398" s="19" t="s">
        <v>908</v>
      </c>
      <c r="S398" s="18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94"/>
      <c r="AF398" s="94"/>
      <c r="AG398" s="94"/>
      <c r="AH398" s="94"/>
      <c r="AI398" s="94"/>
      <c r="AJ398" s="94"/>
      <c r="AK398" s="94"/>
      <c r="AL398" s="94"/>
    </row>
    <row r="399">
      <c r="A399" s="103" t="s">
        <v>909</v>
      </c>
      <c r="B399" s="218"/>
      <c r="C399" s="103" t="s">
        <v>271</v>
      </c>
      <c r="D399" s="105">
        <v>0.036</v>
      </c>
      <c r="E399" s="139">
        <v>11800.0</v>
      </c>
      <c r="F399" s="107" t="s">
        <v>25</v>
      </c>
      <c r="G399" s="108"/>
      <c r="H399" s="117"/>
      <c r="I399" s="118"/>
      <c r="J399" s="117"/>
      <c r="K399" s="117"/>
      <c r="L399" s="117"/>
      <c r="M399" s="117"/>
      <c r="N399" s="119" t="s">
        <v>157</v>
      </c>
      <c r="O399" s="112">
        <f t="shared" si="115"/>
        <v>327777.7778</v>
      </c>
      <c r="P399" s="27" t="s">
        <v>294</v>
      </c>
      <c r="Q399" s="21" t="s">
        <v>25</v>
      </c>
      <c r="R399" s="19" t="s">
        <v>910</v>
      </c>
      <c r="S399" s="18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94"/>
      <c r="AF399" s="94"/>
      <c r="AG399" s="94"/>
      <c r="AH399" s="94"/>
      <c r="AI399" s="94"/>
      <c r="AJ399" s="94"/>
      <c r="AK399" s="94"/>
      <c r="AL399" s="94"/>
    </row>
    <row r="400">
      <c r="A400" s="103" t="s">
        <v>911</v>
      </c>
      <c r="C400" s="103" t="s">
        <v>271</v>
      </c>
      <c r="D400" s="105">
        <v>0.185</v>
      </c>
      <c r="E400" s="139">
        <v>13900.0</v>
      </c>
      <c r="F400" s="107" t="s">
        <v>25</v>
      </c>
      <c r="G400" s="108"/>
      <c r="H400" s="117"/>
      <c r="I400" s="118"/>
      <c r="J400" s="117"/>
      <c r="K400" s="117"/>
      <c r="L400" s="117"/>
      <c r="M400" s="117"/>
      <c r="N400" s="119" t="s">
        <v>157</v>
      </c>
      <c r="O400" s="112">
        <f t="shared" si="115"/>
        <v>75135.13514</v>
      </c>
      <c r="P400" s="27" t="s">
        <v>294</v>
      </c>
      <c r="Q400" s="21" t="s">
        <v>25</v>
      </c>
      <c r="R400" s="19" t="s">
        <v>912</v>
      </c>
      <c r="S400" s="18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94"/>
      <c r="AF400" s="94"/>
      <c r="AG400" s="94"/>
      <c r="AH400" s="94"/>
      <c r="AI400" s="94"/>
      <c r="AJ400" s="94"/>
      <c r="AK400" s="94"/>
      <c r="AL400" s="94"/>
    </row>
    <row r="401">
      <c r="A401" s="124" t="s">
        <v>913</v>
      </c>
      <c r="C401" s="124" t="s">
        <v>271</v>
      </c>
      <c r="D401" s="125">
        <v>19.779</v>
      </c>
      <c r="E401" s="136">
        <v>1.14247E7</v>
      </c>
      <c r="F401" s="127" t="s">
        <v>25</v>
      </c>
      <c r="G401" s="128"/>
      <c r="H401" s="117"/>
      <c r="I401" s="118"/>
      <c r="J401" s="117"/>
      <c r="K401" s="117"/>
      <c r="L401" s="117"/>
      <c r="M401" s="117"/>
      <c r="N401" s="129">
        <v>98124.0</v>
      </c>
      <c r="O401" s="130">
        <f t="shared" si="115"/>
        <v>577617.6753</v>
      </c>
      <c r="P401" s="142" t="s">
        <v>294</v>
      </c>
      <c r="Q401" s="143" t="s">
        <v>24</v>
      </c>
      <c r="R401" s="146" t="s">
        <v>914</v>
      </c>
      <c r="S401" s="262"/>
      <c r="T401" s="134"/>
      <c r="U401" s="134"/>
      <c r="V401" s="134"/>
      <c r="W401" s="134"/>
      <c r="X401" s="134"/>
      <c r="Y401" s="134"/>
      <c r="Z401" s="134"/>
      <c r="AA401" s="134"/>
      <c r="AB401" s="134"/>
      <c r="AC401" s="134"/>
      <c r="AD401" s="134"/>
      <c r="AE401" s="116"/>
      <c r="AF401" s="116"/>
      <c r="AG401" s="116"/>
      <c r="AH401" s="116"/>
      <c r="AI401" s="116"/>
      <c r="AJ401" s="116"/>
      <c r="AK401" s="116"/>
      <c r="AL401" s="116"/>
    </row>
    <row r="402">
      <c r="A402" s="124" t="s">
        <v>86</v>
      </c>
      <c r="C402" s="124" t="s">
        <v>271</v>
      </c>
      <c r="D402" s="125">
        <v>10.5</v>
      </c>
      <c r="E402" s="136">
        <v>6983700.0</v>
      </c>
      <c r="F402" s="127" t="s">
        <v>25</v>
      </c>
      <c r="G402" s="128"/>
      <c r="H402" s="117"/>
      <c r="I402" s="118"/>
      <c r="J402" s="117"/>
      <c r="K402" s="117"/>
      <c r="L402" s="117"/>
      <c r="M402" s="117"/>
      <c r="N402" s="129">
        <v>83372.0</v>
      </c>
      <c r="O402" s="130">
        <f t="shared" si="115"/>
        <v>665114.2857</v>
      </c>
      <c r="P402" s="142" t="s">
        <v>294</v>
      </c>
      <c r="Q402" s="143" t="s">
        <v>24</v>
      </c>
      <c r="R402" s="146" t="s">
        <v>915</v>
      </c>
      <c r="S402" s="262"/>
      <c r="T402" s="134"/>
      <c r="U402" s="134"/>
      <c r="V402" s="134"/>
      <c r="W402" s="134"/>
      <c r="X402" s="134"/>
      <c r="Y402" s="134"/>
      <c r="Z402" s="134"/>
      <c r="AA402" s="134"/>
      <c r="AB402" s="134"/>
      <c r="AC402" s="134"/>
      <c r="AD402" s="134"/>
      <c r="AE402" s="116"/>
      <c r="AF402" s="116"/>
      <c r="AG402" s="116"/>
      <c r="AH402" s="116"/>
      <c r="AI402" s="116"/>
      <c r="AJ402" s="116"/>
      <c r="AK402" s="116"/>
      <c r="AL402" s="116"/>
    </row>
    <row r="403">
      <c r="A403" s="138" t="s">
        <v>916</v>
      </c>
      <c r="B403" s="20" t="s">
        <v>2</v>
      </c>
      <c r="C403" s="103" t="s">
        <v>271</v>
      </c>
      <c r="D403" s="105">
        <v>9.15</v>
      </c>
      <c r="E403" s="120">
        <v>5426810.0</v>
      </c>
      <c r="F403" s="107">
        <v>2850190.0</v>
      </c>
      <c r="G403" s="121" t="s">
        <v>305</v>
      </c>
      <c r="H403" s="119">
        <f t="shared" ref="H403:H404" si="116">G403-2023</f>
        <v>-2</v>
      </c>
      <c r="I403" s="123">
        <f t="shared" ref="I403:I404" si="117">H403/30</f>
        <v>-0.06666666667</v>
      </c>
      <c r="J403" s="119">
        <f t="shared" ref="J403:J404" si="118">E403-F403</f>
        <v>2576620</v>
      </c>
      <c r="K403" s="119">
        <f t="shared" ref="K403:K404" si="119">J403*I403</f>
        <v>-171774.6667</v>
      </c>
      <c r="L403" s="119">
        <f t="shared" ref="L403:L404" si="120">K403+J403</f>
        <v>2404845.333</v>
      </c>
      <c r="M403" s="119">
        <f t="shared" ref="M403:M404" si="121">L403+F403</f>
        <v>5255035.333</v>
      </c>
      <c r="N403" s="119">
        <v>69844.0</v>
      </c>
      <c r="O403" s="112">
        <f t="shared" si="115"/>
        <v>593093.9891</v>
      </c>
      <c r="P403" s="27" t="s">
        <v>272</v>
      </c>
      <c r="Q403" s="21" t="s">
        <v>25</v>
      </c>
      <c r="R403" s="19" t="s">
        <v>917</v>
      </c>
      <c r="S403" s="73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94"/>
      <c r="AF403" s="94"/>
      <c r="AG403" s="94"/>
      <c r="AH403" s="94"/>
      <c r="AI403" s="94"/>
      <c r="AJ403" s="94"/>
      <c r="AK403" s="94"/>
      <c r="AL403" s="94"/>
    </row>
    <row r="404">
      <c r="A404" s="138" t="s">
        <v>918</v>
      </c>
      <c r="B404" s="20" t="s">
        <v>2</v>
      </c>
      <c r="C404" s="103" t="s">
        <v>271</v>
      </c>
      <c r="D404" s="105">
        <v>1.25</v>
      </c>
      <c r="E404" s="139">
        <v>401250.0</v>
      </c>
      <c r="F404" s="107">
        <v>351560.0</v>
      </c>
      <c r="G404" s="108" t="s">
        <v>294</v>
      </c>
      <c r="H404" s="119">
        <f t="shared" si="116"/>
        <v>0</v>
      </c>
      <c r="I404" s="123">
        <f t="shared" si="117"/>
        <v>0</v>
      </c>
      <c r="J404" s="119">
        <f t="shared" si="118"/>
        <v>49690</v>
      </c>
      <c r="K404" s="119">
        <f t="shared" si="119"/>
        <v>0</v>
      </c>
      <c r="L404" s="119">
        <f t="shared" si="120"/>
        <v>49690</v>
      </c>
      <c r="M404" s="119">
        <f t="shared" si="121"/>
        <v>401250</v>
      </c>
      <c r="N404" s="119" t="s">
        <v>157</v>
      </c>
      <c r="O404" s="112">
        <f t="shared" si="115"/>
        <v>321000</v>
      </c>
      <c r="P404" s="27" t="s">
        <v>272</v>
      </c>
      <c r="Q404" s="21" t="s">
        <v>25</v>
      </c>
      <c r="R404" s="93"/>
      <c r="S404" s="73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215"/>
      <c r="AF404" s="215"/>
      <c r="AG404" s="215"/>
      <c r="AH404" s="215"/>
      <c r="AI404" s="215"/>
      <c r="AJ404" s="215"/>
      <c r="AK404" s="215"/>
      <c r="AL404" s="215"/>
    </row>
    <row r="405">
      <c r="A405" s="138" t="s">
        <v>919</v>
      </c>
      <c r="B405" s="20" t="s">
        <v>2</v>
      </c>
      <c r="C405" s="103" t="s">
        <v>271</v>
      </c>
      <c r="D405" s="105">
        <v>17.18</v>
      </c>
      <c r="E405" s="120">
        <v>1737990.0</v>
      </c>
      <c r="F405" s="107" t="s">
        <v>25</v>
      </c>
      <c r="G405" s="121"/>
      <c r="H405" s="117"/>
      <c r="I405" s="118"/>
      <c r="J405" s="117"/>
      <c r="K405" s="117"/>
      <c r="L405" s="117"/>
      <c r="M405" s="117"/>
      <c r="N405" s="119" t="s">
        <v>157</v>
      </c>
      <c r="O405" s="112">
        <f t="shared" si="115"/>
        <v>101163.5623</v>
      </c>
      <c r="P405" s="27" t="s">
        <v>272</v>
      </c>
      <c r="Q405" s="21" t="s">
        <v>25</v>
      </c>
      <c r="R405" s="19" t="s">
        <v>273</v>
      </c>
      <c r="S405" s="73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16"/>
      <c r="AF405" s="116"/>
      <c r="AG405" s="116"/>
      <c r="AH405" s="116"/>
      <c r="AI405" s="116"/>
      <c r="AJ405" s="116"/>
      <c r="AK405" s="116"/>
      <c r="AL405" s="116"/>
    </row>
    <row r="406">
      <c r="A406" s="138" t="s">
        <v>920</v>
      </c>
      <c r="B406" s="20" t="s">
        <v>2</v>
      </c>
      <c r="C406" s="103" t="s">
        <v>271</v>
      </c>
      <c r="D406" s="105">
        <v>22.22</v>
      </c>
      <c r="E406" s="139">
        <v>2241210.0</v>
      </c>
      <c r="F406" s="107" t="s">
        <v>25</v>
      </c>
      <c r="G406" s="108"/>
      <c r="H406" s="117"/>
      <c r="I406" s="118"/>
      <c r="J406" s="117"/>
      <c r="K406" s="117"/>
      <c r="L406" s="117"/>
      <c r="M406" s="117"/>
      <c r="N406" s="119" t="s">
        <v>157</v>
      </c>
      <c r="O406" s="112">
        <f t="shared" si="115"/>
        <v>100864.5365</v>
      </c>
      <c r="P406" s="27" t="s">
        <v>272</v>
      </c>
      <c r="Q406" s="21" t="s">
        <v>25</v>
      </c>
      <c r="R406" s="19" t="s">
        <v>273</v>
      </c>
      <c r="S406" s="73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16"/>
      <c r="AF406" s="116"/>
      <c r="AG406" s="116"/>
      <c r="AH406" s="116"/>
      <c r="AI406" s="116"/>
      <c r="AJ406" s="116"/>
      <c r="AK406" s="116"/>
      <c r="AL406" s="116"/>
    </row>
    <row r="407">
      <c r="A407" s="135" t="s">
        <v>921</v>
      </c>
      <c r="B407" s="141" t="s">
        <v>2</v>
      </c>
      <c r="C407" s="124" t="s">
        <v>271</v>
      </c>
      <c r="D407" s="125">
        <v>4.69</v>
      </c>
      <c r="E407" s="136">
        <v>2236140.0</v>
      </c>
      <c r="F407" s="127" t="s">
        <v>25</v>
      </c>
      <c r="G407" s="128"/>
      <c r="H407" s="117"/>
      <c r="I407" s="118"/>
      <c r="J407" s="117"/>
      <c r="K407" s="117"/>
      <c r="L407" s="117"/>
      <c r="M407" s="117"/>
      <c r="N407" s="129" t="s">
        <v>157</v>
      </c>
      <c r="O407" s="130">
        <f t="shared" si="115"/>
        <v>476788.9126</v>
      </c>
      <c r="P407" s="142" t="s">
        <v>272</v>
      </c>
      <c r="Q407" s="143" t="s">
        <v>24</v>
      </c>
      <c r="R407" s="144"/>
      <c r="S407" s="264"/>
      <c r="T407" s="134"/>
      <c r="U407" s="134"/>
      <c r="V407" s="134"/>
      <c r="W407" s="134"/>
      <c r="X407" s="134"/>
      <c r="Y407" s="134"/>
      <c r="Z407" s="134"/>
      <c r="AA407" s="134"/>
      <c r="AB407" s="134"/>
      <c r="AC407" s="134"/>
      <c r="AD407" s="134"/>
      <c r="AE407" s="116"/>
      <c r="AF407" s="116"/>
      <c r="AG407" s="116"/>
      <c r="AH407" s="116"/>
      <c r="AI407" s="116"/>
      <c r="AJ407" s="116"/>
      <c r="AK407" s="116"/>
      <c r="AL407" s="116"/>
    </row>
    <row r="408">
      <c r="A408" s="103" t="s">
        <v>922</v>
      </c>
      <c r="B408" s="20" t="s">
        <v>2</v>
      </c>
      <c r="C408" s="103" t="s">
        <v>271</v>
      </c>
      <c r="D408" s="105" t="s">
        <v>31</v>
      </c>
      <c r="E408" s="139">
        <v>253003.0</v>
      </c>
      <c r="F408" s="107" t="s">
        <v>25</v>
      </c>
      <c r="G408" s="108"/>
      <c r="H408" s="117"/>
      <c r="I408" s="118"/>
      <c r="J408" s="117"/>
      <c r="K408" s="117"/>
      <c r="L408" s="117"/>
      <c r="M408" s="117"/>
      <c r="N408" s="119" t="s">
        <v>157</v>
      </c>
      <c r="O408" s="149" t="s">
        <v>157</v>
      </c>
      <c r="P408" s="27" t="s">
        <v>272</v>
      </c>
      <c r="Q408" s="21" t="s">
        <v>25</v>
      </c>
      <c r="R408" s="19" t="s">
        <v>923</v>
      </c>
      <c r="S408" s="21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94"/>
      <c r="AF408" s="94"/>
      <c r="AG408" s="94"/>
      <c r="AH408" s="94"/>
      <c r="AI408" s="94"/>
      <c r="AJ408" s="94"/>
      <c r="AK408" s="94"/>
      <c r="AL408" s="94"/>
    </row>
    <row r="409">
      <c r="A409" s="103" t="s">
        <v>924</v>
      </c>
      <c r="B409" s="20" t="s">
        <v>2</v>
      </c>
      <c r="C409" s="103" t="s">
        <v>271</v>
      </c>
      <c r="D409" s="105" t="s">
        <v>31</v>
      </c>
      <c r="E409" s="120">
        <v>305352.0</v>
      </c>
      <c r="F409" s="107" t="s">
        <v>25</v>
      </c>
      <c r="G409" s="121"/>
      <c r="H409" s="117"/>
      <c r="I409" s="118"/>
      <c r="J409" s="117"/>
      <c r="K409" s="117"/>
      <c r="L409" s="117"/>
      <c r="M409" s="117"/>
      <c r="N409" s="119" t="s">
        <v>157</v>
      </c>
      <c r="O409" s="149" t="s">
        <v>157</v>
      </c>
      <c r="P409" s="27" t="s">
        <v>272</v>
      </c>
      <c r="Q409" s="21" t="s">
        <v>25</v>
      </c>
      <c r="R409" s="19" t="s">
        <v>273</v>
      </c>
      <c r="S409" s="73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16"/>
      <c r="AF409" s="116"/>
      <c r="AG409" s="116"/>
      <c r="AH409" s="116"/>
      <c r="AI409" s="116"/>
      <c r="AJ409" s="116"/>
      <c r="AK409" s="116"/>
      <c r="AL409" s="116"/>
    </row>
    <row r="410">
      <c r="A410" s="103" t="s">
        <v>925</v>
      </c>
      <c r="B410" s="20" t="s">
        <v>2</v>
      </c>
      <c r="C410" s="103" t="s">
        <v>271</v>
      </c>
      <c r="D410" s="105" t="s">
        <v>31</v>
      </c>
      <c r="E410" s="120">
        <v>1081307.0</v>
      </c>
      <c r="F410" s="107" t="s">
        <v>25</v>
      </c>
      <c r="G410" s="121"/>
      <c r="H410" s="117"/>
      <c r="I410" s="118"/>
      <c r="J410" s="117"/>
      <c r="K410" s="117"/>
      <c r="L410" s="117"/>
      <c r="M410" s="117"/>
      <c r="N410" s="119" t="s">
        <v>157</v>
      </c>
      <c r="O410" s="149" t="s">
        <v>157</v>
      </c>
      <c r="P410" s="27" t="s">
        <v>272</v>
      </c>
      <c r="Q410" s="21" t="s">
        <v>25</v>
      </c>
      <c r="R410" s="19" t="s">
        <v>273</v>
      </c>
      <c r="S410" s="73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16"/>
      <c r="AF410" s="116"/>
      <c r="AG410" s="116"/>
      <c r="AH410" s="116"/>
      <c r="AI410" s="116"/>
      <c r="AJ410" s="116"/>
      <c r="AK410" s="116"/>
      <c r="AL410" s="116"/>
    </row>
    <row r="411">
      <c r="A411" s="124" t="s">
        <v>926</v>
      </c>
      <c r="B411" s="141" t="s">
        <v>927</v>
      </c>
      <c r="C411" s="124" t="s">
        <v>271</v>
      </c>
      <c r="D411" s="125">
        <v>13.03</v>
      </c>
      <c r="E411" s="136">
        <v>1.737522E7</v>
      </c>
      <c r="F411" s="127" t="s">
        <v>25</v>
      </c>
      <c r="G411" s="128"/>
      <c r="H411" s="117"/>
      <c r="I411" s="118"/>
      <c r="J411" s="117"/>
      <c r="K411" s="117"/>
      <c r="L411" s="117"/>
      <c r="M411" s="117"/>
      <c r="N411" s="129">
        <v>72971.0</v>
      </c>
      <c r="O411" s="130">
        <f t="shared" ref="O411:O413" si="122">E411/D411</f>
        <v>1333478.127</v>
      </c>
      <c r="P411" s="142" t="s">
        <v>272</v>
      </c>
      <c r="Q411" s="143" t="s">
        <v>24</v>
      </c>
      <c r="R411" s="146" t="s">
        <v>928</v>
      </c>
      <c r="S411" s="264"/>
      <c r="T411" s="134"/>
      <c r="U411" s="134"/>
      <c r="V411" s="134"/>
      <c r="W411" s="134"/>
      <c r="X411" s="134"/>
      <c r="Y411" s="134"/>
      <c r="Z411" s="134"/>
      <c r="AA411" s="134"/>
      <c r="AB411" s="134"/>
      <c r="AC411" s="134"/>
      <c r="AD411" s="134"/>
      <c r="AE411" s="116"/>
      <c r="AF411" s="116"/>
      <c r="AG411" s="116"/>
      <c r="AH411" s="116"/>
      <c r="AI411" s="116"/>
      <c r="AJ411" s="116"/>
      <c r="AK411" s="116"/>
      <c r="AL411" s="116"/>
    </row>
    <row r="412">
      <c r="A412" s="103" t="s">
        <v>929</v>
      </c>
      <c r="B412" s="20" t="s">
        <v>2</v>
      </c>
      <c r="C412" s="103" t="s">
        <v>271</v>
      </c>
      <c r="D412" s="105">
        <v>19.92</v>
      </c>
      <c r="E412" s="139">
        <v>1.870941E7</v>
      </c>
      <c r="F412" s="107">
        <v>3585600.0</v>
      </c>
      <c r="G412" s="108" t="s">
        <v>76</v>
      </c>
      <c r="H412" s="119">
        <f t="shared" ref="H412:H413" si="123">G412-2023</f>
        <v>-8</v>
      </c>
      <c r="I412" s="123">
        <f t="shared" ref="I412:I413" si="124">H412/30</f>
        <v>-0.2666666667</v>
      </c>
      <c r="J412" s="119">
        <f t="shared" ref="J412:J413" si="125">E412-F412</f>
        <v>15123810</v>
      </c>
      <c r="K412" s="119">
        <f t="shared" ref="K412:K413" si="126">J412*I412</f>
        <v>-4033016</v>
      </c>
      <c r="L412" s="119">
        <f t="shared" ref="L412:L413" si="127">K412+J412</f>
        <v>11090794</v>
      </c>
      <c r="M412" s="119">
        <f t="shared" ref="M412:M413" si="128">L412+F412</f>
        <v>14676394</v>
      </c>
      <c r="N412" s="119">
        <v>139039.0</v>
      </c>
      <c r="O412" s="112">
        <f t="shared" si="122"/>
        <v>939227.4096</v>
      </c>
      <c r="P412" s="27" t="s">
        <v>272</v>
      </c>
      <c r="Q412" s="21" t="s">
        <v>25</v>
      </c>
      <c r="R412" s="19" t="s">
        <v>928</v>
      </c>
      <c r="S412" s="21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94"/>
      <c r="AF412" s="94"/>
      <c r="AG412" s="94"/>
      <c r="AH412" s="94"/>
      <c r="AI412" s="94"/>
      <c r="AJ412" s="94"/>
      <c r="AK412" s="94"/>
      <c r="AL412" s="94"/>
    </row>
    <row r="413">
      <c r="A413" s="204" t="s">
        <v>930</v>
      </c>
      <c r="B413" s="20" t="s">
        <v>2</v>
      </c>
      <c r="C413" s="103" t="s">
        <v>271</v>
      </c>
      <c r="D413" s="105">
        <v>11.81</v>
      </c>
      <c r="E413" s="175">
        <v>6163280.0</v>
      </c>
      <c r="F413" s="263">
        <v>1290500.0</v>
      </c>
      <c r="G413" s="205" t="s">
        <v>561</v>
      </c>
      <c r="H413" s="119">
        <f t="shared" si="123"/>
        <v>-1</v>
      </c>
      <c r="I413" s="123">
        <f t="shared" si="124"/>
        <v>-0.03333333333</v>
      </c>
      <c r="J413" s="119">
        <f t="shared" si="125"/>
        <v>4872780</v>
      </c>
      <c r="K413" s="119">
        <f t="shared" si="126"/>
        <v>-162426</v>
      </c>
      <c r="L413" s="119">
        <f t="shared" si="127"/>
        <v>4710354</v>
      </c>
      <c r="M413" s="119">
        <f t="shared" si="128"/>
        <v>6000854</v>
      </c>
      <c r="N413" s="119">
        <v>93702.0</v>
      </c>
      <c r="O413" s="112">
        <f t="shared" si="122"/>
        <v>521869.602</v>
      </c>
      <c r="P413" s="27" t="s">
        <v>272</v>
      </c>
      <c r="Q413" s="21" t="s">
        <v>25</v>
      </c>
      <c r="R413" s="102" t="s">
        <v>928</v>
      </c>
      <c r="S413" s="73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94"/>
      <c r="AF413" s="94"/>
      <c r="AG413" s="94"/>
      <c r="AH413" s="94"/>
      <c r="AI413" s="94"/>
      <c r="AJ413" s="94"/>
      <c r="AK413" s="94"/>
      <c r="AL413" s="94"/>
    </row>
    <row r="414">
      <c r="A414" s="103" t="s">
        <v>931</v>
      </c>
      <c r="B414" s="20" t="s">
        <v>2</v>
      </c>
      <c r="C414" s="103" t="s">
        <v>271</v>
      </c>
      <c r="D414" s="247"/>
      <c r="E414" s="139">
        <v>219727.83</v>
      </c>
      <c r="F414" s="107" t="s">
        <v>25</v>
      </c>
      <c r="G414" s="108"/>
      <c r="H414" s="117"/>
      <c r="I414" s="118"/>
      <c r="J414" s="117"/>
      <c r="K414" s="117"/>
      <c r="L414" s="117"/>
      <c r="M414" s="117"/>
      <c r="N414" s="119" t="s">
        <v>157</v>
      </c>
      <c r="O414" s="149" t="s">
        <v>157</v>
      </c>
      <c r="P414" s="27" t="s">
        <v>294</v>
      </c>
      <c r="Q414" s="21" t="s">
        <v>25</v>
      </c>
      <c r="R414" s="19" t="s">
        <v>273</v>
      </c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16"/>
      <c r="AF414" s="116"/>
      <c r="AG414" s="116"/>
      <c r="AH414" s="116"/>
      <c r="AI414" s="116"/>
      <c r="AJ414" s="116"/>
      <c r="AK414" s="116"/>
      <c r="AL414" s="116"/>
    </row>
    <row r="415">
      <c r="A415" s="103" t="s">
        <v>931</v>
      </c>
      <c r="B415" s="20" t="s">
        <v>2</v>
      </c>
      <c r="C415" s="103" t="s">
        <v>271</v>
      </c>
      <c r="D415" s="247"/>
      <c r="E415" s="139">
        <v>255040.0</v>
      </c>
      <c r="F415" s="107" t="s">
        <v>25</v>
      </c>
      <c r="G415" s="108"/>
      <c r="H415" s="117"/>
      <c r="I415" s="118"/>
      <c r="J415" s="117"/>
      <c r="K415" s="117"/>
      <c r="L415" s="117"/>
      <c r="M415" s="117"/>
      <c r="N415" s="119" t="s">
        <v>157</v>
      </c>
      <c r="O415" s="149" t="s">
        <v>157</v>
      </c>
      <c r="P415" s="27" t="s">
        <v>294</v>
      </c>
      <c r="Q415" s="21" t="s">
        <v>25</v>
      </c>
      <c r="R415" s="19" t="s">
        <v>273</v>
      </c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16"/>
      <c r="AF415" s="116"/>
      <c r="AG415" s="116"/>
      <c r="AH415" s="116"/>
      <c r="AI415" s="116"/>
      <c r="AJ415" s="116"/>
      <c r="AK415" s="116"/>
      <c r="AL415" s="116"/>
    </row>
    <row r="416">
      <c r="A416" s="103" t="s">
        <v>931</v>
      </c>
      <c r="B416" s="20" t="s">
        <v>2</v>
      </c>
      <c r="C416" s="103" t="s">
        <v>271</v>
      </c>
      <c r="D416" s="247"/>
      <c r="E416" s="139">
        <v>10240.0</v>
      </c>
      <c r="F416" s="107" t="s">
        <v>25</v>
      </c>
      <c r="G416" s="108"/>
      <c r="H416" s="117"/>
      <c r="I416" s="118"/>
      <c r="J416" s="117"/>
      <c r="K416" s="117"/>
      <c r="L416" s="117"/>
      <c r="M416" s="117"/>
      <c r="N416" s="119" t="s">
        <v>157</v>
      </c>
      <c r="O416" s="149" t="s">
        <v>157</v>
      </c>
      <c r="P416" s="27" t="s">
        <v>272</v>
      </c>
      <c r="Q416" s="21" t="s">
        <v>25</v>
      </c>
      <c r="R416" s="19" t="s">
        <v>273</v>
      </c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16"/>
      <c r="AF416" s="116"/>
      <c r="AG416" s="116"/>
      <c r="AH416" s="116"/>
      <c r="AI416" s="116"/>
      <c r="AJ416" s="116"/>
      <c r="AK416" s="116"/>
      <c r="AL416" s="116"/>
    </row>
    <row r="417">
      <c r="A417" s="103" t="s">
        <v>932</v>
      </c>
      <c r="B417" s="20" t="s">
        <v>2</v>
      </c>
      <c r="C417" s="103" t="s">
        <v>271</v>
      </c>
      <c r="D417" s="105">
        <v>0.67</v>
      </c>
      <c r="E417" s="139">
        <v>649350.0</v>
      </c>
      <c r="F417" s="107">
        <v>400000.0</v>
      </c>
      <c r="G417" s="108" t="s">
        <v>151</v>
      </c>
      <c r="H417" s="119">
        <f>G417-2023</f>
        <v>-18</v>
      </c>
      <c r="I417" s="123">
        <f>H417/30</f>
        <v>-0.6</v>
      </c>
      <c r="J417" s="119">
        <f>E417-F417</f>
        <v>249350</v>
      </c>
      <c r="K417" s="119">
        <f>J417*I417</f>
        <v>-149610</v>
      </c>
      <c r="L417" s="119">
        <f>K417+J417</f>
        <v>99740</v>
      </c>
      <c r="M417" s="119">
        <f>L417+F417</f>
        <v>499740</v>
      </c>
      <c r="N417" s="119" t="s">
        <v>157</v>
      </c>
      <c r="O417" s="112">
        <f t="shared" ref="O417:O421" si="129">E417/D417</f>
        <v>969179.1045</v>
      </c>
      <c r="P417" s="27" t="s">
        <v>294</v>
      </c>
      <c r="Q417" s="21" t="s">
        <v>25</v>
      </c>
      <c r="R417" s="19" t="s">
        <v>276</v>
      </c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94"/>
      <c r="AF417" s="94"/>
      <c r="AG417" s="94"/>
      <c r="AH417" s="94"/>
      <c r="AI417" s="94"/>
      <c r="AJ417" s="94"/>
      <c r="AK417" s="94"/>
      <c r="AL417" s="94"/>
    </row>
    <row r="418">
      <c r="A418" s="124" t="s">
        <v>932</v>
      </c>
      <c r="B418" s="141" t="s">
        <v>2</v>
      </c>
      <c r="C418" s="124" t="s">
        <v>271</v>
      </c>
      <c r="D418" s="125">
        <v>17.59</v>
      </c>
      <c r="E418" s="136">
        <v>1.027976E7</v>
      </c>
      <c r="F418" s="127" t="s">
        <v>25</v>
      </c>
      <c r="G418" s="128"/>
      <c r="H418" s="117"/>
      <c r="I418" s="118"/>
      <c r="J418" s="117"/>
      <c r="K418" s="117"/>
      <c r="L418" s="117"/>
      <c r="M418" s="117"/>
      <c r="N418" s="129">
        <v>82752.0</v>
      </c>
      <c r="O418" s="130">
        <f t="shared" si="129"/>
        <v>584409.3235</v>
      </c>
      <c r="P418" s="142" t="s">
        <v>294</v>
      </c>
      <c r="Q418" s="143" t="s">
        <v>24</v>
      </c>
      <c r="R418" s="144"/>
      <c r="S418" s="134"/>
      <c r="T418" s="134"/>
      <c r="U418" s="134"/>
      <c r="V418" s="134"/>
      <c r="W418" s="134"/>
      <c r="X418" s="134"/>
      <c r="Y418" s="134"/>
      <c r="Z418" s="134"/>
      <c r="AA418" s="134"/>
      <c r="AB418" s="134"/>
      <c r="AC418" s="134"/>
      <c r="AD418" s="134"/>
      <c r="AE418" s="116"/>
      <c r="AF418" s="116"/>
      <c r="AG418" s="116"/>
      <c r="AH418" s="116"/>
      <c r="AI418" s="116"/>
      <c r="AJ418" s="116"/>
      <c r="AK418" s="116"/>
      <c r="AL418" s="116"/>
    </row>
    <row r="419">
      <c r="A419" s="103" t="s">
        <v>933</v>
      </c>
      <c r="B419" s="20" t="s">
        <v>2</v>
      </c>
      <c r="C419" s="103" t="s">
        <v>271</v>
      </c>
      <c r="D419" s="105">
        <v>0.94</v>
      </c>
      <c r="E419" s="139">
        <v>312480.0</v>
      </c>
      <c r="F419" s="107" t="s">
        <v>25</v>
      </c>
      <c r="G419" s="108"/>
      <c r="H419" s="117"/>
      <c r="I419" s="118"/>
      <c r="J419" s="117"/>
      <c r="K419" s="117"/>
      <c r="L419" s="117"/>
      <c r="M419" s="117"/>
      <c r="N419" s="119" t="s">
        <v>157</v>
      </c>
      <c r="O419" s="112">
        <f t="shared" si="129"/>
        <v>332425.5319</v>
      </c>
      <c r="P419" s="27" t="s">
        <v>294</v>
      </c>
      <c r="Q419" s="21" t="s">
        <v>25</v>
      </c>
      <c r="R419" s="19" t="s">
        <v>273</v>
      </c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16"/>
      <c r="AF419" s="116"/>
      <c r="AG419" s="116"/>
      <c r="AH419" s="116"/>
      <c r="AI419" s="116"/>
      <c r="AJ419" s="116"/>
      <c r="AK419" s="116"/>
      <c r="AL419" s="116"/>
    </row>
    <row r="420">
      <c r="A420" s="103" t="s">
        <v>932</v>
      </c>
      <c r="B420" s="20" t="s">
        <v>2</v>
      </c>
      <c r="C420" s="103" t="s">
        <v>271</v>
      </c>
      <c r="D420" s="105">
        <v>0.77</v>
      </c>
      <c r="E420" s="139">
        <v>501980.0</v>
      </c>
      <c r="F420" s="107">
        <v>250000.0</v>
      </c>
      <c r="G420" s="108" t="s">
        <v>76</v>
      </c>
      <c r="H420" s="119">
        <f t="shared" ref="H420:H421" si="130">G420-2023</f>
        <v>-8</v>
      </c>
      <c r="I420" s="123">
        <f t="shared" ref="I420:I421" si="131">H420/30</f>
        <v>-0.2666666667</v>
      </c>
      <c r="J420" s="119">
        <f t="shared" ref="J420:J421" si="132">E420-F420</f>
        <v>251980</v>
      </c>
      <c r="K420" s="119">
        <f t="shared" ref="K420:K421" si="133">J420*I420</f>
        <v>-67194.66667</v>
      </c>
      <c r="L420" s="119">
        <f t="shared" ref="L420:L421" si="134">K420+J420</f>
        <v>184785.3333</v>
      </c>
      <c r="M420" s="119">
        <f t="shared" ref="M420:M421" si="135">L420+F420</f>
        <v>434785.3333</v>
      </c>
      <c r="N420" s="119" t="s">
        <v>157</v>
      </c>
      <c r="O420" s="112">
        <f t="shared" si="129"/>
        <v>651922.0779</v>
      </c>
      <c r="P420" s="27" t="s">
        <v>294</v>
      </c>
      <c r="Q420" s="21" t="s">
        <v>25</v>
      </c>
      <c r="R420" s="19" t="s">
        <v>276</v>
      </c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94"/>
      <c r="AF420" s="94"/>
      <c r="AG420" s="94"/>
      <c r="AH420" s="94"/>
      <c r="AI420" s="94"/>
      <c r="AJ420" s="94"/>
      <c r="AK420" s="94"/>
      <c r="AL420" s="94"/>
    </row>
    <row r="421">
      <c r="A421" s="103" t="s">
        <v>934</v>
      </c>
      <c r="B421" s="20" t="s">
        <v>2</v>
      </c>
      <c r="C421" s="103" t="s">
        <v>271</v>
      </c>
      <c r="D421" s="105">
        <v>6.13</v>
      </c>
      <c r="E421" s="139">
        <v>2073430.0</v>
      </c>
      <c r="F421" s="107">
        <v>1204550.0</v>
      </c>
      <c r="G421" s="108" t="s">
        <v>101</v>
      </c>
      <c r="H421" s="119">
        <f t="shared" si="130"/>
        <v>-17</v>
      </c>
      <c r="I421" s="123">
        <f t="shared" si="131"/>
        <v>-0.5666666667</v>
      </c>
      <c r="J421" s="119">
        <f t="shared" si="132"/>
        <v>868880</v>
      </c>
      <c r="K421" s="119">
        <f t="shared" si="133"/>
        <v>-492365.3333</v>
      </c>
      <c r="L421" s="119">
        <f t="shared" si="134"/>
        <v>376514.6667</v>
      </c>
      <c r="M421" s="119">
        <f t="shared" si="135"/>
        <v>1581064.667</v>
      </c>
      <c r="N421" s="119" t="s">
        <v>157</v>
      </c>
      <c r="O421" s="112">
        <f t="shared" si="129"/>
        <v>338243.0669</v>
      </c>
      <c r="P421" s="27" t="s">
        <v>294</v>
      </c>
      <c r="Q421" s="21" t="s">
        <v>25</v>
      </c>
      <c r="R421" s="19" t="s">
        <v>923</v>
      </c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94"/>
      <c r="AF421" s="94"/>
      <c r="AG421" s="94"/>
      <c r="AH421" s="94"/>
      <c r="AI421" s="94"/>
      <c r="AJ421" s="94"/>
      <c r="AK421" s="94"/>
      <c r="AL421" s="94"/>
    </row>
    <row r="422">
      <c r="A422" s="138" t="s">
        <v>30</v>
      </c>
      <c r="B422" s="20" t="s">
        <v>2</v>
      </c>
      <c r="C422" s="103" t="s">
        <v>271</v>
      </c>
      <c r="D422" s="105">
        <v>13.09</v>
      </c>
      <c r="E422" s="139">
        <v>888260.0</v>
      </c>
      <c r="F422" s="107" t="s">
        <v>25</v>
      </c>
      <c r="G422" s="108"/>
      <c r="H422" s="117"/>
      <c r="I422" s="118"/>
      <c r="J422" s="117"/>
      <c r="K422" s="117"/>
      <c r="L422" s="117"/>
      <c r="M422" s="117"/>
      <c r="N422" s="119" t="s">
        <v>157</v>
      </c>
      <c r="O422" s="149" t="s">
        <v>157</v>
      </c>
      <c r="P422" s="27" t="s">
        <v>294</v>
      </c>
      <c r="Q422" s="21" t="s">
        <v>25</v>
      </c>
      <c r="R422" s="19" t="s">
        <v>273</v>
      </c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16"/>
      <c r="AF422" s="116"/>
      <c r="AG422" s="116"/>
      <c r="AH422" s="116"/>
      <c r="AI422" s="116"/>
      <c r="AJ422" s="116"/>
      <c r="AK422" s="116"/>
      <c r="AL422" s="116"/>
    </row>
    <row r="423">
      <c r="A423" s="265" t="s">
        <v>35</v>
      </c>
      <c r="B423" s="266" t="s">
        <v>2</v>
      </c>
      <c r="C423" s="267" t="s">
        <v>271</v>
      </c>
      <c r="D423" s="268">
        <v>19.71</v>
      </c>
      <c r="E423" s="269">
        <v>1.28625E7</v>
      </c>
      <c r="F423" s="270"/>
      <c r="G423" s="271"/>
      <c r="H423" s="272"/>
      <c r="I423" s="273">
        <f>H423/30</f>
        <v>0</v>
      </c>
      <c r="J423" s="272">
        <f>E423-F423</f>
        <v>12862500</v>
      </c>
      <c r="K423" s="272">
        <f>J423*I423</f>
        <v>0</v>
      </c>
      <c r="L423" s="272">
        <f>K423+J423</f>
        <v>12862500</v>
      </c>
      <c r="M423" s="272">
        <f>L423+F423</f>
        <v>12862500</v>
      </c>
      <c r="N423" s="272">
        <v>44800.0</v>
      </c>
      <c r="O423" s="274">
        <f t="shared" ref="O423:O429" si="136">E423/D423</f>
        <v>652587.519</v>
      </c>
      <c r="P423" s="275" t="s">
        <v>294</v>
      </c>
      <c r="Q423" s="276" t="s">
        <v>25</v>
      </c>
      <c r="R423" s="277" t="s">
        <v>935</v>
      </c>
      <c r="S423" s="278"/>
      <c r="T423" s="278"/>
      <c r="U423" s="278"/>
      <c r="V423" s="278"/>
      <c r="W423" s="278"/>
      <c r="X423" s="278"/>
      <c r="Y423" s="278"/>
      <c r="Z423" s="278"/>
      <c r="AA423" s="278"/>
      <c r="AB423" s="278"/>
      <c r="AC423" s="278"/>
      <c r="AD423" s="278"/>
      <c r="AE423" s="279"/>
      <c r="AF423" s="279"/>
      <c r="AG423" s="279"/>
      <c r="AH423" s="279"/>
      <c r="AI423" s="279"/>
      <c r="AJ423" s="279"/>
      <c r="AK423" s="279"/>
      <c r="AL423" s="279"/>
    </row>
    <row r="424">
      <c r="A424" s="138" t="s">
        <v>46</v>
      </c>
      <c r="B424" s="20" t="s">
        <v>2</v>
      </c>
      <c r="C424" s="103" t="s">
        <v>271</v>
      </c>
      <c r="D424" s="105">
        <v>1.0</v>
      </c>
      <c r="E424" s="139">
        <v>4881910.0</v>
      </c>
      <c r="F424" s="107" t="s">
        <v>48</v>
      </c>
      <c r="G424" s="214"/>
      <c r="H424" s="117"/>
      <c r="I424" s="118"/>
      <c r="J424" s="117"/>
      <c r="K424" s="117"/>
      <c r="L424" s="117"/>
      <c r="M424" s="117"/>
      <c r="N424" s="119" t="s">
        <v>157</v>
      </c>
      <c r="O424" s="112">
        <f t="shared" si="136"/>
        <v>4881910</v>
      </c>
      <c r="P424" s="27" t="s">
        <v>294</v>
      </c>
      <c r="Q424" s="21" t="s">
        <v>25</v>
      </c>
      <c r="R424" s="19" t="s">
        <v>783</v>
      </c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94"/>
      <c r="AF424" s="94"/>
      <c r="AG424" s="94"/>
      <c r="AH424" s="94"/>
      <c r="AI424" s="94"/>
      <c r="AJ424" s="94"/>
      <c r="AK424" s="94"/>
      <c r="AL424" s="94"/>
    </row>
    <row r="425">
      <c r="A425" s="135" t="s">
        <v>59</v>
      </c>
      <c r="B425" s="141" t="s">
        <v>2</v>
      </c>
      <c r="C425" s="124" t="s">
        <v>271</v>
      </c>
      <c r="D425" s="125">
        <v>9.64</v>
      </c>
      <c r="E425" s="136">
        <v>7743700.0</v>
      </c>
      <c r="F425" s="127" t="s">
        <v>25</v>
      </c>
      <c r="G425" s="128"/>
      <c r="H425" s="117"/>
      <c r="I425" s="118"/>
      <c r="J425" s="117"/>
      <c r="K425" s="117"/>
      <c r="L425" s="117"/>
      <c r="M425" s="117"/>
      <c r="N425" s="129">
        <v>86763.0</v>
      </c>
      <c r="O425" s="130">
        <f t="shared" si="136"/>
        <v>803288.3817</v>
      </c>
      <c r="P425" s="142" t="s">
        <v>294</v>
      </c>
      <c r="Q425" s="143" t="s">
        <v>24</v>
      </c>
      <c r="R425" s="144"/>
      <c r="S425" s="134"/>
      <c r="T425" s="134"/>
      <c r="U425" s="134"/>
      <c r="V425" s="134"/>
      <c r="W425" s="134"/>
      <c r="X425" s="134"/>
      <c r="Y425" s="134"/>
      <c r="Z425" s="134"/>
      <c r="AA425" s="134"/>
      <c r="AB425" s="134"/>
      <c r="AC425" s="134"/>
      <c r="AD425" s="134"/>
      <c r="AE425" s="116"/>
      <c r="AF425" s="116"/>
      <c r="AG425" s="116"/>
      <c r="AH425" s="116"/>
      <c r="AI425" s="116"/>
      <c r="AJ425" s="116"/>
      <c r="AK425" s="116"/>
      <c r="AL425" s="116"/>
    </row>
    <row r="426">
      <c r="A426" s="103" t="s">
        <v>936</v>
      </c>
      <c r="B426" s="20" t="s">
        <v>2</v>
      </c>
      <c r="C426" s="103" t="s">
        <v>271</v>
      </c>
      <c r="D426" s="105">
        <v>1.38</v>
      </c>
      <c r="E426" s="139">
        <v>27600.0</v>
      </c>
      <c r="F426" s="107" t="s">
        <v>25</v>
      </c>
      <c r="G426" s="108"/>
      <c r="H426" s="117"/>
      <c r="I426" s="118"/>
      <c r="J426" s="117"/>
      <c r="K426" s="117"/>
      <c r="L426" s="117"/>
      <c r="M426" s="117"/>
      <c r="N426" s="119" t="s">
        <v>157</v>
      </c>
      <c r="O426" s="112">
        <f t="shared" si="136"/>
        <v>20000</v>
      </c>
      <c r="P426" s="27" t="s">
        <v>294</v>
      </c>
      <c r="Q426" s="21" t="s">
        <v>25</v>
      </c>
      <c r="R426" s="19" t="s">
        <v>273</v>
      </c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16"/>
      <c r="AF426" s="116"/>
      <c r="AG426" s="116"/>
      <c r="AH426" s="116"/>
      <c r="AI426" s="116"/>
      <c r="AJ426" s="116"/>
      <c r="AK426" s="116"/>
      <c r="AL426" s="116"/>
    </row>
    <row r="427">
      <c r="A427" s="103" t="s">
        <v>936</v>
      </c>
      <c r="B427" s="20" t="s">
        <v>2</v>
      </c>
      <c r="C427" s="103" t="s">
        <v>271</v>
      </c>
      <c r="D427" s="105">
        <v>16.79</v>
      </c>
      <c r="E427" s="139">
        <v>1846900.0</v>
      </c>
      <c r="F427" s="107" t="s">
        <v>25</v>
      </c>
      <c r="G427" s="108"/>
      <c r="H427" s="117"/>
      <c r="I427" s="118"/>
      <c r="J427" s="117"/>
      <c r="K427" s="117"/>
      <c r="L427" s="117"/>
      <c r="M427" s="117"/>
      <c r="N427" s="119" t="s">
        <v>157</v>
      </c>
      <c r="O427" s="112">
        <f t="shared" si="136"/>
        <v>110000</v>
      </c>
      <c r="P427" s="27" t="s">
        <v>294</v>
      </c>
      <c r="Q427" s="21" t="s">
        <v>25</v>
      </c>
      <c r="R427" s="19" t="s">
        <v>273</v>
      </c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16"/>
      <c r="AF427" s="116"/>
      <c r="AG427" s="116"/>
      <c r="AH427" s="116"/>
      <c r="AI427" s="116"/>
      <c r="AJ427" s="116"/>
      <c r="AK427" s="116"/>
      <c r="AL427" s="116"/>
    </row>
    <row r="428">
      <c r="A428" s="135" t="s">
        <v>69</v>
      </c>
      <c r="B428" s="141" t="s">
        <v>2</v>
      </c>
      <c r="C428" s="124" t="s">
        <v>271</v>
      </c>
      <c r="D428" s="125">
        <v>15.37</v>
      </c>
      <c r="E428" s="136">
        <v>5064900.0</v>
      </c>
      <c r="F428" s="127" t="s">
        <v>25</v>
      </c>
      <c r="G428" s="128"/>
      <c r="H428" s="117"/>
      <c r="I428" s="118"/>
      <c r="J428" s="117"/>
      <c r="K428" s="117"/>
      <c r="L428" s="117"/>
      <c r="M428" s="117"/>
      <c r="N428" s="129">
        <v>58462.0</v>
      </c>
      <c r="O428" s="130">
        <f t="shared" si="136"/>
        <v>329531.555</v>
      </c>
      <c r="P428" s="142" t="s">
        <v>294</v>
      </c>
      <c r="Q428" s="143" t="s">
        <v>24</v>
      </c>
      <c r="R428" s="144"/>
      <c r="S428" s="134"/>
      <c r="T428" s="134"/>
      <c r="U428" s="134"/>
      <c r="V428" s="134"/>
      <c r="W428" s="134"/>
      <c r="X428" s="134"/>
      <c r="Y428" s="134"/>
      <c r="Z428" s="134"/>
      <c r="AA428" s="134"/>
      <c r="AB428" s="134"/>
      <c r="AC428" s="134"/>
      <c r="AD428" s="134"/>
      <c r="AE428" s="116"/>
      <c r="AF428" s="116"/>
      <c r="AG428" s="116"/>
      <c r="AH428" s="116"/>
      <c r="AI428" s="116"/>
      <c r="AJ428" s="116"/>
      <c r="AK428" s="116"/>
      <c r="AL428" s="116"/>
    </row>
    <row r="429">
      <c r="A429" s="135" t="s">
        <v>70</v>
      </c>
      <c r="B429" s="141" t="s">
        <v>2</v>
      </c>
      <c r="C429" s="124" t="s">
        <v>271</v>
      </c>
      <c r="D429" s="125">
        <v>24.6</v>
      </c>
      <c r="E429" s="280">
        <v>6200000.0</v>
      </c>
      <c r="F429" s="127" t="s">
        <v>25</v>
      </c>
      <c r="G429" s="128"/>
      <c r="H429" s="117"/>
      <c r="I429" s="118"/>
      <c r="J429" s="117"/>
      <c r="K429" s="117"/>
      <c r="L429" s="117"/>
      <c r="M429" s="117"/>
      <c r="N429" s="129">
        <v>69929.0</v>
      </c>
      <c r="O429" s="130">
        <f t="shared" si="136"/>
        <v>252032.5203</v>
      </c>
      <c r="P429" s="142" t="s">
        <v>294</v>
      </c>
      <c r="Q429" s="143" t="s">
        <v>24</v>
      </c>
      <c r="R429" s="144"/>
      <c r="S429" s="134"/>
      <c r="T429" s="134"/>
      <c r="U429" s="134"/>
      <c r="V429" s="134"/>
      <c r="W429" s="134"/>
      <c r="X429" s="134"/>
      <c r="Y429" s="134"/>
      <c r="Z429" s="134"/>
      <c r="AA429" s="134"/>
      <c r="AB429" s="134"/>
      <c r="AC429" s="134"/>
      <c r="AD429" s="134"/>
      <c r="AE429" s="116"/>
      <c r="AF429" s="116"/>
      <c r="AG429" s="116"/>
      <c r="AH429" s="116"/>
      <c r="AI429" s="116"/>
      <c r="AJ429" s="116"/>
      <c r="AK429" s="116"/>
      <c r="AL429" s="116"/>
    </row>
    <row r="430">
      <c r="A430" s="135" t="s">
        <v>85</v>
      </c>
      <c r="B430" s="141" t="s">
        <v>2</v>
      </c>
      <c r="C430" s="124" t="s">
        <v>271</v>
      </c>
      <c r="D430" s="125" t="s">
        <v>31</v>
      </c>
      <c r="E430" s="136">
        <v>2370242.5</v>
      </c>
      <c r="F430" s="127" t="s">
        <v>25</v>
      </c>
      <c r="G430" s="128"/>
      <c r="H430" s="117"/>
      <c r="I430" s="118"/>
      <c r="J430" s="117"/>
      <c r="K430" s="117"/>
      <c r="L430" s="117"/>
      <c r="M430" s="117"/>
      <c r="N430" s="129" t="s">
        <v>157</v>
      </c>
      <c r="O430" s="236" t="s">
        <v>157</v>
      </c>
      <c r="P430" s="142" t="s">
        <v>294</v>
      </c>
      <c r="Q430" s="143" t="s">
        <v>24</v>
      </c>
      <c r="R430" s="144"/>
      <c r="S430" s="134"/>
      <c r="T430" s="134"/>
      <c r="U430" s="134"/>
      <c r="V430" s="134"/>
      <c r="W430" s="134"/>
      <c r="X430" s="134"/>
      <c r="Y430" s="134"/>
      <c r="Z430" s="134"/>
      <c r="AA430" s="134"/>
      <c r="AB430" s="134"/>
      <c r="AC430" s="134"/>
      <c r="AD430" s="134"/>
      <c r="AE430" s="116"/>
      <c r="AF430" s="116"/>
      <c r="AG430" s="116"/>
      <c r="AH430" s="116"/>
      <c r="AI430" s="116"/>
      <c r="AJ430" s="116"/>
      <c r="AK430" s="116"/>
      <c r="AL430" s="116"/>
    </row>
    <row r="431">
      <c r="A431" s="135" t="s">
        <v>87</v>
      </c>
      <c r="B431" s="141" t="s">
        <v>2</v>
      </c>
      <c r="C431" s="124" t="s">
        <v>271</v>
      </c>
      <c r="D431" s="125">
        <v>11.28</v>
      </c>
      <c r="E431" s="136">
        <v>3915945.0</v>
      </c>
      <c r="F431" s="127" t="s">
        <v>25</v>
      </c>
      <c r="G431" s="128"/>
      <c r="H431" s="117"/>
      <c r="I431" s="118"/>
      <c r="J431" s="117"/>
      <c r="K431" s="117"/>
      <c r="L431" s="117"/>
      <c r="M431" s="117"/>
      <c r="N431" s="129">
        <v>51590.0</v>
      </c>
      <c r="O431" s="130">
        <f t="shared" ref="O431:O435" si="137">E431/D431</f>
        <v>347158.2447</v>
      </c>
      <c r="P431" s="142" t="s">
        <v>294</v>
      </c>
      <c r="Q431" s="143" t="s">
        <v>24</v>
      </c>
      <c r="R431" s="144"/>
      <c r="S431" s="134"/>
      <c r="T431" s="134"/>
      <c r="U431" s="134"/>
      <c r="V431" s="134"/>
      <c r="W431" s="134"/>
      <c r="X431" s="134"/>
      <c r="Y431" s="134"/>
      <c r="Z431" s="134"/>
      <c r="AA431" s="134"/>
      <c r="AB431" s="134"/>
      <c r="AC431" s="134"/>
      <c r="AD431" s="134"/>
      <c r="AE431" s="116"/>
      <c r="AF431" s="116"/>
      <c r="AG431" s="116"/>
      <c r="AH431" s="116"/>
      <c r="AI431" s="116"/>
      <c r="AJ431" s="116"/>
      <c r="AK431" s="116"/>
      <c r="AL431" s="116"/>
    </row>
    <row r="432">
      <c r="A432" s="138" t="s">
        <v>937</v>
      </c>
      <c r="B432" s="20" t="s">
        <v>2</v>
      </c>
      <c r="C432" s="103" t="s">
        <v>271</v>
      </c>
      <c r="D432" s="105">
        <v>0.82</v>
      </c>
      <c r="E432" s="139">
        <v>216740.0</v>
      </c>
      <c r="F432" s="107" t="s">
        <v>25</v>
      </c>
      <c r="G432" s="108"/>
      <c r="H432" s="117"/>
      <c r="I432" s="118"/>
      <c r="J432" s="117"/>
      <c r="K432" s="117"/>
      <c r="L432" s="117"/>
      <c r="M432" s="117"/>
      <c r="N432" s="119" t="s">
        <v>157</v>
      </c>
      <c r="O432" s="112">
        <f t="shared" si="137"/>
        <v>264317.0732</v>
      </c>
      <c r="P432" s="27" t="s">
        <v>294</v>
      </c>
      <c r="Q432" s="21" t="s">
        <v>25</v>
      </c>
      <c r="R432" s="19" t="s">
        <v>273</v>
      </c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16"/>
      <c r="AF432" s="116"/>
      <c r="AG432" s="116"/>
      <c r="AH432" s="116"/>
      <c r="AI432" s="116"/>
      <c r="AJ432" s="116"/>
      <c r="AK432" s="116"/>
      <c r="AL432" s="116"/>
    </row>
    <row r="433">
      <c r="A433" s="138" t="s">
        <v>938</v>
      </c>
      <c r="B433" s="20" t="s">
        <v>2</v>
      </c>
      <c r="C433" s="103" t="s">
        <v>271</v>
      </c>
      <c r="D433" s="105">
        <v>0.35</v>
      </c>
      <c r="E433" s="120">
        <v>139460.0</v>
      </c>
      <c r="F433" s="107" t="s">
        <v>25</v>
      </c>
      <c r="G433" s="121"/>
      <c r="H433" s="117"/>
      <c r="I433" s="118"/>
      <c r="J433" s="117"/>
      <c r="K433" s="117"/>
      <c r="L433" s="117"/>
      <c r="M433" s="117"/>
      <c r="N433" s="119" t="s">
        <v>157</v>
      </c>
      <c r="O433" s="112">
        <f t="shared" si="137"/>
        <v>398457.1429</v>
      </c>
      <c r="P433" s="27" t="s">
        <v>294</v>
      </c>
      <c r="Q433" s="21" t="s">
        <v>25</v>
      </c>
      <c r="R433" s="19" t="s">
        <v>273</v>
      </c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16"/>
      <c r="AF433" s="116"/>
      <c r="AG433" s="116"/>
      <c r="AH433" s="116"/>
      <c r="AI433" s="116"/>
      <c r="AJ433" s="116"/>
      <c r="AK433" s="116"/>
      <c r="AL433" s="116"/>
    </row>
    <row r="434">
      <c r="A434" s="124" t="s">
        <v>939</v>
      </c>
      <c r="B434" s="141" t="s">
        <v>2</v>
      </c>
      <c r="C434" s="124" t="s">
        <v>271</v>
      </c>
      <c r="D434" s="125">
        <v>12.4</v>
      </c>
      <c r="E434" s="136">
        <v>5722300.0</v>
      </c>
      <c r="F434" s="127" t="s">
        <v>25</v>
      </c>
      <c r="G434" s="128"/>
      <c r="H434" s="117"/>
      <c r="I434" s="118"/>
      <c r="J434" s="117"/>
      <c r="K434" s="117"/>
      <c r="L434" s="117"/>
      <c r="M434" s="117"/>
      <c r="N434" s="129">
        <v>96571.0</v>
      </c>
      <c r="O434" s="130">
        <f t="shared" si="137"/>
        <v>461475.8065</v>
      </c>
      <c r="P434" s="143">
        <v>2023.0</v>
      </c>
      <c r="Q434" s="143" t="s">
        <v>24</v>
      </c>
      <c r="R434" s="146" t="s">
        <v>940</v>
      </c>
      <c r="S434" s="134"/>
      <c r="T434" s="134"/>
      <c r="U434" s="134"/>
      <c r="V434" s="134"/>
      <c r="W434" s="134"/>
      <c r="X434" s="134"/>
      <c r="Y434" s="134"/>
      <c r="Z434" s="134"/>
      <c r="AA434" s="134"/>
      <c r="AB434" s="134"/>
      <c r="AC434" s="134"/>
      <c r="AD434" s="134"/>
      <c r="AE434" s="116"/>
      <c r="AF434" s="116"/>
      <c r="AG434" s="116"/>
      <c r="AH434" s="116"/>
      <c r="AI434" s="116"/>
      <c r="AJ434" s="116"/>
      <c r="AK434" s="116"/>
      <c r="AL434" s="116"/>
    </row>
    <row r="435">
      <c r="A435" s="124" t="s">
        <v>941</v>
      </c>
      <c r="B435" s="141" t="s">
        <v>2</v>
      </c>
      <c r="C435" s="124" t="s">
        <v>271</v>
      </c>
      <c r="D435" s="125">
        <v>26.95</v>
      </c>
      <c r="E435" s="202">
        <v>5072600.0</v>
      </c>
      <c r="F435" s="127" t="s">
        <v>25</v>
      </c>
      <c r="G435" s="152"/>
      <c r="H435" s="117"/>
      <c r="I435" s="118"/>
      <c r="J435" s="117"/>
      <c r="K435" s="117"/>
      <c r="L435" s="117"/>
      <c r="M435" s="117"/>
      <c r="N435" s="129">
        <v>79200.0</v>
      </c>
      <c r="O435" s="130">
        <f t="shared" si="137"/>
        <v>188222.6345</v>
      </c>
      <c r="P435" s="143">
        <v>2023.0</v>
      </c>
      <c r="Q435" s="143" t="s">
        <v>24</v>
      </c>
      <c r="R435" s="144"/>
      <c r="S435" s="134"/>
      <c r="T435" s="134"/>
      <c r="U435" s="134"/>
      <c r="V435" s="134"/>
      <c r="W435" s="134"/>
      <c r="X435" s="134"/>
      <c r="Y435" s="134"/>
      <c r="Z435" s="134"/>
      <c r="AA435" s="134"/>
      <c r="AB435" s="134"/>
      <c r="AC435" s="134"/>
      <c r="AD435" s="134"/>
      <c r="AE435" s="116"/>
      <c r="AF435" s="116"/>
      <c r="AG435" s="116"/>
      <c r="AH435" s="116"/>
      <c r="AI435" s="116"/>
      <c r="AJ435" s="116"/>
      <c r="AK435" s="116"/>
      <c r="AL435" s="116"/>
    </row>
    <row r="436">
      <c r="A436" s="135" t="s">
        <v>156</v>
      </c>
      <c r="B436" s="141" t="s">
        <v>2</v>
      </c>
      <c r="C436" s="124" t="s">
        <v>271</v>
      </c>
      <c r="D436" s="125" t="s">
        <v>31</v>
      </c>
      <c r="E436" s="136">
        <v>4783296.0</v>
      </c>
      <c r="F436" s="127" t="s">
        <v>25</v>
      </c>
      <c r="G436" s="128"/>
      <c r="H436" s="117"/>
      <c r="I436" s="118"/>
      <c r="J436" s="117"/>
      <c r="K436" s="117"/>
      <c r="L436" s="117"/>
      <c r="M436" s="117"/>
      <c r="N436" s="137">
        <v>108750.0</v>
      </c>
      <c r="O436" s="236" t="s">
        <v>157</v>
      </c>
      <c r="P436" s="143">
        <v>2023.0</v>
      </c>
      <c r="Q436" s="143" t="s">
        <v>24</v>
      </c>
      <c r="R436" s="146" t="s">
        <v>942</v>
      </c>
      <c r="S436" s="134"/>
      <c r="T436" s="134"/>
      <c r="U436" s="134"/>
      <c r="V436" s="134"/>
      <c r="W436" s="134"/>
      <c r="X436" s="134"/>
      <c r="Y436" s="134"/>
      <c r="Z436" s="134"/>
      <c r="AA436" s="134"/>
      <c r="AB436" s="134"/>
      <c r="AC436" s="134"/>
      <c r="AD436" s="134"/>
      <c r="AE436" s="116"/>
      <c r="AF436" s="116"/>
      <c r="AG436" s="116"/>
      <c r="AH436" s="116"/>
      <c r="AI436" s="116"/>
      <c r="AJ436" s="116"/>
      <c r="AK436" s="116"/>
      <c r="AL436" s="116"/>
    </row>
    <row r="437">
      <c r="A437" s="124" t="s">
        <v>943</v>
      </c>
      <c r="B437" s="141" t="s">
        <v>2</v>
      </c>
      <c r="C437" s="124" t="s">
        <v>271</v>
      </c>
      <c r="D437" s="125">
        <v>5.5</v>
      </c>
      <c r="E437" s="136">
        <v>2234343.0</v>
      </c>
      <c r="F437" s="127" t="s">
        <v>25</v>
      </c>
      <c r="G437" s="128"/>
      <c r="H437" s="117"/>
      <c r="I437" s="118"/>
      <c r="J437" s="117"/>
      <c r="K437" s="117"/>
      <c r="L437" s="117"/>
      <c r="M437" s="117"/>
      <c r="N437" s="129">
        <v>38308.0</v>
      </c>
      <c r="O437" s="130">
        <f t="shared" ref="O437:O447" si="138">E437/D437</f>
        <v>406244.1818</v>
      </c>
      <c r="P437" s="143">
        <v>2023.0</v>
      </c>
      <c r="Q437" s="143" t="s">
        <v>24</v>
      </c>
      <c r="R437" s="144"/>
      <c r="S437" s="134"/>
      <c r="T437" s="134"/>
      <c r="U437" s="134"/>
      <c r="V437" s="134"/>
      <c r="W437" s="134"/>
      <c r="X437" s="134"/>
      <c r="Y437" s="134"/>
      <c r="Z437" s="134"/>
      <c r="AA437" s="134"/>
      <c r="AB437" s="134"/>
      <c r="AC437" s="134"/>
      <c r="AD437" s="134"/>
      <c r="AE437" s="116"/>
      <c r="AF437" s="116"/>
      <c r="AG437" s="116"/>
      <c r="AH437" s="116"/>
      <c r="AI437" s="116"/>
      <c r="AJ437" s="116"/>
      <c r="AK437" s="116"/>
      <c r="AL437" s="116"/>
    </row>
    <row r="438">
      <c r="A438" s="135" t="s">
        <v>944</v>
      </c>
      <c r="B438" s="141" t="s">
        <v>2</v>
      </c>
      <c r="C438" s="124" t="s">
        <v>271</v>
      </c>
      <c r="D438" s="125">
        <v>10.28</v>
      </c>
      <c r="E438" s="151">
        <v>7009000.0</v>
      </c>
      <c r="F438" s="127" t="s">
        <v>25</v>
      </c>
      <c r="G438" s="152"/>
      <c r="H438" s="117"/>
      <c r="I438" s="118"/>
      <c r="J438" s="117"/>
      <c r="K438" s="117"/>
      <c r="L438" s="117"/>
      <c r="M438" s="117"/>
      <c r="N438" s="129">
        <v>104490.0</v>
      </c>
      <c r="O438" s="130">
        <f t="shared" si="138"/>
        <v>681809.3385</v>
      </c>
      <c r="P438" s="143">
        <v>2023.0</v>
      </c>
      <c r="Q438" s="143" t="s">
        <v>24</v>
      </c>
      <c r="R438" s="146" t="s">
        <v>945</v>
      </c>
      <c r="S438" s="134"/>
      <c r="T438" s="134"/>
      <c r="U438" s="134"/>
      <c r="V438" s="134"/>
      <c r="W438" s="134"/>
      <c r="X438" s="134"/>
      <c r="Y438" s="134"/>
      <c r="Z438" s="134"/>
      <c r="AA438" s="134"/>
      <c r="AB438" s="134"/>
      <c r="AC438" s="134"/>
      <c r="AD438" s="134"/>
      <c r="AE438" s="116"/>
      <c r="AF438" s="116"/>
      <c r="AG438" s="116"/>
      <c r="AH438" s="116"/>
      <c r="AI438" s="116"/>
      <c r="AJ438" s="116"/>
      <c r="AK438" s="116"/>
      <c r="AL438" s="116"/>
    </row>
    <row r="439">
      <c r="A439" s="124" t="s">
        <v>946</v>
      </c>
      <c r="B439" s="141" t="s">
        <v>2</v>
      </c>
      <c r="C439" s="124" t="s">
        <v>271</v>
      </c>
      <c r="D439" s="125">
        <v>9.96</v>
      </c>
      <c r="E439" s="151">
        <v>5790400.0</v>
      </c>
      <c r="F439" s="127" t="s">
        <v>25</v>
      </c>
      <c r="G439" s="152"/>
      <c r="H439" s="117"/>
      <c r="I439" s="118"/>
      <c r="J439" s="117"/>
      <c r="K439" s="117"/>
      <c r="L439" s="117"/>
      <c r="M439" s="117"/>
      <c r="N439" s="129">
        <v>67923.0</v>
      </c>
      <c r="O439" s="130">
        <f t="shared" si="138"/>
        <v>581365.4618</v>
      </c>
      <c r="P439" s="143">
        <v>2023.0</v>
      </c>
      <c r="Q439" s="143" t="s">
        <v>24</v>
      </c>
      <c r="R439" s="144"/>
      <c r="S439" s="134"/>
      <c r="T439" s="134"/>
      <c r="U439" s="134"/>
      <c r="V439" s="134"/>
      <c r="W439" s="134"/>
      <c r="X439" s="134"/>
      <c r="Y439" s="134"/>
      <c r="Z439" s="134"/>
      <c r="AA439" s="134"/>
      <c r="AB439" s="134"/>
      <c r="AC439" s="134"/>
      <c r="AD439" s="134"/>
      <c r="AE439" s="116"/>
      <c r="AF439" s="116"/>
      <c r="AG439" s="116"/>
      <c r="AH439" s="116"/>
      <c r="AI439" s="116"/>
      <c r="AJ439" s="116"/>
      <c r="AK439" s="116"/>
      <c r="AL439" s="116"/>
    </row>
    <row r="440">
      <c r="A440" s="135" t="s">
        <v>91</v>
      </c>
      <c r="B440" s="141" t="s">
        <v>2</v>
      </c>
      <c r="C440" s="124" t="s">
        <v>271</v>
      </c>
      <c r="D440" s="125">
        <v>11.96</v>
      </c>
      <c r="E440" s="136">
        <v>8624600.0</v>
      </c>
      <c r="F440" s="127" t="s">
        <v>25</v>
      </c>
      <c r="G440" s="128"/>
      <c r="H440" s="117"/>
      <c r="I440" s="118"/>
      <c r="J440" s="117"/>
      <c r="K440" s="117"/>
      <c r="L440" s="117"/>
      <c r="M440" s="117"/>
      <c r="N440" s="129">
        <v>98003.0</v>
      </c>
      <c r="O440" s="130">
        <f t="shared" si="138"/>
        <v>721120.4013</v>
      </c>
      <c r="P440" s="143">
        <v>2023.0</v>
      </c>
      <c r="Q440" s="143" t="s">
        <v>24</v>
      </c>
      <c r="R440" s="146" t="s">
        <v>947</v>
      </c>
      <c r="S440" s="134"/>
      <c r="T440" s="134"/>
      <c r="U440" s="134"/>
      <c r="V440" s="134"/>
      <c r="W440" s="134"/>
      <c r="X440" s="134"/>
      <c r="Y440" s="134"/>
      <c r="Z440" s="134"/>
      <c r="AA440" s="134"/>
      <c r="AB440" s="134"/>
      <c r="AC440" s="134"/>
      <c r="AD440" s="134"/>
      <c r="AE440" s="116"/>
      <c r="AF440" s="116"/>
      <c r="AG440" s="116"/>
      <c r="AH440" s="116"/>
      <c r="AI440" s="116"/>
      <c r="AJ440" s="116"/>
      <c r="AK440" s="116"/>
      <c r="AL440" s="116"/>
    </row>
    <row r="441">
      <c r="A441" s="135" t="s">
        <v>107</v>
      </c>
      <c r="B441" s="141" t="s">
        <v>2</v>
      </c>
      <c r="C441" s="124" t="s">
        <v>271</v>
      </c>
      <c r="D441" s="125">
        <v>10.68</v>
      </c>
      <c r="E441" s="136">
        <v>7582000.0</v>
      </c>
      <c r="F441" s="127" t="s">
        <v>25</v>
      </c>
      <c r="G441" s="128"/>
      <c r="H441" s="117"/>
      <c r="I441" s="118"/>
      <c r="J441" s="117"/>
      <c r="K441" s="117"/>
      <c r="L441" s="117"/>
      <c r="M441" s="117"/>
      <c r="N441" s="129">
        <v>146926.0</v>
      </c>
      <c r="O441" s="130">
        <f t="shared" si="138"/>
        <v>709925.0936</v>
      </c>
      <c r="P441" s="143">
        <v>2023.0</v>
      </c>
      <c r="Q441" s="143" t="s">
        <v>24</v>
      </c>
      <c r="R441" s="146" t="s">
        <v>783</v>
      </c>
      <c r="S441" s="134"/>
      <c r="T441" s="134"/>
      <c r="U441" s="134"/>
      <c r="V441" s="134"/>
      <c r="W441" s="134"/>
      <c r="X441" s="134"/>
      <c r="Y441" s="134"/>
      <c r="Z441" s="134"/>
      <c r="AA441" s="134"/>
      <c r="AB441" s="134"/>
      <c r="AC441" s="134"/>
      <c r="AD441" s="134"/>
      <c r="AE441" s="116"/>
      <c r="AF441" s="116"/>
      <c r="AG441" s="116"/>
      <c r="AH441" s="116"/>
      <c r="AI441" s="116"/>
      <c r="AJ441" s="116"/>
      <c r="AK441" s="116"/>
      <c r="AL441" s="116"/>
    </row>
    <row r="442">
      <c r="A442" s="135" t="s">
        <v>51</v>
      </c>
      <c r="B442" s="141" t="s">
        <v>2</v>
      </c>
      <c r="C442" s="124" t="s">
        <v>271</v>
      </c>
      <c r="D442" s="125">
        <v>10.88</v>
      </c>
      <c r="E442" s="136">
        <v>1.235E7</v>
      </c>
      <c r="F442" s="127" t="s">
        <v>25</v>
      </c>
      <c r="G442" s="128"/>
      <c r="H442" s="117"/>
      <c r="I442" s="118"/>
      <c r="J442" s="117"/>
      <c r="K442" s="117"/>
      <c r="L442" s="117"/>
      <c r="M442" s="117"/>
      <c r="N442" s="129">
        <v>115902.0</v>
      </c>
      <c r="O442" s="130">
        <f t="shared" si="138"/>
        <v>1135110.294</v>
      </c>
      <c r="P442" s="143">
        <v>2023.0</v>
      </c>
      <c r="Q442" s="143" t="s">
        <v>24</v>
      </c>
      <c r="R442" s="146" t="s">
        <v>948</v>
      </c>
      <c r="S442" s="134"/>
      <c r="T442" s="134"/>
      <c r="U442" s="134"/>
      <c r="V442" s="134"/>
      <c r="W442" s="134"/>
      <c r="X442" s="134"/>
      <c r="Y442" s="134"/>
      <c r="Z442" s="134"/>
      <c r="AA442" s="134"/>
      <c r="AB442" s="134"/>
      <c r="AC442" s="134"/>
      <c r="AD442" s="134"/>
      <c r="AE442" s="116"/>
      <c r="AF442" s="116"/>
      <c r="AG442" s="116"/>
      <c r="AH442" s="116"/>
      <c r="AI442" s="116"/>
      <c r="AJ442" s="116"/>
      <c r="AK442" s="116"/>
      <c r="AL442" s="116"/>
    </row>
    <row r="443">
      <c r="A443" s="135" t="s">
        <v>77</v>
      </c>
      <c r="B443" s="141" t="s">
        <v>2</v>
      </c>
      <c r="C443" s="124" t="s">
        <v>271</v>
      </c>
      <c r="D443" s="125">
        <v>4.35</v>
      </c>
      <c r="E443" s="136">
        <v>3304300.0</v>
      </c>
      <c r="F443" s="127" t="s">
        <v>25</v>
      </c>
      <c r="G443" s="128"/>
      <c r="H443" s="117"/>
      <c r="I443" s="118"/>
      <c r="J443" s="117"/>
      <c r="K443" s="117"/>
      <c r="L443" s="117"/>
      <c r="M443" s="117"/>
      <c r="N443" s="129">
        <v>61422.0</v>
      </c>
      <c r="O443" s="130">
        <f t="shared" si="138"/>
        <v>759609.1954</v>
      </c>
      <c r="P443" s="143">
        <v>2023.0</v>
      </c>
      <c r="Q443" s="143" t="s">
        <v>24</v>
      </c>
      <c r="R443" s="144"/>
      <c r="S443" s="134"/>
      <c r="T443" s="134"/>
      <c r="U443" s="134"/>
      <c r="V443" s="134"/>
      <c r="W443" s="134"/>
      <c r="X443" s="134"/>
      <c r="Y443" s="134"/>
      <c r="Z443" s="134"/>
      <c r="AA443" s="134"/>
      <c r="AB443" s="134"/>
      <c r="AC443" s="134"/>
      <c r="AD443" s="134"/>
      <c r="AE443" s="116"/>
      <c r="AF443" s="116"/>
      <c r="AG443" s="116"/>
      <c r="AH443" s="116"/>
      <c r="AI443" s="116"/>
      <c r="AJ443" s="116"/>
      <c r="AK443" s="116"/>
      <c r="AL443" s="116"/>
    </row>
    <row r="444">
      <c r="A444" s="260" t="s">
        <v>949</v>
      </c>
      <c r="B444" s="281" t="s">
        <v>2</v>
      </c>
      <c r="C444" s="103" t="s">
        <v>271</v>
      </c>
      <c r="D444" s="105">
        <v>7.1</v>
      </c>
      <c r="E444" s="282">
        <v>4025400.0</v>
      </c>
      <c r="F444" s="283">
        <v>1436000.0</v>
      </c>
      <c r="G444" s="108" t="s">
        <v>76</v>
      </c>
      <c r="H444" s="119">
        <f t="shared" ref="H444:H445" si="139">G444-2023</f>
        <v>-8</v>
      </c>
      <c r="I444" s="123">
        <f t="shared" ref="I444:I445" si="140">H444/30</f>
        <v>-0.2666666667</v>
      </c>
      <c r="J444" s="119">
        <f t="shared" ref="J444:J445" si="141">E444-F444</f>
        <v>2589400</v>
      </c>
      <c r="K444" s="119">
        <f t="shared" ref="K444:K445" si="142">J444*I444</f>
        <v>-690506.6667</v>
      </c>
      <c r="L444" s="119">
        <f t="shared" ref="L444:L445" si="143">K444+J444</f>
        <v>1898893.333</v>
      </c>
      <c r="M444" s="119">
        <f t="shared" ref="M444:M445" si="144">L444+F444</f>
        <v>3334893.333</v>
      </c>
      <c r="N444" s="119" t="s">
        <v>157</v>
      </c>
      <c r="O444" s="112">
        <f t="shared" si="138"/>
        <v>566957.7465</v>
      </c>
      <c r="P444" s="21">
        <v>2023.0</v>
      </c>
      <c r="Q444" s="21" t="s">
        <v>25</v>
      </c>
      <c r="R444" s="19" t="s">
        <v>783</v>
      </c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94"/>
      <c r="AF444" s="94"/>
      <c r="AG444" s="94"/>
      <c r="AH444" s="94"/>
      <c r="AI444" s="94"/>
      <c r="AJ444" s="94"/>
      <c r="AK444" s="94"/>
      <c r="AL444" s="94"/>
    </row>
    <row r="445">
      <c r="A445" s="103" t="s">
        <v>950</v>
      </c>
      <c r="B445" s="20" t="s">
        <v>2</v>
      </c>
      <c r="C445" s="103" t="s">
        <v>271</v>
      </c>
      <c r="D445" s="105">
        <v>4.46</v>
      </c>
      <c r="E445" s="284">
        <v>2373200.0</v>
      </c>
      <c r="F445" s="107">
        <v>1241600.0</v>
      </c>
      <c r="G445" s="108" t="s">
        <v>76</v>
      </c>
      <c r="H445" s="119">
        <f t="shared" si="139"/>
        <v>-8</v>
      </c>
      <c r="I445" s="123">
        <f t="shared" si="140"/>
        <v>-0.2666666667</v>
      </c>
      <c r="J445" s="119">
        <f t="shared" si="141"/>
        <v>1131600</v>
      </c>
      <c r="K445" s="119">
        <f t="shared" si="142"/>
        <v>-301760</v>
      </c>
      <c r="L445" s="119">
        <f t="shared" si="143"/>
        <v>829840</v>
      </c>
      <c r="M445" s="119">
        <f t="shared" si="144"/>
        <v>2071440</v>
      </c>
      <c r="N445" s="119" t="s">
        <v>157</v>
      </c>
      <c r="O445" s="112">
        <f t="shared" si="138"/>
        <v>532107.6233</v>
      </c>
      <c r="P445" s="21">
        <v>2023.0</v>
      </c>
      <c r="Q445" s="21" t="s">
        <v>25</v>
      </c>
      <c r="R445" s="19" t="s">
        <v>923</v>
      </c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94"/>
      <c r="AF445" s="94"/>
      <c r="AG445" s="94"/>
      <c r="AH445" s="94"/>
      <c r="AI445" s="94"/>
      <c r="AJ445" s="94"/>
      <c r="AK445" s="94"/>
      <c r="AL445" s="94"/>
    </row>
    <row r="446">
      <c r="A446" s="124" t="s">
        <v>248</v>
      </c>
      <c r="B446" s="141" t="s">
        <v>2</v>
      </c>
      <c r="C446" s="124" t="s">
        <v>271</v>
      </c>
      <c r="D446" s="125">
        <v>5.72</v>
      </c>
      <c r="E446" s="285">
        <v>8500000.0</v>
      </c>
      <c r="F446" s="286" t="s">
        <v>25</v>
      </c>
      <c r="G446" s="287" t="s">
        <v>76</v>
      </c>
      <c r="H446" s="117"/>
      <c r="I446" s="118"/>
      <c r="J446" s="117"/>
      <c r="K446" s="117"/>
      <c r="L446" s="117"/>
      <c r="M446" s="117"/>
      <c r="N446" s="129" t="s">
        <v>157</v>
      </c>
      <c r="O446" s="130">
        <f t="shared" si="138"/>
        <v>1486013.986</v>
      </c>
      <c r="P446" s="143">
        <v>2023.0</v>
      </c>
      <c r="Q446" s="143" t="s">
        <v>24</v>
      </c>
      <c r="R446" s="144"/>
      <c r="S446" s="134"/>
      <c r="T446" s="134"/>
      <c r="U446" s="134"/>
      <c r="V446" s="134"/>
      <c r="W446" s="134"/>
      <c r="X446" s="134"/>
      <c r="Y446" s="134"/>
      <c r="Z446" s="134"/>
      <c r="AA446" s="134"/>
      <c r="AB446" s="134"/>
      <c r="AC446" s="134"/>
      <c r="AD446" s="134"/>
      <c r="AE446" s="116"/>
      <c r="AF446" s="116"/>
      <c r="AG446" s="116"/>
      <c r="AH446" s="116"/>
      <c r="AI446" s="116"/>
      <c r="AJ446" s="116"/>
      <c r="AK446" s="116"/>
      <c r="AL446" s="116"/>
    </row>
    <row r="447">
      <c r="A447" s="103" t="s">
        <v>951</v>
      </c>
      <c r="B447" s="20" t="s">
        <v>2</v>
      </c>
      <c r="C447" s="103" t="s">
        <v>271</v>
      </c>
      <c r="D447" s="105">
        <v>0.27</v>
      </c>
      <c r="E447" s="282">
        <v>111800.0</v>
      </c>
      <c r="F447" s="107" t="s">
        <v>25</v>
      </c>
      <c r="G447" s="214"/>
      <c r="H447" s="117"/>
      <c r="I447" s="288"/>
      <c r="J447" s="289"/>
      <c r="K447" s="117"/>
      <c r="L447" s="117"/>
      <c r="M447" s="117"/>
      <c r="N447" s="119" t="s">
        <v>157</v>
      </c>
      <c r="O447" s="112">
        <f t="shared" si="138"/>
        <v>414074.0741</v>
      </c>
      <c r="P447" s="21">
        <v>2023.0</v>
      </c>
      <c r="Q447" s="21" t="s">
        <v>25</v>
      </c>
      <c r="R447" s="19" t="s">
        <v>273</v>
      </c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94"/>
      <c r="AF447" s="94"/>
      <c r="AG447" s="94"/>
      <c r="AH447" s="94"/>
      <c r="AI447" s="94"/>
      <c r="AJ447" s="94"/>
      <c r="AK447" s="94"/>
      <c r="AL447" s="94"/>
    </row>
    <row r="448">
      <c r="A448" s="290" t="s">
        <v>952</v>
      </c>
      <c r="B448" s="218"/>
      <c r="C448" s="291"/>
      <c r="D448" s="292">
        <f>SUM(D2:D447)</f>
        <v>3618.216</v>
      </c>
      <c r="E448" s="293">
        <f t="shared" ref="E448:F448" si="145">SUM(E3:E447)</f>
        <v>1352751535</v>
      </c>
      <c r="F448" s="294">
        <f t="shared" si="145"/>
        <v>67778956.2</v>
      </c>
      <c r="G448" s="295" t="s">
        <v>157</v>
      </c>
      <c r="H448" s="228">
        <f>AVERAGE(H2:H447)</f>
        <v>-22.19</v>
      </c>
      <c r="I448" s="229">
        <f>AVERAGE(I3:I447)</f>
        <v>-0.601320132</v>
      </c>
      <c r="J448" s="228">
        <f t="shared" ref="J448:N448" si="146">SUM(J2:J447)</f>
        <v>262843960.8</v>
      </c>
      <c r="K448" s="228">
        <f t="shared" si="146"/>
        <v>-134632758.4</v>
      </c>
      <c r="L448" s="228">
        <f t="shared" si="146"/>
        <v>128211202.4</v>
      </c>
      <c r="M448" s="228">
        <f t="shared" si="146"/>
        <v>195990158.6</v>
      </c>
      <c r="N448" s="296">
        <f t="shared" si="146"/>
        <v>12572907</v>
      </c>
      <c r="O448" s="230">
        <f t="shared" ref="O448:P448" si="147">AVERAGE(O3:O447)</f>
        <v>505238.1099</v>
      </c>
      <c r="P448" s="231">
        <f t="shared" si="147"/>
        <v>2023</v>
      </c>
      <c r="Q448" s="232" t="s">
        <v>157</v>
      </c>
      <c r="R448" s="233" t="s">
        <v>157</v>
      </c>
      <c r="S448" s="235"/>
      <c r="T448" s="235"/>
      <c r="U448" s="235"/>
      <c r="V448" s="235"/>
      <c r="W448" s="235"/>
      <c r="X448" s="235"/>
      <c r="Y448" s="235"/>
      <c r="Z448" s="235"/>
      <c r="AA448" s="235"/>
      <c r="AB448" s="235"/>
      <c r="AC448" s="235"/>
      <c r="AD448" s="235"/>
      <c r="AE448" s="235"/>
      <c r="AF448" s="235"/>
      <c r="AG448" s="235"/>
      <c r="AH448" s="235"/>
      <c r="AI448" s="235"/>
      <c r="AJ448" s="235"/>
      <c r="AK448" s="235"/>
      <c r="AL448" s="235"/>
    </row>
    <row r="449">
      <c r="A449" s="102" t="s">
        <v>953</v>
      </c>
      <c r="B449" s="297"/>
      <c r="C449" s="18"/>
      <c r="D449" s="102"/>
      <c r="E449" s="298"/>
      <c r="F449" s="299"/>
      <c r="G449" s="300"/>
      <c r="H449" s="301"/>
      <c r="I449" s="302"/>
      <c r="J449" s="85" t="s">
        <v>954</v>
      </c>
      <c r="K449" s="303"/>
      <c r="L449" s="301"/>
      <c r="M449" s="301"/>
      <c r="N449" s="301"/>
      <c r="O449" s="112"/>
      <c r="P449" s="21"/>
      <c r="Q449" s="73"/>
      <c r="R449" s="93"/>
      <c r="S449" s="94"/>
      <c r="T449" s="94"/>
      <c r="U449" s="94"/>
      <c r="V449" s="94"/>
      <c r="W449" s="94"/>
      <c r="X449" s="94"/>
      <c r="Y449" s="94"/>
      <c r="Z449" s="94"/>
      <c r="AA449" s="94"/>
      <c r="AB449" s="94"/>
      <c r="AC449" s="94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>
      <c r="A450" s="14" t="s">
        <v>955</v>
      </c>
      <c r="B450" s="102"/>
      <c r="C450" s="102"/>
      <c r="D450" s="14"/>
      <c r="E450" s="304"/>
      <c r="F450" s="305"/>
      <c r="G450" s="300"/>
      <c r="H450" s="301"/>
      <c r="I450" s="302"/>
      <c r="J450" s="306" t="s">
        <v>956</v>
      </c>
      <c r="K450" s="307">
        <v>1.54530968E8</v>
      </c>
      <c r="L450" s="119" t="s">
        <v>957</v>
      </c>
      <c r="M450" s="301"/>
      <c r="N450" s="301"/>
      <c r="O450" s="112"/>
      <c r="P450" s="21"/>
      <c r="Q450" s="73"/>
      <c r="R450" s="93"/>
      <c r="S450" s="94"/>
      <c r="T450" s="94"/>
      <c r="U450" s="94"/>
      <c r="V450" s="94"/>
      <c r="W450" s="94"/>
      <c r="X450" s="94"/>
      <c r="Y450" s="94"/>
      <c r="Z450" s="94"/>
      <c r="AA450" s="94"/>
      <c r="AB450" s="94"/>
      <c r="AC450" s="94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>
      <c r="A451" s="308" t="s">
        <v>958</v>
      </c>
      <c r="B451" s="102"/>
      <c r="C451" s="102"/>
      <c r="D451" s="308"/>
      <c r="E451" s="304"/>
      <c r="F451" s="309"/>
      <c r="G451" s="300"/>
      <c r="H451" s="301"/>
      <c r="I451" s="302"/>
      <c r="J451" s="310" t="s">
        <v>959</v>
      </c>
      <c r="K451" s="311">
        <v>4.5295331877E8</v>
      </c>
      <c r="L451" s="301"/>
      <c r="M451" s="301"/>
      <c r="N451" s="301"/>
      <c r="O451" s="112"/>
      <c r="P451" s="21"/>
      <c r="Q451" s="73"/>
      <c r="R451" s="93"/>
      <c r="S451" s="94"/>
      <c r="T451" s="94"/>
      <c r="U451" s="94"/>
      <c r="V451" s="94"/>
      <c r="W451" s="94"/>
      <c r="X451" s="94"/>
      <c r="Y451" s="94"/>
      <c r="Z451" s="94"/>
      <c r="AA451" s="94"/>
      <c r="AB451" s="94"/>
      <c r="AC451" s="94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>
      <c r="A452" s="12" t="s">
        <v>960</v>
      </c>
      <c r="B452" s="102"/>
      <c r="C452" s="102"/>
      <c r="D452" s="12"/>
      <c r="E452" s="304"/>
      <c r="F452" s="309"/>
      <c r="G452" s="300"/>
      <c r="H452" s="301"/>
      <c r="I452" s="302"/>
      <c r="J452" s="312" t="s">
        <v>952</v>
      </c>
      <c r="K452" s="313">
        <f>SUM(K450:K451)</f>
        <v>607484286.8</v>
      </c>
      <c r="L452" s="301"/>
      <c r="M452" s="301"/>
      <c r="N452" s="301"/>
      <c r="O452" s="112"/>
      <c r="P452" s="21"/>
      <c r="Q452" s="73"/>
      <c r="R452" s="93"/>
      <c r="S452" s="94"/>
      <c r="T452" s="94"/>
      <c r="U452" s="94"/>
      <c r="V452" s="94"/>
      <c r="W452" s="94"/>
      <c r="X452" s="94"/>
      <c r="Y452" s="94"/>
      <c r="Z452" s="94"/>
      <c r="AA452" s="94"/>
      <c r="AB452" s="94"/>
      <c r="AC452" s="94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>
      <c r="A453" s="314" t="s">
        <v>961</v>
      </c>
      <c r="B453" s="102"/>
      <c r="C453" s="102"/>
      <c r="D453" s="314"/>
      <c r="E453" s="304"/>
      <c r="F453" s="309"/>
      <c r="G453" s="300"/>
      <c r="H453" s="301"/>
      <c r="I453" s="302"/>
      <c r="J453" s="315" t="s">
        <v>273</v>
      </c>
      <c r="K453" s="303"/>
      <c r="L453" s="301"/>
      <c r="M453" s="301"/>
      <c r="N453" s="301"/>
      <c r="O453" s="112"/>
      <c r="P453" s="21"/>
      <c r="Q453" s="73"/>
      <c r="R453" s="93"/>
      <c r="S453" s="94"/>
      <c r="T453" s="94"/>
      <c r="U453" s="94"/>
      <c r="V453" s="94"/>
      <c r="W453" s="94"/>
      <c r="X453" s="94"/>
      <c r="Y453" s="94"/>
      <c r="Z453" s="94"/>
      <c r="AA453" s="94"/>
      <c r="AB453" s="94"/>
      <c r="AC453" s="94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>
      <c r="A454" s="102"/>
      <c r="B454" s="102"/>
      <c r="C454" s="102"/>
      <c r="D454" s="314"/>
      <c r="E454" s="316"/>
      <c r="F454" s="309"/>
      <c r="G454" s="300"/>
      <c r="H454" s="301"/>
      <c r="I454" s="302"/>
      <c r="J454" s="306" t="s">
        <v>962</v>
      </c>
      <c r="K454" s="307">
        <v>1.35557912E8</v>
      </c>
      <c r="L454" s="301"/>
      <c r="M454" s="301"/>
      <c r="N454" s="301"/>
      <c r="O454" s="112"/>
      <c r="P454" s="21"/>
      <c r="Q454" s="73"/>
      <c r="R454" s="93"/>
      <c r="S454" s="94"/>
      <c r="T454" s="94"/>
      <c r="U454" s="94"/>
      <c r="V454" s="94"/>
      <c r="W454" s="94"/>
      <c r="X454" s="94"/>
      <c r="Y454" s="94"/>
      <c r="Z454" s="94"/>
      <c r="AA454" s="94"/>
      <c r="AB454" s="94"/>
      <c r="AC454" s="94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>
      <c r="A455" s="102"/>
      <c r="B455" s="102"/>
      <c r="C455" s="102"/>
      <c r="D455" s="12"/>
      <c r="E455" s="304"/>
      <c r="F455" s="309"/>
      <c r="G455" s="300"/>
      <c r="H455" s="301"/>
      <c r="I455" s="302"/>
      <c r="J455" s="310" t="s">
        <v>959</v>
      </c>
      <c r="K455" s="317">
        <v>2.47519135E8</v>
      </c>
      <c r="L455" s="301"/>
      <c r="M455" s="301"/>
      <c r="N455" s="301"/>
      <c r="O455" s="112"/>
      <c r="P455" s="21"/>
      <c r="Q455" s="73"/>
      <c r="R455" s="93"/>
      <c r="S455" s="94"/>
      <c r="T455" s="94"/>
      <c r="U455" s="94"/>
      <c r="V455" s="94"/>
      <c r="W455" s="94"/>
      <c r="X455" s="94"/>
      <c r="Y455" s="94"/>
      <c r="Z455" s="94"/>
      <c r="AA455" s="94"/>
      <c r="AB455" s="94"/>
      <c r="AC455" s="94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>
      <c r="A456" s="102"/>
      <c r="B456" s="102"/>
      <c r="C456" s="102"/>
      <c r="D456" s="314"/>
      <c r="E456" s="316"/>
      <c r="F456" s="309"/>
      <c r="G456" s="300"/>
      <c r="H456" s="318"/>
      <c r="I456" s="319"/>
      <c r="J456" s="312" t="s">
        <v>952</v>
      </c>
      <c r="K456" s="320">
        <f>SUM(K454:K455)</f>
        <v>383077047</v>
      </c>
      <c r="L456" s="318"/>
      <c r="M456" s="318"/>
      <c r="N456" s="318"/>
      <c r="O456" s="321"/>
      <c r="P456" s="322"/>
      <c r="Q456" s="323"/>
      <c r="R456" s="324"/>
      <c r="S456" s="94"/>
      <c r="T456" s="94"/>
      <c r="U456" s="94"/>
      <c r="V456" s="94"/>
      <c r="W456" s="94"/>
      <c r="X456" s="94"/>
      <c r="Y456" s="94"/>
      <c r="Z456" s="94"/>
      <c r="AA456" s="94"/>
      <c r="AB456" s="94"/>
      <c r="AC456" s="94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>
      <c r="A457" s="102"/>
      <c r="B457" s="102"/>
      <c r="C457" s="102"/>
      <c r="D457" s="325"/>
      <c r="E457" s="316"/>
      <c r="F457" s="309"/>
      <c r="G457" s="300"/>
      <c r="H457" s="318"/>
      <c r="I457" s="319"/>
      <c r="J457" s="326" t="s">
        <v>963</v>
      </c>
      <c r="K457" s="327">
        <f>(K456-345640565)</f>
        <v>37436482</v>
      </c>
      <c r="L457" s="318"/>
      <c r="M457" s="318"/>
      <c r="N457" s="318"/>
      <c r="O457" s="321"/>
      <c r="P457" s="322"/>
      <c r="Q457" s="323"/>
      <c r="R457" s="324"/>
      <c r="S457" s="94"/>
      <c r="T457" s="94"/>
      <c r="U457" s="94"/>
      <c r="V457" s="94"/>
      <c r="W457" s="94"/>
      <c r="X457" s="94"/>
      <c r="Y457" s="94"/>
      <c r="Z457" s="94"/>
      <c r="AA457" s="94"/>
      <c r="AB457" s="94"/>
      <c r="AC457" s="94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>
      <c r="A458" s="102"/>
      <c r="B458" s="102"/>
      <c r="C458" s="102"/>
      <c r="D458" s="325"/>
      <c r="E458" s="316"/>
      <c r="F458" s="309"/>
      <c r="G458" s="300"/>
      <c r="H458" s="318"/>
      <c r="I458" s="319"/>
      <c r="J458" s="326" t="s">
        <v>964</v>
      </c>
      <c r="K458" s="327">
        <f>K457+K466</f>
        <v>42326212.29</v>
      </c>
      <c r="L458" s="318"/>
      <c r="M458" s="318"/>
      <c r="N458" s="318"/>
      <c r="O458" s="321"/>
      <c r="P458" s="322"/>
      <c r="Q458" s="323"/>
      <c r="R458" s="324"/>
      <c r="S458" s="94"/>
      <c r="T458" s="94"/>
      <c r="U458" s="94"/>
      <c r="V458" s="94"/>
      <c r="W458" s="94"/>
      <c r="X458" s="94"/>
      <c r="Y458" s="94"/>
      <c r="Z458" s="94"/>
      <c r="AA458" s="94"/>
      <c r="AB458" s="94"/>
      <c r="AC458" s="94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>
      <c r="A459" s="328"/>
      <c r="B459" s="102"/>
      <c r="C459" s="102"/>
      <c r="D459" s="325"/>
      <c r="E459" s="316"/>
      <c r="F459" s="309"/>
      <c r="G459" s="300"/>
      <c r="H459" s="318"/>
      <c r="I459" s="319"/>
      <c r="J459" s="329" t="s">
        <v>965</v>
      </c>
      <c r="K459" s="303"/>
      <c r="L459" s="318"/>
      <c r="M459" s="318"/>
      <c r="N459" s="318"/>
      <c r="O459" s="321"/>
      <c r="P459" s="322"/>
      <c r="Q459" s="323"/>
      <c r="R459" s="324"/>
      <c r="S459" s="94"/>
      <c r="T459" s="94"/>
      <c r="U459" s="94"/>
      <c r="V459" s="94"/>
      <c r="W459" s="94"/>
      <c r="X459" s="94"/>
      <c r="Y459" s="94"/>
      <c r="Z459" s="94"/>
      <c r="AA459" s="94"/>
      <c r="AB459" s="94"/>
      <c r="AC459" s="94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>
      <c r="A460" s="328"/>
      <c r="B460" s="102"/>
      <c r="C460" s="102"/>
      <c r="D460" s="325"/>
      <c r="E460" s="316"/>
      <c r="F460" s="309"/>
      <c r="G460" s="300"/>
      <c r="H460" s="318"/>
      <c r="I460" s="319"/>
      <c r="J460" s="306" t="s">
        <v>956</v>
      </c>
      <c r="K460" s="330">
        <v>1.28211202E8</v>
      </c>
      <c r="L460" s="318"/>
      <c r="M460" s="318"/>
      <c r="N460" s="318"/>
      <c r="O460" s="321"/>
      <c r="P460" s="322"/>
      <c r="Q460" s="323"/>
      <c r="R460" s="324"/>
      <c r="S460" s="94"/>
      <c r="T460" s="94"/>
      <c r="U460" s="94"/>
      <c r="V460" s="94"/>
      <c r="W460" s="94"/>
      <c r="X460" s="94"/>
      <c r="Y460" s="94"/>
      <c r="Z460" s="94"/>
      <c r="AA460" s="94"/>
      <c r="AB460" s="94"/>
      <c r="AC460" s="94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>
      <c r="A461" s="328"/>
      <c r="B461" s="102"/>
      <c r="C461" s="102"/>
      <c r="D461" s="325"/>
      <c r="E461" s="316"/>
      <c r="F461" s="309"/>
      <c r="G461" s="300"/>
      <c r="H461" s="318"/>
      <c r="I461" s="319"/>
      <c r="J461" s="310" t="s">
        <v>959</v>
      </c>
      <c r="K461" s="311">
        <v>2.52009054E8</v>
      </c>
      <c r="L461" s="318"/>
      <c r="M461" s="318"/>
      <c r="N461" s="318"/>
      <c r="O461" s="321"/>
      <c r="P461" s="322"/>
      <c r="Q461" s="323"/>
      <c r="R461" s="324"/>
      <c r="S461" s="94"/>
      <c r="T461" s="94"/>
      <c r="U461" s="94"/>
      <c r="V461" s="94"/>
      <c r="W461" s="94"/>
      <c r="X461" s="94"/>
      <c r="Y461" s="94"/>
      <c r="Z461" s="94"/>
      <c r="AA461" s="94"/>
      <c r="AB461" s="94"/>
      <c r="AC461" s="94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>
      <c r="A462" s="94"/>
      <c r="B462" s="331"/>
      <c r="C462" s="94"/>
      <c r="D462" s="325"/>
      <c r="E462" s="316"/>
      <c r="F462" s="309"/>
      <c r="G462" s="300"/>
      <c r="H462" s="318"/>
      <c r="I462" s="319"/>
      <c r="J462" s="312" t="s">
        <v>952</v>
      </c>
      <c r="K462" s="320">
        <f>SUM(K460:K461)</f>
        <v>380220256</v>
      </c>
      <c r="L462" s="318"/>
      <c r="M462" s="318"/>
      <c r="N462" s="318"/>
      <c r="O462" s="321"/>
      <c r="P462" s="322"/>
      <c r="Q462" s="323"/>
      <c r="R462" s="324"/>
      <c r="S462" s="94"/>
      <c r="T462" s="94"/>
      <c r="U462" s="94"/>
      <c r="V462" s="94"/>
      <c r="W462" s="94"/>
      <c r="X462" s="94"/>
      <c r="Y462" s="94"/>
      <c r="Z462" s="94"/>
      <c r="AA462" s="94"/>
      <c r="AB462" s="94"/>
      <c r="AC462" s="94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>
      <c r="A463" s="94"/>
      <c r="B463" s="331"/>
      <c r="C463" s="94"/>
      <c r="D463" s="325"/>
      <c r="E463" s="316"/>
      <c r="F463" s="309"/>
      <c r="G463" s="300"/>
      <c r="H463" s="318"/>
      <c r="I463" s="319"/>
      <c r="J463" s="329" t="s">
        <v>966</v>
      </c>
      <c r="K463" s="303"/>
      <c r="L463" s="318"/>
      <c r="M463" s="318"/>
      <c r="N463" s="318"/>
      <c r="O463" s="321"/>
      <c r="P463" s="322"/>
      <c r="Q463" s="323"/>
      <c r="R463" s="324"/>
      <c r="S463" s="94"/>
      <c r="T463" s="94"/>
      <c r="U463" s="94"/>
      <c r="V463" s="94"/>
      <c r="W463" s="94"/>
      <c r="X463" s="94"/>
      <c r="Y463" s="94"/>
      <c r="Z463" s="94"/>
      <c r="AA463" s="94"/>
      <c r="AB463" s="94"/>
      <c r="AC463" s="94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>
      <c r="A464" s="94"/>
      <c r="B464" s="331"/>
      <c r="C464" s="94"/>
      <c r="D464" s="325"/>
      <c r="E464" s="316"/>
      <c r="F464" s="309"/>
      <c r="G464" s="300"/>
      <c r="H464" s="318"/>
      <c r="I464" s="319"/>
      <c r="J464" s="332" t="s">
        <v>967</v>
      </c>
      <c r="K464" s="311">
        <v>1.7256417E7</v>
      </c>
      <c r="L464" s="318"/>
      <c r="M464" s="318"/>
      <c r="N464" s="318"/>
      <c r="O464" s="321"/>
      <c r="P464" s="322"/>
      <c r="Q464" s="323"/>
      <c r="R464" s="324"/>
      <c r="S464" s="94"/>
      <c r="T464" s="94"/>
      <c r="U464" s="94"/>
      <c r="V464" s="94"/>
      <c r="W464" s="94"/>
      <c r="X464" s="94"/>
      <c r="Y464" s="94"/>
      <c r="Z464" s="94"/>
      <c r="AA464" s="94"/>
      <c r="AB464" s="94"/>
      <c r="AC464" s="94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>
      <c r="A465" s="94"/>
      <c r="B465" s="331"/>
      <c r="C465" s="94"/>
      <c r="D465" s="325"/>
      <c r="E465" s="316"/>
      <c r="F465" s="309"/>
      <c r="G465" s="300"/>
      <c r="H465" s="318"/>
      <c r="I465" s="319"/>
      <c r="J465" s="333" t="s">
        <v>9</v>
      </c>
      <c r="K465" s="330">
        <v>39.6</v>
      </c>
      <c r="L465" s="318"/>
      <c r="M465" s="318"/>
      <c r="N465" s="318"/>
      <c r="O465" s="321"/>
      <c r="P465" s="334"/>
      <c r="Q465" s="323"/>
      <c r="R465" s="324"/>
      <c r="S465" s="94"/>
      <c r="T465" s="94"/>
      <c r="U465" s="94"/>
      <c r="V465" s="94"/>
      <c r="W465" s="94"/>
      <c r="X465" s="94"/>
      <c r="Y465" s="94"/>
      <c r="Z465" s="94"/>
      <c r="AA465" s="94"/>
      <c r="AB465" s="94"/>
      <c r="AC465" s="94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>
      <c r="A466" s="94"/>
      <c r="B466" s="331"/>
      <c r="C466" s="94"/>
      <c r="D466" s="325"/>
      <c r="E466" s="316"/>
      <c r="F466" s="309"/>
      <c r="G466" s="300"/>
      <c r="H466" s="318"/>
      <c r="I466" s="319"/>
      <c r="J466" s="333" t="s">
        <v>968</v>
      </c>
      <c r="K466" s="311">
        <f>K465*123478.03757</f>
        <v>4889730.288</v>
      </c>
      <c r="L466" s="318"/>
      <c r="M466" s="318"/>
      <c r="N466" s="318"/>
      <c r="O466" s="321"/>
      <c r="P466" s="334"/>
      <c r="Q466" s="323"/>
      <c r="R466" s="324"/>
      <c r="S466" s="94"/>
      <c r="T466" s="94"/>
      <c r="U466" s="94"/>
      <c r="V466" s="94"/>
      <c r="W466" s="94"/>
      <c r="X466" s="94"/>
      <c r="Y466" s="94"/>
      <c r="Z466" s="94"/>
      <c r="AA466" s="94"/>
      <c r="AB466" s="94"/>
      <c r="AC466" s="94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>
      <c r="A467" s="94"/>
      <c r="B467" s="331"/>
      <c r="C467" s="94"/>
      <c r="D467" s="325"/>
      <c r="E467" s="316"/>
      <c r="F467" s="309"/>
      <c r="G467" s="300"/>
      <c r="H467" s="318"/>
      <c r="I467" s="319"/>
      <c r="J467" s="333" t="s">
        <v>969</v>
      </c>
      <c r="K467" s="335">
        <f>(K464-K466)*0.6425</f>
        <v>7945596.213</v>
      </c>
      <c r="L467" s="318"/>
      <c r="M467" s="318"/>
      <c r="N467" s="318"/>
      <c r="O467" s="321"/>
      <c r="P467" s="334"/>
      <c r="Q467" s="323"/>
      <c r="R467" s="324"/>
      <c r="S467" s="94"/>
      <c r="T467" s="94"/>
      <c r="U467" s="94"/>
      <c r="V467" s="94"/>
      <c r="W467" s="94"/>
      <c r="X467" s="94"/>
      <c r="Y467" s="94"/>
      <c r="Z467" s="94"/>
      <c r="AA467" s="94"/>
      <c r="AB467" s="94"/>
      <c r="AC467" s="94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>
      <c r="A468" s="94"/>
      <c r="B468" s="331"/>
      <c r="C468" s="94"/>
      <c r="D468" s="325"/>
      <c r="E468" s="316"/>
      <c r="F468" s="309"/>
      <c r="G468" s="300"/>
      <c r="H468" s="318"/>
      <c r="I468" s="319"/>
      <c r="J468" s="333" t="s">
        <v>965</v>
      </c>
      <c r="K468" s="335">
        <f>(K464-K466)*0.3575</f>
        <v>4421090.5</v>
      </c>
      <c r="L468" s="318"/>
      <c r="M468" s="318"/>
      <c r="N468" s="318"/>
      <c r="O468" s="321"/>
      <c r="P468" s="334"/>
      <c r="Q468" s="323"/>
      <c r="R468" s="324"/>
      <c r="S468" s="94"/>
      <c r="T468" s="94"/>
      <c r="U468" s="94"/>
      <c r="V468" s="94"/>
      <c r="W468" s="94"/>
      <c r="X468" s="94"/>
      <c r="Y468" s="94"/>
      <c r="Z468" s="94"/>
      <c r="AA468" s="94"/>
      <c r="AB468" s="94"/>
      <c r="AC468" s="94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>
      <c r="A469" s="94"/>
      <c r="B469" s="331"/>
      <c r="C469" s="94"/>
      <c r="D469" s="325"/>
      <c r="E469" s="316"/>
      <c r="F469" s="309"/>
      <c r="G469" s="300"/>
      <c r="H469" s="318"/>
      <c r="I469" s="319"/>
      <c r="J469" s="336" t="s">
        <v>970</v>
      </c>
      <c r="K469" s="337">
        <f>K466+K468</f>
        <v>9310820.787</v>
      </c>
      <c r="L469" s="318"/>
      <c r="M469" s="318"/>
      <c r="N469" s="318"/>
      <c r="O469" s="321"/>
      <c r="P469" s="334"/>
      <c r="Q469" s="323"/>
      <c r="R469" s="324"/>
      <c r="S469" s="94"/>
      <c r="T469" s="94"/>
      <c r="U469" s="94"/>
      <c r="V469" s="94"/>
      <c r="W469" s="94"/>
      <c r="X469" s="94"/>
      <c r="Y469" s="94"/>
      <c r="Z469" s="94"/>
      <c r="AA469" s="94"/>
      <c r="AB469" s="94"/>
      <c r="AC469" s="94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>
      <c r="A470" s="94"/>
      <c r="B470" s="331"/>
      <c r="C470" s="94"/>
      <c r="D470" s="325"/>
      <c r="E470" s="316"/>
      <c r="F470" s="309"/>
      <c r="G470" s="300"/>
      <c r="H470" s="318"/>
      <c r="I470" s="319"/>
      <c r="J470" s="338" t="s">
        <v>971</v>
      </c>
      <c r="K470" s="303"/>
      <c r="L470" s="318"/>
      <c r="M470" s="318"/>
      <c r="N470" s="318"/>
      <c r="O470" s="321"/>
      <c r="P470" s="334"/>
      <c r="Q470" s="323"/>
      <c r="R470" s="324"/>
      <c r="S470" s="94"/>
      <c r="T470" s="94"/>
      <c r="U470" s="94"/>
      <c r="V470" s="94"/>
      <c r="W470" s="94"/>
      <c r="X470" s="94"/>
      <c r="Y470" s="94"/>
      <c r="Z470" s="94"/>
      <c r="AA470" s="94"/>
      <c r="AB470" s="94"/>
      <c r="AC470" s="94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>
      <c r="A471" s="94"/>
      <c r="B471" s="331"/>
      <c r="C471" s="94"/>
      <c r="D471" s="325"/>
      <c r="E471" s="316"/>
      <c r="F471" s="309"/>
      <c r="G471" s="300"/>
      <c r="H471" s="318"/>
      <c r="I471" s="319"/>
      <c r="J471" s="332" t="s">
        <v>972</v>
      </c>
      <c r="K471" s="339">
        <f>K467+K452</f>
        <v>615429883</v>
      </c>
      <c r="L471" s="318"/>
      <c r="M471" s="318"/>
      <c r="N471" s="318"/>
      <c r="O471" s="321"/>
      <c r="P471" s="334"/>
      <c r="Q471" s="323"/>
      <c r="R471" s="324"/>
      <c r="S471" s="94"/>
      <c r="T471" s="94"/>
      <c r="U471" s="94"/>
      <c r="V471" s="94"/>
      <c r="W471" s="94"/>
      <c r="X471" s="94"/>
      <c r="Y471" s="94"/>
      <c r="Z471" s="94"/>
      <c r="AA471" s="94"/>
      <c r="AB471" s="94"/>
      <c r="AC471" s="94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>
      <c r="A472" s="94"/>
      <c r="B472" s="331"/>
      <c r="C472" s="94"/>
      <c r="D472" s="325"/>
      <c r="E472" s="316"/>
      <c r="F472" s="309"/>
      <c r="G472" s="300"/>
      <c r="H472" s="318"/>
      <c r="I472" s="319"/>
      <c r="J472" s="333" t="s">
        <v>965</v>
      </c>
      <c r="K472" s="335">
        <f>K462+K468</f>
        <v>384641346.5</v>
      </c>
      <c r="L472" s="318"/>
      <c r="M472" s="318"/>
      <c r="N472" s="318"/>
      <c r="O472" s="321"/>
      <c r="P472" s="334"/>
      <c r="Q472" s="323"/>
      <c r="R472" s="324"/>
      <c r="S472" s="94"/>
      <c r="T472" s="94"/>
      <c r="U472" s="94"/>
      <c r="V472" s="94"/>
      <c r="W472" s="94"/>
      <c r="X472" s="94"/>
      <c r="Y472" s="94"/>
      <c r="Z472" s="94"/>
      <c r="AA472" s="94"/>
      <c r="AB472" s="94"/>
      <c r="AC472" s="94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>
      <c r="A473" s="94"/>
      <c r="B473" s="331"/>
      <c r="C473" s="94"/>
      <c r="D473" s="325"/>
      <c r="E473" s="316"/>
      <c r="F473" s="309"/>
      <c r="G473" s="300"/>
      <c r="H473" s="318"/>
      <c r="I473" s="319"/>
      <c r="J473" s="333" t="s">
        <v>973</v>
      </c>
      <c r="K473" s="330">
        <v>3.45640565E8</v>
      </c>
      <c r="L473" s="318"/>
      <c r="M473" s="318"/>
      <c r="N473" s="318"/>
      <c r="O473" s="321"/>
      <c r="P473" s="334"/>
      <c r="Q473" s="323"/>
      <c r="R473" s="324"/>
      <c r="S473" s="94"/>
      <c r="T473" s="94"/>
      <c r="U473" s="94"/>
      <c r="V473" s="94"/>
      <c r="W473" s="94"/>
      <c r="X473" s="94"/>
      <c r="Y473" s="94"/>
      <c r="Z473" s="94"/>
      <c r="AA473" s="94"/>
      <c r="AB473" s="94"/>
      <c r="AC473" s="94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>
      <c r="A474" s="94"/>
      <c r="B474" s="331"/>
      <c r="C474" s="94"/>
      <c r="D474" s="325"/>
      <c r="E474" s="316"/>
      <c r="F474" s="309"/>
      <c r="G474" s="300"/>
      <c r="H474" s="318"/>
      <c r="I474" s="319"/>
      <c r="J474" s="326" t="s">
        <v>974</v>
      </c>
      <c r="K474" s="320">
        <f>K472+K473</f>
        <v>730281911.5</v>
      </c>
      <c r="L474" s="318"/>
      <c r="M474" s="318"/>
      <c r="N474" s="318"/>
      <c r="O474" s="321"/>
      <c r="P474" s="334"/>
      <c r="Q474" s="323"/>
      <c r="R474" s="324"/>
      <c r="S474" s="94"/>
      <c r="T474" s="94"/>
      <c r="U474" s="94"/>
      <c r="V474" s="94"/>
      <c r="W474" s="94"/>
      <c r="X474" s="94"/>
      <c r="Y474" s="94"/>
      <c r="Z474" s="94"/>
      <c r="AA474" s="94"/>
      <c r="AB474" s="94"/>
      <c r="AC474" s="94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>
      <c r="A475" s="94"/>
      <c r="B475" s="331"/>
      <c r="C475" s="94"/>
      <c r="D475" s="325"/>
      <c r="E475" s="316"/>
      <c r="F475" s="309"/>
      <c r="G475" s="300"/>
      <c r="H475" s="318"/>
      <c r="I475" s="319"/>
      <c r="J475" s="340" t="s">
        <v>975</v>
      </c>
      <c r="K475" s="341">
        <f>K471+K458</f>
        <v>657756095.3</v>
      </c>
      <c r="L475" s="318"/>
      <c r="M475" s="318"/>
      <c r="N475" s="318"/>
      <c r="O475" s="321"/>
      <c r="P475" s="334"/>
      <c r="Q475" s="323"/>
      <c r="R475" s="324"/>
      <c r="S475" s="94"/>
      <c r="T475" s="94"/>
      <c r="U475" s="94"/>
      <c r="V475" s="94"/>
      <c r="W475" s="94"/>
      <c r="X475" s="94"/>
      <c r="Y475" s="94"/>
      <c r="Z475" s="94"/>
      <c r="AA475" s="94"/>
      <c r="AB475" s="94"/>
      <c r="AC475" s="94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>
      <c r="A476" s="94"/>
      <c r="B476" s="331"/>
      <c r="C476" s="94"/>
      <c r="D476" s="325"/>
      <c r="E476" s="316"/>
      <c r="F476" s="309"/>
      <c r="G476" s="300"/>
      <c r="H476" s="318"/>
      <c r="I476" s="319"/>
      <c r="J476" s="342" t="s">
        <v>976</v>
      </c>
      <c r="K476" s="343">
        <v>2.167357677E9</v>
      </c>
      <c r="L476" s="318"/>
      <c r="M476" s="318"/>
      <c r="N476" s="318"/>
      <c r="O476" s="321"/>
      <c r="P476" s="334"/>
      <c r="Q476" s="323"/>
      <c r="R476" s="324"/>
      <c r="S476" s="94"/>
      <c r="T476" s="94"/>
      <c r="U476" s="94"/>
      <c r="V476" s="94"/>
      <c r="W476" s="94"/>
      <c r="X476" s="94"/>
      <c r="Y476" s="94"/>
      <c r="Z476" s="94"/>
      <c r="AA476" s="94"/>
      <c r="AB476" s="94"/>
      <c r="AC476" s="94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>
      <c r="A477" s="94"/>
      <c r="B477" s="331"/>
      <c r="C477" s="94"/>
      <c r="D477" s="325"/>
      <c r="E477" s="316"/>
      <c r="F477" s="309"/>
      <c r="G477" s="300"/>
      <c r="H477" s="318"/>
      <c r="I477" s="319"/>
      <c r="J477" s="344" t="s">
        <v>977</v>
      </c>
      <c r="K477" s="345">
        <f>1514400000/K476</f>
        <v>0.6987310014</v>
      </c>
      <c r="L477" s="318"/>
      <c r="M477" s="318"/>
      <c r="N477" s="318"/>
      <c r="O477" s="321"/>
      <c r="P477" s="334"/>
      <c r="Q477" s="323"/>
      <c r="R477" s="324"/>
      <c r="S477" s="94"/>
      <c r="T477" s="94"/>
      <c r="U477" s="94"/>
      <c r="V477" s="94"/>
      <c r="W477" s="94"/>
      <c r="X477" s="94"/>
      <c r="Y477" s="94"/>
      <c r="Z477" s="94"/>
      <c r="AA477" s="94"/>
      <c r="AB477" s="94"/>
      <c r="AC477" s="94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>
      <c r="A478" s="94"/>
      <c r="B478" s="331"/>
      <c r="C478" s="94"/>
      <c r="D478" s="325"/>
      <c r="E478" s="316"/>
      <c r="F478" s="309"/>
      <c r="G478" s="300"/>
      <c r="H478" s="318"/>
      <c r="I478" s="319"/>
      <c r="J478" s="346" t="s">
        <v>978</v>
      </c>
      <c r="K478" s="347">
        <f>1452.3/1794.7</f>
        <v>0.809216025</v>
      </c>
      <c r="L478" s="318"/>
      <c r="M478" s="318"/>
      <c r="N478" s="318"/>
      <c r="O478" s="321"/>
      <c r="P478" s="334"/>
      <c r="Q478" s="323"/>
      <c r="R478" s="324"/>
      <c r="S478" s="94"/>
      <c r="T478" s="94"/>
      <c r="U478" s="94"/>
      <c r="V478" s="94"/>
      <c r="W478" s="94"/>
      <c r="X478" s="94"/>
      <c r="Y478" s="94"/>
      <c r="Z478" s="94"/>
      <c r="AA478" s="94"/>
      <c r="AB478" s="94"/>
      <c r="AC478" s="94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>
      <c r="A479" s="94"/>
      <c r="B479" s="331"/>
      <c r="C479" s="94"/>
      <c r="D479" s="325"/>
      <c r="E479" s="316"/>
      <c r="F479" s="309"/>
      <c r="G479" s="300"/>
      <c r="H479" s="318"/>
      <c r="I479" s="319"/>
      <c r="J479" s="348" t="s">
        <v>979</v>
      </c>
      <c r="K479" s="343">
        <v>2.4626E8</v>
      </c>
      <c r="L479" s="318"/>
      <c r="M479" s="318"/>
      <c r="N479" s="318"/>
      <c r="O479" s="321"/>
      <c r="P479" s="334"/>
      <c r="Q479" s="323"/>
      <c r="R479" s="324"/>
      <c r="S479" s="94"/>
      <c r="T479" s="94"/>
      <c r="U479" s="94"/>
      <c r="V479" s="94"/>
      <c r="W479" s="94"/>
      <c r="X479" s="94"/>
      <c r="Y479" s="94"/>
      <c r="Z479" s="94"/>
      <c r="AA479" s="94"/>
      <c r="AB479" s="94"/>
      <c r="AC479" s="94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>
      <c r="A480" s="94"/>
      <c r="B480" s="331"/>
      <c r="C480" s="94"/>
      <c r="D480" s="325"/>
      <c r="E480" s="316"/>
      <c r="F480" s="309"/>
      <c r="G480" s="300"/>
      <c r="H480" s="318"/>
      <c r="I480" s="319"/>
      <c r="J480" s="349" t="s">
        <v>980</v>
      </c>
      <c r="K480" s="350">
        <v>1.683203E9</v>
      </c>
      <c r="L480" s="318"/>
      <c r="M480" s="318"/>
      <c r="N480" s="318"/>
      <c r="O480" s="321"/>
      <c r="P480" s="334"/>
      <c r="Q480" s="323"/>
      <c r="R480" s="324"/>
      <c r="S480" s="94"/>
      <c r="T480" s="94"/>
      <c r="U480" s="94"/>
      <c r="V480" s="94"/>
      <c r="W480" s="94"/>
      <c r="X480" s="94"/>
      <c r="Y480" s="94"/>
      <c r="Z480" s="94"/>
      <c r="AA480" s="94"/>
      <c r="AB480" s="94"/>
      <c r="AC480" s="94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>
      <c r="A481" s="94"/>
      <c r="B481" s="351"/>
      <c r="C481" s="94"/>
      <c r="D481" s="325"/>
      <c r="E481" s="316"/>
      <c r="F481" s="309"/>
      <c r="G481" s="300"/>
      <c r="H481" s="318"/>
      <c r="I481" s="319"/>
      <c r="J481" s="348" t="s">
        <v>981</v>
      </c>
      <c r="K481" s="352">
        <f>E450+K479+K480</f>
        <v>1929463000</v>
      </c>
      <c r="L481" s="318"/>
      <c r="M481" s="318"/>
      <c r="N481" s="318"/>
      <c r="O481" s="321"/>
      <c r="P481" s="334"/>
      <c r="Q481" s="323"/>
      <c r="R481" s="324"/>
      <c r="S481" s="94"/>
      <c r="T481" s="94"/>
      <c r="U481" s="94"/>
      <c r="V481" s="94"/>
      <c r="W481" s="94"/>
      <c r="X481" s="94"/>
      <c r="Y481" s="94"/>
      <c r="Z481" s="94"/>
      <c r="AA481" s="94"/>
      <c r="AB481" s="94"/>
      <c r="AC481" s="94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>
      <c r="A482" s="94"/>
      <c r="B482" s="351"/>
      <c r="C482" s="94"/>
      <c r="D482" s="325"/>
      <c r="E482" s="316"/>
      <c r="F482" s="309"/>
      <c r="G482" s="300"/>
      <c r="H482" s="318"/>
      <c r="I482" s="319"/>
      <c r="J482" s="348" t="s">
        <v>982</v>
      </c>
      <c r="K482" s="339">
        <v>1.5144E9</v>
      </c>
      <c r="L482" s="318"/>
      <c r="M482" s="318"/>
      <c r="N482" s="318"/>
      <c r="O482" s="321"/>
      <c r="P482" s="334"/>
      <c r="Q482" s="323"/>
      <c r="R482" s="324"/>
      <c r="S482" s="94"/>
      <c r="T482" s="94"/>
      <c r="U482" s="94"/>
      <c r="V482" s="94"/>
      <c r="W482" s="94"/>
      <c r="X482" s="94"/>
      <c r="Y482" s="94"/>
      <c r="Z482" s="94"/>
      <c r="AA482" s="94"/>
      <c r="AB482" s="94"/>
      <c r="AC482" s="94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>
      <c r="A483" s="94"/>
      <c r="B483" s="351"/>
      <c r="C483" s="94"/>
      <c r="D483" s="325"/>
      <c r="E483" s="316"/>
      <c r="F483" s="309"/>
      <c r="G483" s="300"/>
      <c r="H483" s="318"/>
      <c r="I483" s="319"/>
      <c r="J483" s="344" t="s">
        <v>983</v>
      </c>
      <c r="K483" s="330">
        <v>1.7947E9</v>
      </c>
      <c r="L483" s="318"/>
      <c r="M483" s="318"/>
      <c r="N483" s="318"/>
      <c r="O483" s="321"/>
      <c r="P483" s="334"/>
      <c r="Q483" s="323"/>
      <c r="R483" s="324"/>
      <c r="S483" s="94"/>
      <c r="T483" s="94"/>
      <c r="U483" s="94"/>
      <c r="V483" s="94"/>
      <c r="W483" s="94"/>
      <c r="X483" s="94"/>
      <c r="Y483" s="94"/>
      <c r="Z483" s="94"/>
      <c r="AA483" s="94"/>
      <c r="AB483" s="94"/>
      <c r="AC483" s="94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>
      <c r="A484" s="94"/>
      <c r="B484" s="351"/>
      <c r="C484" s="94"/>
      <c r="D484" s="325"/>
      <c r="E484" s="316"/>
      <c r="F484" s="309"/>
      <c r="G484" s="300"/>
      <c r="H484" s="318"/>
      <c r="I484" s="319"/>
      <c r="J484" s="348" t="s">
        <v>984</v>
      </c>
      <c r="K484" s="353">
        <f>K482/K481</f>
        <v>0.7848815966</v>
      </c>
      <c r="L484" s="318"/>
      <c r="M484" s="318"/>
      <c r="N484" s="318"/>
      <c r="O484" s="321"/>
      <c r="P484" s="334"/>
      <c r="Q484" s="323"/>
      <c r="R484" s="324"/>
      <c r="S484" s="94"/>
      <c r="T484" s="94"/>
      <c r="U484" s="94"/>
      <c r="V484" s="94"/>
      <c r="W484" s="94"/>
      <c r="X484" s="94"/>
      <c r="Y484" s="94"/>
      <c r="Z484" s="94"/>
      <c r="AA484" s="94"/>
      <c r="AB484" s="94"/>
      <c r="AC484" s="94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>
      <c r="A485" s="94"/>
      <c r="B485" s="351"/>
      <c r="C485" s="94"/>
      <c r="D485" s="325"/>
      <c r="E485" s="316"/>
      <c r="F485" s="309"/>
      <c r="G485" s="300"/>
      <c r="H485" s="318"/>
      <c r="I485" s="319"/>
      <c r="J485" s="346" t="s">
        <v>985</v>
      </c>
      <c r="K485" s="347">
        <f>K483/K481</f>
        <v>0.9301551779</v>
      </c>
      <c r="L485" s="318"/>
      <c r="M485" s="318"/>
      <c r="N485" s="318"/>
      <c r="O485" s="321"/>
      <c r="P485" s="334"/>
      <c r="Q485" s="323"/>
      <c r="R485" s="324"/>
      <c r="S485" s="94"/>
      <c r="T485" s="94"/>
      <c r="U485" s="94"/>
      <c r="V485" s="94"/>
      <c r="W485" s="94"/>
      <c r="X485" s="94"/>
      <c r="Y485" s="94"/>
      <c r="Z485" s="94"/>
      <c r="AA485" s="94"/>
      <c r="AB485" s="94"/>
      <c r="AC485" s="94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>
      <c r="A486" s="94"/>
      <c r="B486" s="351"/>
      <c r="C486" s="94"/>
      <c r="D486" s="325"/>
      <c r="E486" s="316"/>
      <c r="F486" s="309"/>
      <c r="G486" s="300"/>
      <c r="H486" s="318"/>
      <c r="I486" s="319"/>
      <c r="J486" s="318"/>
      <c r="K486" s="318"/>
      <c r="L486" s="318"/>
      <c r="M486" s="318"/>
      <c r="N486" s="318"/>
      <c r="O486" s="321"/>
      <c r="P486" s="334"/>
      <c r="Q486" s="323"/>
      <c r="R486" s="324"/>
      <c r="S486" s="94"/>
      <c r="T486" s="94"/>
      <c r="U486" s="94"/>
      <c r="V486" s="94"/>
      <c r="W486" s="94"/>
      <c r="X486" s="94"/>
      <c r="Y486" s="94"/>
      <c r="Z486" s="94"/>
      <c r="AA486" s="94"/>
      <c r="AB486" s="94"/>
      <c r="AC486" s="94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>
      <c r="A487" s="94"/>
      <c r="B487" s="351"/>
      <c r="C487" s="94"/>
      <c r="D487" s="325"/>
      <c r="E487" s="316"/>
      <c r="F487" s="309"/>
      <c r="G487" s="300"/>
      <c r="H487" s="318"/>
      <c r="I487" s="319"/>
      <c r="J487" s="318"/>
      <c r="K487" s="318"/>
      <c r="L487" s="318"/>
      <c r="M487" s="318"/>
      <c r="N487" s="318"/>
      <c r="O487" s="321"/>
      <c r="P487" s="334"/>
      <c r="Q487" s="323"/>
      <c r="R487" s="324"/>
      <c r="S487" s="94"/>
      <c r="T487" s="94"/>
      <c r="U487" s="94"/>
      <c r="V487" s="94"/>
      <c r="W487" s="94"/>
      <c r="X487" s="94"/>
      <c r="Y487" s="94"/>
      <c r="Z487" s="94"/>
      <c r="AA487" s="94"/>
      <c r="AB487" s="94"/>
      <c r="AC487" s="94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>
      <c r="A488" s="94"/>
      <c r="B488" s="351"/>
      <c r="C488" s="94"/>
      <c r="D488" s="325"/>
      <c r="E488" s="316"/>
      <c r="F488" s="309"/>
      <c r="G488" s="300"/>
      <c r="H488" s="318"/>
      <c r="I488" s="319"/>
      <c r="J488" s="318"/>
      <c r="K488" s="318"/>
      <c r="L488" s="318"/>
      <c r="M488" s="318"/>
      <c r="N488" s="318"/>
      <c r="O488" s="321"/>
      <c r="P488" s="334"/>
      <c r="Q488" s="323"/>
      <c r="R488" s="324"/>
      <c r="S488" s="94"/>
      <c r="T488" s="94"/>
      <c r="U488" s="94"/>
      <c r="V488" s="94"/>
      <c r="W488" s="94"/>
      <c r="X488" s="94"/>
      <c r="Y488" s="94"/>
      <c r="Z488" s="94"/>
      <c r="AA488" s="94"/>
      <c r="AB488" s="94"/>
      <c r="AC488" s="94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>
      <c r="A489" s="94"/>
      <c r="B489" s="351"/>
      <c r="C489" s="94"/>
      <c r="D489" s="325"/>
      <c r="E489" s="316"/>
      <c r="F489" s="309"/>
      <c r="G489" s="300"/>
      <c r="H489" s="318"/>
      <c r="I489" s="319"/>
      <c r="J489" s="318"/>
      <c r="K489" s="318"/>
      <c r="L489" s="318"/>
      <c r="M489" s="318"/>
      <c r="N489" s="318"/>
      <c r="O489" s="321"/>
      <c r="P489" s="334"/>
      <c r="Q489" s="323"/>
      <c r="R489" s="324"/>
      <c r="S489" s="94"/>
      <c r="T489" s="94"/>
      <c r="U489" s="94"/>
      <c r="V489" s="94"/>
      <c r="W489" s="94"/>
      <c r="X489" s="94"/>
      <c r="Y489" s="94"/>
      <c r="Z489" s="94"/>
      <c r="AA489" s="94"/>
      <c r="AB489" s="94"/>
      <c r="AC489" s="94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>
      <c r="A490" s="94"/>
      <c r="B490" s="351"/>
      <c r="C490" s="94"/>
      <c r="D490" s="325"/>
      <c r="E490" s="316"/>
      <c r="F490" s="309"/>
      <c r="G490" s="300"/>
      <c r="H490" s="318"/>
      <c r="I490" s="319"/>
      <c r="J490" s="318"/>
      <c r="K490" s="318"/>
      <c r="L490" s="318"/>
      <c r="M490" s="318"/>
      <c r="N490" s="318"/>
      <c r="O490" s="321"/>
      <c r="P490" s="334"/>
      <c r="Q490" s="323"/>
      <c r="R490" s="324"/>
      <c r="S490" s="94"/>
      <c r="T490" s="94"/>
      <c r="U490" s="94"/>
      <c r="V490" s="94"/>
      <c r="W490" s="94"/>
      <c r="X490" s="94"/>
      <c r="Y490" s="94"/>
      <c r="Z490" s="94"/>
      <c r="AA490" s="94"/>
      <c r="AB490" s="94"/>
      <c r="AC490" s="94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>
      <c r="A491" s="94"/>
      <c r="B491" s="351"/>
      <c r="C491" s="94"/>
      <c r="D491" s="325"/>
      <c r="E491" s="316"/>
      <c r="F491" s="309"/>
      <c r="G491" s="300"/>
      <c r="H491" s="318"/>
      <c r="I491" s="319"/>
      <c r="J491" s="318"/>
      <c r="K491" s="318"/>
      <c r="L491" s="318"/>
      <c r="M491" s="318"/>
      <c r="N491" s="318"/>
      <c r="O491" s="321"/>
      <c r="P491" s="334"/>
      <c r="Q491" s="323"/>
      <c r="R491" s="324"/>
      <c r="S491" s="94"/>
      <c r="T491" s="94"/>
      <c r="U491" s="94"/>
      <c r="V491" s="94"/>
      <c r="W491" s="94"/>
      <c r="X491" s="94"/>
      <c r="Y491" s="94"/>
      <c r="Z491" s="94"/>
      <c r="AA491" s="94"/>
      <c r="AB491" s="94"/>
      <c r="AC491" s="94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>
      <c r="A492" s="94"/>
      <c r="B492" s="351"/>
      <c r="C492" s="94"/>
      <c r="D492" s="325"/>
      <c r="E492" s="316"/>
      <c r="F492" s="309"/>
      <c r="G492" s="300"/>
      <c r="H492" s="318"/>
      <c r="I492" s="319"/>
      <c r="J492" s="318"/>
      <c r="K492" s="318"/>
      <c r="L492" s="318"/>
      <c r="M492" s="318"/>
      <c r="N492" s="318"/>
      <c r="O492" s="321"/>
      <c r="P492" s="334"/>
      <c r="Q492" s="323"/>
      <c r="R492" s="324"/>
      <c r="S492" s="94"/>
      <c r="T492" s="94"/>
      <c r="U492" s="94"/>
      <c r="V492" s="94"/>
      <c r="W492" s="94"/>
      <c r="X492" s="94"/>
      <c r="Y492" s="94"/>
      <c r="Z492" s="94"/>
      <c r="AA492" s="94"/>
      <c r="AB492" s="94"/>
      <c r="AC492" s="94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>
      <c r="A493" s="94"/>
      <c r="B493" s="351"/>
      <c r="C493" s="94"/>
      <c r="D493" s="325"/>
      <c r="E493" s="316"/>
      <c r="F493" s="309"/>
      <c r="G493" s="300"/>
      <c r="H493" s="318"/>
      <c r="I493" s="319"/>
      <c r="J493" s="318"/>
      <c r="K493" s="318"/>
      <c r="L493" s="318"/>
      <c r="M493" s="318"/>
      <c r="N493" s="318"/>
      <c r="O493" s="321"/>
      <c r="P493" s="334"/>
      <c r="Q493" s="323"/>
      <c r="R493" s="324"/>
      <c r="S493" s="94"/>
      <c r="T493" s="94"/>
      <c r="U493" s="94"/>
      <c r="V493" s="94"/>
      <c r="W493" s="94"/>
      <c r="X493" s="94"/>
      <c r="Y493" s="94"/>
      <c r="Z493" s="94"/>
      <c r="AA493" s="94"/>
      <c r="AB493" s="94"/>
      <c r="AC493" s="94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>
      <c r="A494" s="94"/>
      <c r="B494" s="351"/>
      <c r="C494" s="94"/>
      <c r="D494" s="325"/>
      <c r="E494" s="316"/>
      <c r="F494" s="309"/>
      <c r="G494" s="300"/>
      <c r="H494" s="318"/>
      <c r="I494" s="319"/>
      <c r="J494" s="318"/>
      <c r="K494" s="318"/>
      <c r="L494" s="318"/>
      <c r="M494" s="318"/>
      <c r="N494" s="318"/>
      <c r="O494" s="321"/>
      <c r="P494" s="334"/>
      <c r="Q494" s="323"/>
      <c r="R494" s="324"/>
      <c r="S494" s="94"/>
      <c r="T494" s="94"/>
      <c r="U494" s="94"/>
      <c r="V494" s="94"/>
      <c r="W494" s="94"/>
      <c r="X494" s="94"/>
      <c r="Y494" s="94"/>
      <c r="Z494" s="94"/>
      <c r="AA494" s="94"/>
      <c r="AB494" s="94"/>
      <c r="AC494" s="94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>
      <c r="A495" s="94"/>
      <c r="B495" s="351"/>
      <c r="C495" s="94"/>
      <c r="D495" s="325"/>
      <c r="E495" s="316"/>
      <c r="F495" s="309"/>
      <c r="G495" s="300"/>
      <c r="H495" s="318"/>
      <c r="I495" s="319"/>
      <c r="J495" s="318"/>
      <c r="K495" s="318"/>
      <c r="L495" s="318"/>
      <c r="M495" s="318"/>
      <c r="N495" s="318"/>
      <c r="O495" s="321"/>
      <c r="P495" s="334"/>
      <c r="Q495" s="323"/>
      <c r="R495" s="324"/>
      <c r="S495" s="94"/>
      <c r="T495" s="94"/>
      <c r="U495" s="94"/>
      <c r="V495" s="94"/>
      <c r="W495" s="94"/>
      <c r="X495" s="94"/>
      <c r="Y495" s="94"/>
      <c r="Z495" s="94"/>
      <c r="AA495" s="94"/>
      <c r="AB495" s="94"/>
      <c r="AC495" s="94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>
      <c r="A496" s="94"/>
      <c r="B496" s="351"/>
      <c r="C496" s="94"/>
      <c r="D496" s="325"/>
      <c r="E496" s="316"/>
      <c r="F496" s="309"/>
      <c r="G496" s="300"/>
      <c r="H496" s="318"/>
      <c r="I496" s="319"/>
      <c r="J496" s="318"/>
      <c r="K496" s="318"/>
      <c r="L496" s="318"/>
      <c r="M496" s="318"/>
      <c r="N496" s="318"/>
      <c r="O496" s="321"/>
      <c r="P496" s="334"/>
      <c r="Q496" s="323"/>
      <c r="R496" s="324"/>
      <c r="S496" s="94"/>
      <c r="T496" s="94"/>
      <c r="U496" s="94"/>
      <c r="V496" s="94"/>
      <c r="W496" s="94"/>
      <c r="X496" s="94"/>
      <c r="Y496" s="94"/>
      <c r="Z496" s="94"/>
      <c r="AA496" s="94"/>
      <c r="AB496" s="94"/>
      <c r="AC496" s="94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>
      <c r="A497" s="94"/>
      <c r="B497" s="351"/>
      <c r="C497" s="94"/>
      <c r="D497" s="325"/>
      <c r="E497" s="316"/>
      <c r="F497" s="309"/>
      <c r="G497" s="300"/>
      <c r="H497" s="318"/>
      <c r="I497" s="319"/>
      <c r="J497" s="318"/>
      <c r="K497" s="318"/>
      <c r="L497" s="318"/>
      <c r="M497" s="318"/>
      <c r="N497" s="318"/>
      <c r="O497" s="321"/>
      <c r="P497" s="334"/>
      <c r="Q497" s="323"/>
      <c r="R497" s="324"/>
      <c r="S497" s="94"/>
      <c r="T497" s="94"/>
      <c r="U497" s="94"/>
      <c r="V497" s="94"/>
      <c r="W497" s="94"/>
      <c r="X497" s="94"/>
      <c r="Y497" s="94"/>
      <c r="Z497" s="94"/>
      <c r="AA497" s="94"/>
      <c r="AB497" s="94"/>
      <c r="AC497" s="94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>
      <c r="A498" s="94"/>
      <c r="B498" s="351"/>
      <c r="C498" s="94"/>
      <c r="D498" s="325"/>
      <c r="E498" s="316"/>
      <c r="F498" s="309"/>
      <c r="G498" s="300"/>
      <c r="H498" s="318"/>
      <c r="I498" s="319"/>
      <c r="J498" s="318"/>
      <c r="K498" s="318"/>
      <c r="L498" s="318"/>
      <c r="M498" s="318"/>
      <c r="N498" s="318"/>
      <c r="O498" s="321"/>
      <c r="P498" s="334"/>
      <c r="Q498" s="323"/>
      <c r="R498" s="324"/>
      <c r="S498" s="94"/>
      <c r="T498" s="94"/>
      <c r="U498" s="94"/>
      <c r="V498" s="94"/>
      <c r="W498" s="94"/>
      <c r="X498" s="94"/>
      <c r="Y498" s="94"/>
      <c r="Z498" s="94"/>
      <c r="AA498" s="94"/>
      <c r="AB498" s="94"/>
      <c r="AC498" s="94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>
      <c r="A499" s="94"/>
      <c r="B499" s="351"/>
      <c r="C499" s="94"/>
      <c r="D499" s="325"/>
      <c r="E499" s="316"/>
      <c r="F499" s="309"/>
      <c r="G499" s="300"/>
      <c r="H499" s="318"/>
      <c r="I499" s="319"/>
      <c r="J499" s="318"/>
      <c r="K499" s="318"/>
      <c r="L499" s="318"/>
      <c r="M499" s="318"/>
      <c r="N499" s="318"/>
      <c r="O499" s="321"/>
      <c r="P499" s="334"/>
      <c r="Q499" s="323"/>
      <c r="R499" s="324"/>
      <c r="S499" s="94"/>
      <c r="T499" s="94"/>
      <c r="U499" s="94"/>
      <c r="V499" s="94"/>
      <c r="W499" s="94"/>
      <c r="X499" s="94"/>
      <c r="Y499" s="94"/>
      <c r="Z499" s="94"/>
      <c r="AA499" s="94"/>
      <c r="AB499" s="94"/>
      <c r="AC499" s="94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>
      <c r="A500" s="94"/>
      <c r="B500" s="351"/>
      <c r="C500" s="94"/>
      <c r="D500" s="325"/>
      <c r="E500" s="316"/>
      <c r="F500" s="309"/>
      <c r="G500" s="300"/>
      <c r="H500" s="318"/>
      <c r="I500" s="319"/>
      <c r="J500" s="318"/>
      <c r="K500" s="318"/>
      <c r="L500" s="318"/>
      <c r="M500" s="318"/>
      <c r="N500" s="318"/>
      <c r="O500" s="321"/>
      <c r="P500" s="334"/>
      <c r="Q500" s="323"/>
      <c r="R500" s="324"/>
      <c r="S500" s="94"/>
      <c r="T500" s="94"/>
      <c r="U500" s="94"/>
      <c r="V500" s="94"/>
      <c r="W500" s="94"/>
      <c r="X500" s="94"/>
      <c r="Y500" s="94"/>
      <c r="Z500" s="94"/>
      <c r="AA500" s="94"/>
      <c r="AB500" s="94"/>
      <c r="AC500" s="94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>
      <c r="A501" s="94"/>
      <c r="B501" s="351"/>
      <c r="C501" s="94"/>
      <c r="D501" s="325"/>
      <c r="E501" s="316"/>
      <c r="F501" s="309"/>
      <c r="G501" s="300"/>
      <c r="H501" s="318"/>
      <c r="I501" s="319"/>
      <c r="J501" s="318"/>
      <c r="K501" s="318"/>
      <c r="L501" s="318"/>
      <c r="M501" s="318"/>
      <c r="N501" s="318"/>
      <c r="O501" s="321"/>
      <c r="P501" s="334"/>
      <c r="Q501" s="323"/>
      <c r="R501" s="324"/>
      <c r="S501" s="94"/>
      <c r="T501" s="94"/>
      <c r="U501" s="94"/>
      <c r="V501" s="94"/>
      <c r="W501" s="94"/>
      <c r="X501" s="94"/>
      <c r="Y501" s="94"/>
      <c r="Z501" s="94"/>
      <c r="AA501" s="94"/>
      <c r="AB501" s="94"/>
      <c r="AC501" s="94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>
      <c r="A502" s="94"/>
      <c r="B502" s="351"/>
      <c r="C502" s="94"/>
      <c r="D502" s="325"/>
      <c r="E502" s="316"/>
      <c r="F502" s="309"/>
      <c r="G502" s="300"/>
      <c r="H502" s="318"/>
      <c r="I502" s="319"/>
      <c r="J502" s="318"/>
      <c r="K502" s="318"/>
      <c r="L502" s="318"/>
      <c r="M502" s="318"/>
      <c r="N502" s="318"/>
      <c r="O502" s="321"/>
      <c r="P502" s="334"/>
      <c r="Q502" s="323"/>
      <c r="R502" s="324"/>
      <c r="S502" s="94"/>
      <c r="T502" s="94"/>
      <c r="U502" s="94"/>
      <c r="V502" s="94"/>
      <c r="W502" s="94"/>
      <c r="X502" s="94"/>
      <c r="Y502" s="94"/>
      <c r="Z502" s="94"/>
      <c r="AA502" s="94"/>
      <c r="AB502" s="94"/>
      <c r="AC502" s="94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>
      <c r="A503" s="94"/>
      <c r="B503" s="351"/>
      <c r="C503" s="94"/>
      <c r="D503" s="325"/>
      <c r="E503" s="316"/>
      <c r="F503" s="309"/>
      <c r="G503" s="300"/>
      <c r="H503" s="318"/>
      <c r="I503" s="319"/>
      <c r="J503" s="318"/>
      <c r="K503" s="318"/>
      <c r="L503" s="318"/>
      <c r="M503" s="318"/>
      <c r="N503" s="318"/>
      <c r="O503" s="321"/>
      <c r="P503" s="334"/>
      <c r="Q503" s="323"/>
      <c r="R503" s="324"/>
      <c r="S503" s="94"/>
      <c r="T503" s="94"/>
      <c r="U503" s="94"/>
      <c r="V503" s="94"/>
      <c r="W503" s="94"/>
      <c r="X503" s="94"/>
      <c r="Y503" s="94"/>
      <c r="Z503" s="94"/>
      <c r="AA503" s="94"/>
      <c r="AB503" s="94"/>
      <c r="AC503" s="94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>
      <c r="A504" s="94"/>
      <c r="B504" s="351"/>
      <c r="C504" s="94"/>
      <c r="D504" s="325"/>
      <c r="E504" s="316"/>
      <c r="F504" s="309"/>
      <c r="G504" s="300"/>
      <c r="H504" s="318"/>
      <c r="I504" s="319"/>
      <c r="J504" s="318"/>
      <c r="K504" s="318"/>
      <c r="L504" s="318"/>
      <c r="M504" s="318"/>
      <c r="N504" s="318"/>
      <c r="O504" s="321"/>
      <c r="P504" s="334"/>
      <c r="Q504" s="323"/>
      <c r="R504" s="324"/>
      <c r="S504" s="94"/>
      <c r="T504" s="94"/>
      <c r="U504" s="94"/>
      <c r="V504" s="94"/>
      <c r="W504" s="94"/>
      <c r="X504" s="94"/>
      <c r="Y504" s="94"/>
      <c r="Z504" s="94"/>
      <c r="AA504" s="94"/>
      <c r="AB504" s="94"/>
      <c r="AC504" s="94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>
      <c r="A505" s="94"/>
      <c r="B505" s="351"/>
      <c r="C505" s="94"/>
      <c r="D505" s="325"/>
      <c r="E505" s="316"/>
      <c r="F505" s="309"/>
      <c r="G505" s="300"/>
      <c r="H505" s="318"/>
      <c r="I505" s="319"/>
      <c r="J505" s="318"/>
      <c r="K505" s="318"/>
      <c r="L505" s="318"/>
      <c r="M505" s="318"/>
      <c r="N505" s="318"/>
      <c r="O505" s="321"/>
      <c r="P505" s="334"/>
      <c r="Q505" s="323"/>
      <c r="R505" s="324"/>
      <c r="S505" s="94"/>
      <c r="T505" s="94"/>
      <c r="U505" s="94"/>
      <c r="V505" s="94"/>
      <c r="W505" s="94"/>
      <c r="X505" s="94"/>
      <c r="Y505" s="94"/>
      <c r="Z505" s="94"/>
      <c r="AA505" s="94"/>
      <c r="AB505" s="94"/>
      <c r="AC505" s="94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>
      <c r="A506" s="94"/>
      <c r="B506" s="351"/>
      <c r="C506" s="94"/>
      <c r="D506" s="325"/>
      <c r="E506" s="316"/>
      <c r="F506" s="309"/>
      <c r="G506" s="300"/>
      <c r="H506" s="318"/>
      <c r="I506" s="319"/>
      <c r="J506" s="318"/>
      <c r="K506" s="318"/>
      <c r="L506" s="318"/>
      <c r="M506" s="318"/>
      <c r="N506" s="318"/>
      <c r="O506" s="321"/>
      <c r="P506" s="334"/>
      <c r="Q506" s="323"/>
      <c r="R506" s="324"/>
      <c r="S506" s="94"/>
      <c r="T506" s="94"/>
      <c r="U506" s="94"/>
      <c r="V506" s="94"/>
      <c r="W506" s="94"/>
      <c r="X506" s="94"/>
      <c r="Y506" s="94"/>
      <c r="Z506" s="94"/>
      <c r="AA506" s="94"/>
      <c r="AB506" s="94"/>
      <c r="AC506" s="94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>
      <c r="A507" s="94"/>
      <c r="B507" s="351"/>
      <c r="C507" s="94"/>
      <c r="D507" s="325"/>
      <c r="E507" s="316"/>
      <c r="F507" s="309"/>
      <c r="G507" s="300"/>
      <c r="H507" s="318"/>
      <c r="I507" s="319"/>
      <c r="J507" s="318"/>
      <c r="K507" s="318"/>
      <c r="L507" s="318"/>
      <c r="M507" s="318"/>
      <c r="N507" s="318"/>
      <c r="O507" s="321"/>
      <c r="P507" s="334"/>
      <c r="Q507" s="323"/>
      <c r="R507" s="324"/>
      <c r="S507" s="94"/>
      <c r="T507" s="94"/>
      <c r="U507" s="94"/>
      <c r="V507" s="94"/>
      <c r="W507" s="94"/>
      <c r="X507" s="94"/>
      <c r="Y507" s="94"/>
      <c r="Z507" s="94"/>
      <c r="AA507" s="94"/>
      <c r="AB507" s="94"/>
      <c r="AC507" s="94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>
      <c r="A508" s="94"/>
      <c r="B508" s="351"/>
      <c r="C508" s="94"/>
      <c r="D508" s="325"/>
      <c r="E508" s="316"/>
      <c r="F508" s="309"/>
      <c r="G508" s="300"/>
      <c r="H508" s="318"/>
      <c r="I508" s="319"/>
      <c r="J508" s="318"/>
      <c r="K508" s="318"/>
      <c r="L508" s="318"/>
      <c r="M508" s="318"/>
      <c r="N508" s="318"/>
      <c r="O508" s="321"/>
      <c r="P508" s="334"/>
      <c r="Q508" s="323"/>
      <c r="R508" s="324"/>
      <c r="S508" s="94"/>
      <c r="T508" s="94"/>
      <c r="U508" s="94"/>
      <c r="V508" s="94"/>
      <c r="W508" s="94"/>
      <c r="X508" s="94"/>
      <c r="Y508" s="94"/>
      <c r="Z508" s="94"/>
      <c r="AA508" s="94"/>
      <c r="AB508" s="94"/>
      <c r="AC508" s="94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>
      <c r="A509" s="94"/>
      <c r="B509" s="351"/>
      <c r="C509" s="94"/>
      <c r="D509" s="325"/>
      <c r="E509" s="316"/>
      <c r="F509" s="309"/>
      <c r="G509" s="300"/>
      <c r="H509" s="318"/>
      <c r="I509" s="319"/>
      <c r="J509" s="318"/>
      <c r="K509" s="318"/>
      <c r="L509" s="318"/>
      <c r="M509" s="318"/>
      <c r="N509" s="318"/>
      <c r="O509" s="321"/>
      <c r="P509" s="334"/>
      <c r="Q509" s="323"/>
      <c r="R509" s="324"/>
      <c r="S509" s="94"/>
      <c r="T509" s="94"/>
      <c r="U509" s="94"/>
      <c r="V509" s="94"/>
      <c r="W509" s="94"/>
      <c r="X509" s="94"/>
      <c r="Y509" s="94"/>
      <c r="Z509" s="94"/>
      <c r="AA509" s="94"/>
      <c r="AB509" s="94"/>
      <c r="AC509" s="94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>
      <c r="A510" s="94"/>
      <c r="B510" s="351"/>
      <c r="C510" s="94"/>
      <c r="D510" s="325"/>
      <c r="E510" s="316"/>
      <c r="F510" s="309"/>
      <c r="G510" s="300"/>
      <c r="H510" s="318"/>
      <c r="I510" s="319"/>
      <c r="J510" s="318"/>
      <c r="K510" s="318"/>
      <c r="L510" s="318"/>
      <c r="M510" s="318"/>
      <c r="N510" s="318"/>
      <c r="O510" s="321"/>
      <c r="P510" s="334"/>
      <c r="Q510" s="323"/>
      <c r="R510" s="324"/>
      <c r="S510" s="94"/>
      <c r="T510" s="94"/>
      <c r="U510" s="94"/>
      <c r="V510" s="94"/>
      <c r="W510" s="94"/>
      <c r="X510" s="94"/>
      <c r="Y510" s="94"/>
      <c r="Z510" s="94"/>
      <c r="AA510" s="94"/>
      <c r="AB510" s="94"/>
      <c r="AC510" s="94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>
      <c r="A511" s="94"/>
      <c r="B511" s="351"/>
      <c r="C511" s="94"/>
      <c r="D511" s="325"/>
      <c r="E511" s="316"/>
      <c r="F511" s="309"/>
      <c r="G511" s="300"/>
      <c r="H511" s="318"/>
      <c r="I511" s="319"/>
      <c r="J511" s="318"/>
      <c r="K511" s="318"/>
      <c r="L511" s="318"/>
      <c r="M511" s="318"/>
      <c r="N511" s="318"/>
      <c r="O511" s="321"/>
      <c r="P511" s="334"/>
      <c r="Q511" s="323"/>
      <c r="R511" s="324"/>
      <c r="S511" s="94"/>
      <c r="T511" s="94"/>
      <c r="U511" s="94"/>
      <c r="V511" s="94"/>
      <c r="W511" s="94"/>
      <c r="X511" s="94"/>
      <c r="Y511" s="94"/>
      <c r="Z511" s="94"/>
      <c r="AA511" s="94"/>
      <c r="AB511" s="94"/>
      <c r="AC511" s="94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>
      <c r="A512" s="94"/>
      <c r="B512" s="351"/>
      <c r="C512" s="94"/>
      <c r="D512" s="325"/>
      <c r="E512" s="316"/>
      <c r="F512" s="309"/>
      <c r="G512" s="300"/>
      <c r="H512" s="318"/>
      <c r="I512" s="319"/>
      <c r="J512" s="318"/>
      <c r="K512" s="318"/>
      <c r="L512" s="318"/>
      <c r="M512" s="318"/>
      <c r="N512" s="318"/>
      <c r="O512" s="321"/>
      <c r="P512" s="334"/>
      <c r="Q512" s="323"/>
      <c r="R512" s="324"/>
      <c r="S512" s="94"/>
      <c r="T512" s="94"/>
      <c r="U512" s="94"/>
      <c r="V512" s="94"/>
      <c r="W512" s="94"/>
      <c r="X512" s="94"/>
      <c r="Y512" s="94"/>
      <c r="Z512" s="94"/>
      <c r="AA512" s="94"/>
      <c r="AB512" s="94"/>
      <c r="AC512" s="94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>
      <c r="A513" s="94"/>
      <c r="B513" s="351"/>
      <c r="C513" s="94"/>
      <c r="D513" s="325"/>
      <c r="E513" s="316"/>
      <c r="F513" s="309"/>
      <c r="G513" s="300"/>
      <c r="H513" s="318"/>
      <c r="I513" s="319"/>
      <c r="J513" s="318"/>
      <c r="K513" s="318"/>
      <c r="L513" s="318"/>
      <c r="M513" s="318"/>
      <c r="N513" s="318"/>
      <c r="O513" s="321"/>
      <c r="P513" s="334"/>
      <c r="Q513" s="323"/>
      <c r="R513" s="324"/>
      <c r="S513" s="94"/>
      <c r="T513" s="94"/>
      <c r="U513" s="94"/>
      <c r="V513" s="94"/>
      <c r="W513" s="94"/>
      <c r="X513" s="94"/>
      <c r="Y513" s="94"/>
      <c r="Z513" s="94"/>
      <c r="AA513" s="94"/>
      <c r="AB513" s="94"/>
      <c r="AC513" s="94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>
      <c r="A514" s="94"/>
      <c r="B514" s="351"/>
      <c r="C514" s="94"/>
      <c r="D514" s="325"/>
      <c r="E514" s="316"/>
      <c r="F514" s="309"/>
      <c r="G514" s="300"/>
      <c r="H514" s="318"/>
      <c r="I514" s="319"/>
      <c r="J514" s="318"/>
      <c r="K514" s="318"/>
      <c r="L514" s="318"/>
      <c r="M514" s="318"/>
      <c r="N514" s="318"/>
      <c r="O514" s="321"/>
      <c r="P514" s="334"/>
      <c r="Q514" s="323"/>
      <c r="R514" s="324"/>
      <c r="S514" s="94"/>
      <c r="T514" s="94"/>
      <c r="U514" s="94"/>
      <c r="V514" s="94"/>
      <c r="W514" s="94"/>
      <c r="X514" s="94"/>
      <c r="Y514" s="94"/>
      <c r="Z514" s="94"/>
      <c r="AA514" s="94"/>
      <c r="AB514" s="94"/>
      <c r="AC514" s="94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>
      <c r="A515" s="94"/>
      <c r="B515" s="351"/>
      <c r="C515" s="94"/>
      <c r="D515" s="325"/>
      <c r="E515" s="316"/>
      <c r="F515" s="309"/>
      <c r="G515" s="300"/>
      <c r="H515" s="318"/>
      <c r="I515" s="319"/>
      <c r="J515" s="318"/>
      <c r="K515" s="318"/>
      <c r="L515" s="318"/>
      <c r="M515" s="318"/>
      <c r="N515" s="318"/>
      <c r="O515" s="321"/>
      <c r="P515" s="334"/>
      <c r="Q515" s="323"/>
      <c r="R515" s="324"/>
      <c r="S515" s="94"/>
      <c r="T515" s="94"/>
      <c r="U515" s="94"/>
      <c r="V515" s="94"/>
      <c r="W515" s="94"/>
      <c r="X515" s="94"/>
      <c r="Y515" s="94"/>
      <c r="Z515" s="94"/>
      <c r="AA515" s="94"/>
      <c r="AB515" s="94"/>
      <c r="AC515" s="94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>
      <c r="A516" s="94"/>
      <c r="B516" s="351"/>
      <c r="C516" s="94"/>
      <c r="D516" s="325"/>
      <c r="E516" s="316"/>
      <c r="F516" s="309"/>
      <c r="G516" s="300"/>
      <c r="H516" s="318"/>
      <c r="I516" s="319"/>
      <c r="J516" s="318"/>
      <c r="K516" s="318"/>
      <c r="L516" s="318"/>
      <c r="M516" s="318"/>
      <c r="N516" s="318"/>
      <c r="O516" s="321"/>
      <c r="P516" s="334"/>
      <c r="Q516" s="323"/>
      <c r="R516" s="324"/>
      <c r="S516" s="94"/>
      <c r="T516" s="94"/>
      <c r="U516" s="94"/>
      <c r="V516" s="94"/>
      <c r="W516" s="94"/>
      <c r="X516" s="94"/>
      <c r="Y516" s="94"/>
      <c r="Z516" s="94"/>
      <c r="AA516" s="94"/>
      <c r="AB516" s="94"/>
      <c r="AC516" s="94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>
      <c r="A517" s="94"/>
      <c r="B517" s="351"/>
      <c r="C517" s="94"/>
      <c r="D517" s="325"/>
      <c r="E517" s="316"/>
      <c r="F517" s="309"/>
      <c r="G517" s="300"/>
      <c r="H517" s="318"/>
      <c r="I517" s="319"/>
      <c r="J517" s="318"/>
      <c r="K517" s="318"/>
      <c r="L517" s="318"/>
      <c r="M517" s="318"/>
      <c r="N517" s="318"/>
      <c r="O517" s="321"/>
      <c r="P517" s="334"/>
      <c r="Q517" s="323"/>
      <c r="R517" s="324"/>
      <c r="S517" s="94"/>
      <c r="T517" s="94"/>
      <c r="U517" s="94"/>
      <c r="V517" s="94"/>
      <c r="W517" s="94"/>
      <c r="X517" s="94"/>
      <c r="Y517" s="94"/>
      <c r="Z517" s="94"/>
      <c r="AA517" s="94"/>
      <c r="AB517" s="94"/>
      <c r="AC517" s="94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>
      <c r="A518" s="94"/>
      <c r="B518" s="351"/>
      <c r="C518" s="94"/>
      <c r="D518" s="325"/>
      <c r="E518" s="316"/>
      <c r="F518" s="309"/>
      <c r="G518" s="300"/>
      <c r="H518" s="318"/>
      <c r="I518" s="319"/>
      <c r="J518" s="318"/>
      <c r="K518" s="318"/>
      <c r="L518" s="318"/>
      <c r="M518" s="318"/>
      <c r="N518" s="318"/>
      <c r="O518" s="321"/>
      <c r="P518" s="334"/>
      <c r="Q518" s="323"/>
      <c r="R518" s="324"/>
      <c r="S518" s="94"/>
      <c r="T518" s="94"/>
      <c r="U518" s="94"/>
      <c r="V518" s="94"/>
      <c r="W518" s="94"/>
      <c r="X518" s="94"/>
      <c r="Y518" s="94"/>
      <c r="Z518" s="94"/>
      <c r="AA518" s="94"/>
      <c r="AB518" s="94"/>
      <c r="AC518" s="94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>
      <c r="A519" s="94"/>
      <c r="B519" s="351"/>
      <c r="C519" s="94"/>
      <c r="D519" s="325"/>
      <c r="E519" s="316"/>
      <c r="F519" s="309"/>
      <c r="G519" s="300"/>
      <c r="H519" s="318"/>
      <c r="I519" s="319"/>
      <c r="J519" s="318"/>
      <c r="K519" s="318"/>
      <c r="L519" s="318"/>
      <c r="M519" s="318"/>
      <c r="N519" s="318"/>
      <c r="O519" s="321"/>
      <c r="P519" s="334"/>
      <c r="Q519" s="323"/>
      <c r="R519" s="324"/>
      <c r="S519" s="94"/>
      <c r="T519" s="94"/>
      <c r="U519" s="94"/>
      <c r="V519" s="94"/>
      <c r="W519" s="94"/>
      <c r="X519" s="94"/>
      <c r="Y519" s="94"/>
      <c r="Z519" s="94"/>
      <c r="AA519" s="94"/>
      <c r="AB519" s="94"/>
      <c r="AC519" s="94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>
      <c r="A520" s="94"/>
      <c r="B520" s="351"/>
      <c r="C520" s="94"/>
      <c r="D520" s="325"/>
      <c r="E520" s="316"/>
      <c r="F520" s="309"/>
      <c r="G520" s="300"/>
      <c r="H520" s="318"/>
      <c r="I520" s="319"/>
      <c r="J520" s="318"/>
      <c r="K520" s="318"/>
      <c r="L520" s="318"/>
      <c r="M520" s="318"/>
      <c r="N520" s="318"/>
      <c r="O520" s="321"/>
      <c r="P520" s="334"/>
      <c r="Q520" s="323"/>
      <c r="R520" s="324"/>
      <c r="S520" s="94"/>
      <c r="T520" s="94"/>
      <c r="U520" s="94"/>
      <c r="V520" s="94"/>
      <c r="W520" s="94"/>
      <c r="X520" s="94"/>
      <c r="Y520" s="94"/>
      <c r="Z520" s="94"/>
      <c r="AA520" s="94"/>
      <c r="AB520" s="94"/>
      <c r="AC520" s="94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>
      <c r="A521" s="94"/>
      <c r="B521" s="351"/>
      <c r="C521" s="94"/>
      <c r="D521" s="325"/>
      <c r="E521" s="316"/>
      <c r="F521" s="309"/>
      <c r="G521" s="300"/>
      <c r="H521" s="318"/>
      <c r="I521" s="319"/>
      <c r="J521" s="318"/>
      <c r="K521" s="318"/>
      <c r="L521" s="318"/>
      <c r="M521" s="318"/>
      <c r="N521" s="318"/>
      <c r="O521" s="321"/>
      <c r="P521" s="334"/>
      <c r="Q521" s="323"/>
      <c r="R521" s="324"/>
      <c r="S521" s="94"/>
      <c r="T521" s="94"/>
      <c r="U521" s="94"/>
      <c r="V521" s="94"/>
      <c r="W521" s="94"/>
      <c r="X521" s="94"/>
      <c r="Y521" s="94"/>
      <c r="Z521" s="94"/>
      <c r="AA521" s="94"/>
      <c r="AB521" s="94"/>
      <c r="AC521" s="94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>
      <c r="A522" s="94"/>
      <c r="B522" s="351"/>
      <c r="C522" s="94"/>
      <c r="D522" s="325"/>
      <c r="E522" s="316"/>
      <c r="F522" s="309"/>
      <c r="G522" s="300"/>
      <c r="H522" s="318"/>
      <c r="I522" s="319"/>
      <c r="J522" s="318"/>
      <c r="K522" s="318"/>
      <c r="L522" s="318"/>
      <c r="M522" s="318"/>
      <c r="N522" s="318"/>
      <c r="O522" s="321"/>
      <c r="P522" s="334"/>
      <c r="Q522" s="323"/>
      <c r="R522" s="324"/>
      <c r="S522" s="94"/>
      <c r="T522" s="94"/>
      <c r="U522" s="94"/>
      <c r="V522" s="94"/>
      <c r="W522" s="94"/>
      <c r="X522" s="94"/>
      <c r="Y522" s="94"/>
      <c r="Z522" s="94"/>
      <c r="AA522" s="94"/>
      <c r="AB522" s="94"/>
      <c r="AC522" s="94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>
      <c r="A523" s="94"/>
      <c r="B523" s="351"/>
      <c r="C523" s="94"/>
      <c r="D523" s="325"/>
      <c r="E523" s="316"/>
      <c r="F523" s="309"/>
      <c r="G523" s="300"/>
      <c r="H523" s="318"/>
      <c r="I523" s="319"/>
      <c r="J523" s="318"/>
      <c r="K523" s="318"/>
      <c r="L523" s="318"/>
      <c r="M523" s="318"/>
      <c r="N523" s="318"/>
      <c r="O523" s="321"/>
      <c r="P523" s="334"/>
      <c r="Q523" s="323"/>
      <c r="R523" s="324"/>
      <c r="S523" s="94"/>
      <c r="T523" s="94"/>
      <c r="U523" s="94"/>
      <c r="V523" s="94"/>
      <c r="W523" s="94"/>
      <c r="X523" s="94"/>
      <c r="Y523" s="94"/>
      <c r="Z523" s="94"/>
      <c r="AA523" s="94"/>
      <c r="AB523" s="94"/>
      <c r="AC523" s="94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>
      <c r="A524" s="94"/>
      <c r="B524" s="351"/>
      <c r="C524" s="94"/>
      <c r="D524" s="325"/>
      <c r="E524" s="316"/>
      <c r="F524" s="309"/>
      <c r="G524" s="300"/>
      <c r="H524" s="318"/>
      <c r="I524" s="319"/>
      <c r="J524" s="318"/>
      <c r="K524" s="318"/>
      <c r="L524" s="318"/>
      <c r="M524" s="318"/>
      <c r="N524" s="318"/>
      <c r="O524" s="321"/>
      <c r="P524" s="334"/>
      <c r="Q524" s="323"/>
      <c r="R524" s="324"/>
      <c r="S524" s="94"/>
      <c r="T524" s="94"/>
      <c r="U524" s="94"/>
      <c r="V524" s="94"/>
      <c r="W524" s="94"/>
      <c r="X524" s="94"/>
      <c r="Y524" s="94"/>
      <c r="Z524" s="94"/>
      <c r="AA524" s="94"/>
      <c r="AB524" s="94"/>
      <c r="AC524" s="94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>
      <c r="A525" s="94"/>
      <c r="B525" s="351"/>
      <c r="C525" s="94"/>
      <c r="D525" s="325"/>
      <c r="E525" s="316"/>
      <c r="F525" s="309"/>
      <c r="G525" s="300"/>
      <c r="H525" s="318"/>
      <c r="I525" s="319"/>
      <c r="J525" s="318"/>
      <c r="K525" s="318"/>
      <c r="L525" s="318"/>
      <c r="M525" s="318"/>
      <c r="N525" s="318"/>
      <c r="O525" s="321"/>
      <c r="P525" s="334"/>
      <c r="Q525" s="323"/>
      <c r="R525" s="324"/>
      <c r="S525" s="94"/>
      <c r="T525" s="94"/>
      <c r="U525" s="94"/>
      <c r="V525" s="94"/>
      <c r="W525" s="94"/>
      <c r="X525" s="94"/>
      <c r="Y525" s="94"/>
      <c r="Z525" s="94"/>
      <c r="AA525" s="94"/>
      <c r="AB525" s="94"/>
      <c r="AC525" s="94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>
      <c r="A526" s="94"/>
      <c r="B526" s="351"/>
      <c r="C526" s="94"/>
      <c r="D526" s="325"/>
      <c r="E526" s="316"/>
      <c r="F526" s="309"/>
      <c r="G526" s="300"/>
      <c r="H526" s="318"/>
      <c r="I526" s="319"/>
      <c r="J526" s="318"/>
      <c r="K526" s="318"/>
      <c r="L526" s="318"/>
      <c r="M526" s="318"/>
      <c r="N526" s="318"/>
      <c r="O526" s="321"/>
      <c r="P526" s="334"/>
      <c r="Q526" s="323"/>
      <c r="R526" s="324"/>
      <c r="S526" s="94"/>
      <c r="T526" s="94"/>
      <c r="U526" s="94"/>
      <c r="V526" s="94"/>
      <c r="W526" s="94"/>
      <c r="X526" s="94"/>
      <c r="Y526" s="94"/>
      <c r="Z526" s="94"/>
      <c r="AA526" s="94"/>
      <c r="AB526" s="94"/>
      <c r="AC526" s="94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>
      <c r="A527" s="94"/>
      <c r="B527" s="351"/>
      <c r="C527" s="94"/>
      <c r="D527" s="325"/>
      <c r="E527" s="316"/>
      <c r="F527" s="309"/>
      <c r="G527" s="300"/>
      <c r="H527" s="318"/>
      <c r="I527" s="319"/>
      <c r="J527" s="318"/>
      <c r="K527" s="318"/>
      <c r="L527" s="318"/>
      <c r="M527" s="318"/>
      <c r="N527" s="318"/>
      <c r="O527" s="321"/>
      <c r="P527" s="334"/>
      <c r="Q527" s="323"/>
      <c r="R527" s="324"/>
      <c r="S527" s="94"/>
      <c r="T527" s="94"/>
      <c r="U527" s="94"/>
      <c r="V527" s="94"/>
      <c r="W527" s="94"/>
      <c r="X527" s="94"/>
      <c r="Y527" s="94"/>
      <c r="Z527" s="94"/>
      <c r="AA527" s="94"/>
      <c r="AB527" s="94"/>
      <c r="AC527" s="94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>
      <c r="A528" s="94"/>
      <c r="B528" s="351"/>
      <c r="C528" s="94"/>
      <c r="D528" s="325"/>
      <c r="E528" s="316"/>
      <c r="F528" s="309"/>
      <c r="G528" s="300"/>
      <c r="H528" s="318"/>
      <c r="I528" s="319"/>
      <c r="J528" s="318"/>
      <c r="K528" s="318"/>
      <c r="L528" s="318"/>
      <c r="M528" s="318"/>
      <c r="N528" s="318"/>
      <c r="O528" s="321"/>
      <c r="P528" s="334"/>
      <c r="Q528" s="323"/>
      <c r="R528" s="324"/>
      <c r="S528" s="94"/>
      <c r="T528" s="94"/>
      <c r="U528" s="94"/>
      <c r="V528" s="94"/>
      <c r="W528" s="94"/>
      <c r="X528" s="94"/>
      <c r="Y528" s="94"/>
      <c r="Z528" s="94"/>
      <c r="AA528" s="94"/>
      <c r="AB528" s="94"/>
      <c r="AC528" s="94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>
      <c r="A529" s="94"/>
      <c r="B529" s="351"/>
      <c r="C529" s="94"/>
      <c r="D529" s="325"/>
      <c r="E529" s="316"/>
      <c r="F529" s="309"/>
      <c r="G529" s="300"/>
      <c r="H529" s="318"/>
      <c r="I529" s="319"/>
      <c r="J529" s="318"/>
      <c r="K529" s="318"/>
      <c r="L529" s="318"/>
      <c r="M529" s="318"/>
      <c r="N529" s="318"/>
      <c r="O529" s="321"/>
      <c r="P529" s="334"/>
      <c r="Q529" s="323"/>
      <c r="R529" s="324"/>
      <c r="S529" s="94"/>
      <c r="T529" s="94"/>
      <c r="U529" s="94"/>
      <c r="V529" s="94"/>
      <c r="W529" s="94"/>
      <c r="X529" s="94"/>
      <c r="Y529" s="94"/>
      <c r="Z529" s="94"/>
      <c r="AA529" s="94"/>
      <c r="AB529" s="94"/>
      <c r="AC529" s="94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>
      <c r="A530" s="94"/>
      <c r="B530" s="351"/>
      <c r="C530" s="94"/>
      <c r="D530" s="325"/>
      <c r="E530" s="316"/>
      <c r="F530" s="309"/>
      <c r="G530" s="300"/>
      <c r="H530" s="318"/>
      <c r="I530" s="319"/>
      <c r="J530" s="318"/>
      <c r="K530" s="318"/>
      <c r="L530" s="318"/>
      <c r="M530" s="318"/>
      <c r="N530" s="318"/>
      <c r="O530" s="321"/>
      <c r="P530" s="334"/>
      <c r="Q530" s="323"/>
      <c r="R530" s="324"/>
      <c r="S530" s="94"/>
      <c r="T530" s="94"/>
      <c r="U530" s="94"/>
      <c r="V530" s="94"/>
      <c r="W530" s="94"/>
      <c r="X530" s="94"/>
      <c r="Y530" s="94"/>
      <c r="Z530" s="94"/>
      <c r="AA530" s="94"/>
      <c r="AB530" s="94"/>
      <c r="AC530" s="94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>
      <c r="A531" s="94"/>
      <c r="B531" s="351"/>
      <c r="C531" s="94"/>
      <c r="D531" s="325"/>
      <c r="E531" s="316"/>
      <c r="F531" s="309"/>
      <c r="G531" s="300"/>
      <c r="H531" s="318"/>
      <c r="I531" s="319"/>
      <c r="J531" s="318"/>
      <c r="K531" s="318"/>
      <c r="L531" s="318"/>
      <c r="M531" s="318"/>
      <c r="N531" s="318"/>
      <c r="O531" s="321"/>
      <c r="P531" s="334"/>
      <c r="Q531" s="323"/>
      <c r="R531" s="324"/>
      <c r="S531" s="94"/>
      <c r="T531" s="94"/>
      <c r="U531" s="94"/>
      <c r="V531" s="94"/>
      <c r="W531" s="94"/>
      <c r="X531" s="94"/>
      <c r="Y531" s="94"/>
      <c r="Z531" s="94"/>
      <c r="AA531" s="94"/>
      <c r="AB531" s="94"/>
      <c r="AC531" s="94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>
      <c r="A532" s="94"/>
      <c r="B532" s="351"/>
      <c r="C532" s="94"/>
      <c r="D532" s="325"/>
      <c r="E532" s="316"/>
      <c r="F532" s="309"/>
      <c r="G532" s="300"/>
      <c r="H532" s="318"/>
      <c r="I532" s="319"/>
      <c r="J532" s="318"/>
      <c r="K532" s="318"/>
      <c r="L532" s="318"/>
      <c r="M532" s="318"/>
      <c r="N532" s="318"/>
      <c r="O532" s="321"/>
      <c r="P532" s="334"/>
      <c r="Q532" s="323"/>
      <c r="R532" s="324"/>
      <c r="S532" s="94"/>
      <c r="T532" s="94"/>
      <c r="U532" s="94"/>
      <c r="V532" s="94"/>
      <c r="W532" s="94"/>
      <c r="X532" s="94"/>
      <c r="Y532" s="94"/>
      <c r="Z532" s="94"/>
      <c r="AA532" s="94"/>
      <c r="AB532" s="94"/>
      <c r="AC532" s="94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>
      <c r="A533" s="94"/>
      <c r="B533" s="351"/>
      <c r="C533" s="94"/>
      <c r="D533" s="325"/>
      <c r="E533" s="316"/>
      <c r="F533" s="309"/>
      <c r="G533" s="300"/>
      <c r="H533" s="318"/>
      <c r="I533" s="319"/>
      <c r="J533" s="318"/>
      <c r="K533" s="318"/>
      <c r="L533" s="318"/>
      <c r="M533" s="318"/>
      <c r="N533" s="318"/>
      <c r="O533" s="321"/>
      <c r="P533" s="334"/>
      <c r="Q533" s="323"/>
      <c r="R533" s="324"/>
      <c r="S533" s="94"/>
      <c r="T533" s="94"/>
      <c r="U533" s="94"/>
      <c r="V533" s="94"/>
      <c r="W533" s="94"/>
      <c r="X533" s="94"/>
      <c r="Y533" s="94"/>
      <c r="Z533" s="94"/>
      <c r="AA533" s="94"/>
      <c r="AB533" s="94"/>
      <c r="AC533" s="94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>
      <c r="A534" s="94"/>
      <c r="B534" s="351"/>
      <c r="C534" s="94"/>
      <c r="D534" s="325"/>
      <c r="E534" s="316"/>
      <c r="F534" s="309"/>
      <c r="G534" s="300"/>
      <c r="H534" s="318"/>
      <c r="I534" s="319"/>
      <c r="J534" s="318"/>
      <c r="K534" s="318"/>
      <c r="L534" s="318"/>
      <c r="M534" s="318"/>
      <c r="N534" s="318"/>
      <c r="O534" s="321"/>
      <c r="P534" s="334"/>
      <c r="Q534" s="323"/>
      <c r="R534" s="324"/>
      <c r="S534" s="94"/>
      <c r="T534" s="94"/>
      <c r="U534" s="94"/>
      <c r="V534" s="94"/>
      <c r="W534" s="94"/>
      <c r="X534" s="94"/>
      <c r="Y534" s="94"/>
      <c r="Z534" s="94"/>
      <c r="AA534" s="94"/>
      <c r="AB534" s="94"/>
      <c r="AC534" s="94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>
      <c r="A535" s="94"/>
      <c r="B535" s="351"/>
      <c r="C535" s="94"/>
      <c r="D535" s="325"/>
      <c r="E535" s="316"/>
      <c r="F535" s="309"/>
      <c r="G535" s="300"/>
      <c r="H535" s="318"/>
      <c r="I535" s="319"/>
      <c r="J535" s="318"/>
      <c r="K535" s="318"/>
      <c r="L535" s="318"/>
      <c r="M535" s="318"/>
      <c r="N535" s="318"/>
      <c r="O535" s="321"/>
      <c r="P535" s="334"/>
      <c r="Q535" s="323"/>
      <c r="R535" s="324"/>
      <c r="S535" s="94"/>
      <c r="T535" s="94"/>
      <c r="U535" s="94"/>
      <c r="V535" s="94"/>
      <c r="W535" s="94"/>
      <c r="X535" s="94"/>
      <c r="Y535" s="94"/>
      <c r="Z535" s="94"/>
      <c r="AA535" s="94"/>
      <c r="AB535" s="94"/>
      <c r="AC535" s="94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>
      <c r="A536" s="94"/>
      <c r="B536" s="351"/>
      <c r="C536" s="94"/>
      <c r="D536" s="325"/>
      <c r="E536" s="316"/>
      <c r="F536" s="309"/>
      <c r="G536" s="300"/>
      <c r="H536" s="318"/>
      <c r="I536" s="319"/>
      <c r="J536" s="318"/>
      <c r="K536" s="318"/>
      <c r="L536" s="318"/>
      <c r="M536" s="318"/>
      <c r="N536" s="318"/>
      <c r="O536" s="321"/>
      <c r="P536" s="334"/>
      <c r="Q536" s="323"/>
      <c r="R536" s="324"/>
      <c r="S536" s="94"/>
      <c r="T536" s="94"/>
      <c r="U536" s="94"/>
      <c r="V536" s="94"/>
      <c r="W536" s="94"/>
      <c r="X536" s="94"/>
      <c r="Y536" s="94"/>
      <c r="Z536" s="94"/>
      <c r="AA536" s="94"/>
      <c r="AB536" s="94"/>
      <c r="AC536" s="94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>
      <c r="A537" s="94"/>
      <c r="B537" s="351"/>
      <c r="C537" s="94"/>
      <c r="D537" s="325"/>
      <c r="E537" s="316"/>
      <c r="F537" s="309"/>
      <c r="G537" s="300"/>
      <c r="H537" s="318"/>
      <c r="I537" s="319"/>
      <c r="J537" s="318"/>
      <c r="K537" s="318"/>
      <c r="L537" s="318"/>
      <c r="M537" s="318"/>
      <c r="N537" s="318"/>
      <c r="O537" s="321"/>
      <c r="P537" s="334"/>
      <c r="Q537" s="323"/>
      <c r="R537" s="324"/>
      <c r="S537" s="94"/>
      <c r="T537" s="94"/>
      <c r="U537" s="94"/>
      <c r="V537" s="94"/>
      <c r="W537" s="94"/>
      <c r="X537" s="94"/>
      <c r="Y537" s="94"/>
      <c r="Z537" s="94"/>
      <c r="AA537" s="94"/>
      <c r="AB537" s="94"/>
      <c r="AC537" s="94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>
      <c r="A538" s="94"/>
      <c r="B538" s="351"/>
      <c r="C538" s="94"/>
      <c r="D538" s="325"/>
      <c r="E538" s="316"/>
      <c r="F538" s="309"/>
      <c r="G538" s="300"/>
      <c r="H538" s="318"/>
      <c r="I538" s="319"/>
      <c r="J538" s="318"/>
      <c r="K538" s="318"/>
      <c r="L538" s="318"/>
      <c r="M538" s="318"/>
      <c r="N538" s="318"/>
      <c r="O538" s="321"/>
      <c r="P538" s="334"/>
      <c r="Q538" s="323"/>
      <c r="R538" s="324"/>
      <c r="S538" s="94"/>
      <c r="T538" s="94"/>
      <c r="U538" s="94"/>
      <c r="V538" s="94"/>
      <c r="W538" s="94"/>
      <c r="X538" s="94"/>
      <c r="Y538" s="94"/>
      <c r="Z538" s="94"/>
      <c r="AA538" s="94"/>
      <c r="AB538" s="94"/>
      <c r="AC538" s="94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>
      <c r="A539" s="94"/>
      <c r="B539" s="351"/>
      <c r="C539" s="94"/>
      <c r="D539" s="325"/>
      <c r="E539" s="316"/>
      <c r="F539" s="309"/>
      <c r="G539" s="300"/>
      <c r="H539" s="318"/>
      <c r="I539" s="319"/>
      <c r="J539" s="318"/>
      <c r="K539" s="318"/>
      <c r="L539" s="318"/>
      <c r="M539" s="318"/>
      <c r="N539" s="318"/>
      <c r="O539" s="321"/>
      <c r="P539" s="334"/>
      <c r="Q539" s="323"/>
      <c r="R539" s="324"/>
      <c r="S539" s="94"/>
      <c r="T539" s="94"/>
      <c r="U539" s="94"/>
      <c r="V539" s="94"/>
      <c r="W539" s="94"/>
      <c r="X539" s="94"/>
      <c r="Y539" s="94"/>
      <c r="Z539" s="94"/>
      <c r="AA539" s="94"/>
      <c r="AB539" s="94"/>
      <c r="AC539" s="94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>
      <c r="A540" s="94"/>
      <c r="B540" s="351"/>
      <c r="C540" s="94"/>
      <c r="D540" s="325"/>
      <c r="E540" s="316"/>
      <c r="F540" s="309"/>
      <c r="G540" s="300"/>
      <c r="H540" s="318"/>
      <c r="I540" s="319"/>
      <c r="J540" s="318"/>
      <c r="K540" s="318"/>
      <c r="L540" s="318"/>
      <c r="M540" s="318"/>
      <c r="N540" s="318"/>
      <c r="O540" s="321"/>
      <c r="P540" s="334"/>
      <c r="Q540" s="323"/>
      <c r="R540" s="324"/>
      <c r="S540" s="94"/>
      <c r="T540" s="94"/>
      <c r="U540" s="94"/>
      <c r="V540" s="94"/>
      <c r="W540" s="94"/>
      <c r="X540" s="94"/>
      <c r="Y540" s="94"/>
      <c r="Z540" s="94"/>
      <c r="AA540" s="94"/>
      <c r="AB540" s="94"/>
      <c r="AC540" s="94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>
      <c r="A541" s="94"/>
      <c r="B541" s="351"/>
      <c r="C541" s="94"/>
      <c r="D541" s="325"/>
      <c r="E541" s="316"/>
      <c r="F541" s="309"/>
      <c r="G541" s="300"/>
      <c r="H541" s="318"/>
      <c r="I541" s="319"/>
      <c r="J541" s="318"/>
      <c r="K541" s="318"/>
      <c r="L541" s="318"/>
      <c r="M541" s="318"/>
      <c r="N541" s="318"/>
      <c r="O541" s="321"/>
      <c r="P541" s="334"/>
      <c r="Q541" s="323"/>
      <c r="R541" s="324"/>
      <c r="S541" s="94"/>
      <c r="T541" s="94"/>
      <c r="U541" s="94"/>
      <c r="V541" s="94"/>
      <c r="W541" s="94"/>
      <c r="X541" s="94"/>
      <c r="Y541" s="94"/>
      <c r="Z541" s="94"/>
      <c r="AA541" s="94"/>
      <c r="AB541" s="94"/>
      <c r="AC541" s="94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>
      <c r="A542" s="94"/>
      <c r="B542" s="351"/>
      <c r="C542" s="94"/>
      <c r="D542" s="325"/>
      <c r="E542" s="316"/>
      <c r="F542" s="309"/>
      <c r="G542" s="300"/>
      <c r="H542" s="318"/>
      <c r="I542" s="319"/>
      <c r="J542" s="318"/>
      <c r="K542" s="318"/>
      <c r="L542" s="318"/>
      <c r="M542" s="318"/>
      <c r="N542" s="318"/>
      <c r="O542" s="321"/>
      <c r="P542" s="334"/>
      <c r="Q542" s="323"/>
      <c r="R542" s="324"/>
      <c r="S542" s="94"/>
      <c r="T542" s="94"/>
      <c r="U542" s="94"/>
      <c r="V542" s="94"/>
      <c r="W542" s="94"/>
      <c r="X542" s="94"/>
      <c r="Y542" s="94"/>
      <c r="Z542" s="94"/>
      <c r="AA542" s="94"/>
      <c r="AB542" s="94"/>
      <c r="AC542" s="94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>
      <c r="A543" s="94"/>
      <c r="B543" s="351"/>
      <c r="C543" s="94"/>
      <c r="D543" s="325"/>
      <c r="E543" s="316"/>
      <c r="F543" s="309"/>
      <c r="G543" s="300"/>
      <c r="H543" s="318"/>
      <c r="I543" s="319"/>
      <c r="J543" s="318"/>
      <c r="K543" s="318"/>
      <c r="L543" s="318"/>
      <c r="M543" s="318"/>
      <c r="N543" s="318"/>
      <c r="O543" s="321"/>
      <c r="P543" s="334"/>
      <c r="Q543" s="323"/>
      <c r="R543" s="324"/>
      <c r="S543" s="94"/>
      <c r="T543" s="94"/>
      <c r="U543" s="94"/>
      <c r="V543" s="94"/>
      <c r="W543" s="94"/>
      <c r="X543" s="94"/>
      <c r="Y543" s="94"/>
      <c r="Z543" s="94"/>
      <c r="AA543" s="94"/>
      <c r="AB543" s="94"/>
      <c r="AC543" s="94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>
      <c r="A544" s="94"/>
      <c r="B544" s="351"/>
      <c r="C544" s="94"/>
      <c r="D544" s="325"/>
      <c r="E544" s="316"/>
      <c r="F544" s="309"/>
      <c r="G544" s="300"/>
      <c r="H544" s="318"/>
      <c r="I544" s="319"/>
      <c r="J544" s="318"/>
      <c r="K544" s="318"/>
      <c r="L544" s="318"/>
      <c r="M544" s="318"/>
      <c r="N544" s="318"/>
      <c r="O544" s="321"/>
      <c r="P544" s="334"/>
      <c r="Q544" s="323"/>
      <c r="R544" s="324"/>
      <c r="S544" s="94"/>
      <c r="T544" s="94"/>
      <c r="U544" s="94"/>
      <c r="V544" s="94"/>
      <c r="W544" s="94"/>
      <c r="X544" s="94"/>
      <c r="Y544" s="94"/>
      <c r="Z544" s="94"/>
      <c r="AA544" s="94"/>
      <c r="AB544" s="94"/>
      <c r="AC544" s="94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>
      <c r="A545" s="94"/>
      <c r="B545" s="351"/>
      <c r="C545" s="94"/>
      <c r="D545" s="325"/>
      <c r="E545" s="316"/>
      <c r="F545" s="309"/>
      <c r="G545" s="300"/>
      <c r="H545" s="318"/>
      <c r="I545" s="319"/>
      <c r="J545" s="318"/>
      <c r="K545" s="318"/>
      <c r="L545" s="318"/>
      <c r="M545" s="318"/>
      <c r="N545" s="318"/>
      <c r="O545" s="321"/>
      <c r="P545" s="334"/>
      <c r="Q545" s="323"/>
      <c r="R545" s="324"/>
      <c r="S545" s="94"/>
      <c r="T545" s="94"/>
      <c r="U545" s="94"/>
      <c r="V545" s="94"/>
      <c r="W545" s="94"/>
      <c r="X545" s="94"/>
      <c r="Y545" s="94"/>
      <c r="Z545" s="94"/>
      <c r="AA545" s="94"/>
      <c r="AB545" s="94"/>
      <c r="AC545" s="94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>
      <c r="A546" s="94"/>
      <c r="B546" s="351"/>
      <c r="C546" s="94"/>
      <c r="D546" s="325"/>
      <c r="E546" s="316"/>
      <c r="F546" s="309"/>
      <c r="G546" s="300"/>
      <c r="H546" s="318"/>
      <c r="I546" s="319"/>
      <c r="J546" s="318"/>
      <c r="K546" s="318"/>
      <c r="L546" s="318"/>
      <c r="M546" s="318"/>
      <c r="N546" s="318"/>
      <c r="O546" s="321"/>
      <c r="P546" s="334"/>
      <c r="Q546" s="323"/>
      <c r="R546" s="324"/>
      <c r="S546" s="94"/>
      <c r="T546" s="94"/>
      <c r="U546" s="94"/>
      <c r="V546" s="94"/>
      <c r="W546" s="94"/>
      <c r="X546" s="94"/>
      <c r="Y546" s="94"/>
      <c r="Z546" s="94"/>
      <c r="AA546" s="94"/>
      <c r="AB546" s="94"/>
      <c r="AC546" s="94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>
      <c r="A547" s="94"/>
      <c r="B547" s="351"/>
      <c r="C547" s="94"/>
      <c r="D547" s="325"/>
      <c r="E547" s="316"/>
      <c r="F547" s="309"/>
      <c r="G547" s="300"/>
      <c r="H547" s="318"/>
      <c r="I547" s="319"/>
      <c r="J547" s="318"/>
      <c r="K547" s="318"/>
      <c r="L547" s="318"/>
      <c r="M547" s="318"/>
      <c r="N547" s="318"/>
      <c r="O547" s="321"/>
      <c r="P547" s="334"/>
      <c r="Q547" s="323"/>
      <c r="R547" s="324"/>
      <c r="S547" s="94"/>
      <c r="T547" s="94"/>
      <c r="U547" s="94"/>
      <c r="V547" s="94"/>
      <c r="W547" s="94"/>
      <c r="X547" s="94"/>
      <c r="Y547" s="94"/>
      <c r="Z547" s="94"/>
      <c r="AA547" s="94"/>
      <c r="AB547" s="94"/>
      <c r="AC547" s="94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>
      <c r="A548" s="94"/>
      <c r="B548" s="351"/>
      <c r="C548" s="94"/>
      <c r="D548" s="325"/>
      <c r="E548" s="316"/>
      <c r="F548" s="309"/>
      <c r="G548" s="300"/>
      <c r="H548" s="318"/>
      <c r="I548" s="319"/>
      <c r="J548" s="318"/>
      <c r="K548" s="318"/>
      <c r="L548" s="318"/>
      <c r="M548" s="318"/>
      <c r="N548" s="318"/>
      <c r="O548" s="321"/>
      <c r="P548" s="334"/>
      <c r="Q548" s="323"/>
      <c r="R548" s="324"/>
      <c r="S548" s="94"/>
      <c r="T548" s="94"/>
      <c r="U548" s="94"/>
      <c r="V548" s="94"/>
      <c r="W548" s="94"/>
      <c r="X548" s="94"/>
      <c r="Y548" s="94"/>
      <c r="Z548" s="94"/>
      <c r="AA548" s="94"/>
      <c r="AB548" s="94"/>
      <c r="AC548" s="94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>
      <c r="A549" s="94"/>
      <c r="B549" s="351"/>
      <c r="C549" s="94"/>
      <c r="D549" s="325"/>
      <c r="E549" s="316"/>
      <c r="F549" s="309"/>
      <c r="G549" s="300"/>
      <c r="H549" s="318"/>
      <c r="I549" s="319"/>
      <c r="J549" s="318"/>
      <c r="K549" s="318"/>
      <c r="L549" s="318"/>
      <c r="M549" s="318"/>
      <c r="N549" s="318"/>
      <c r="O549" s="321"/>
      <c r="P549" s="334"/>
      <c r="Q549" s="323"/>
      <c r="R549" s="324"/>
      <c r="S549" s="94"/>
      <c r="T549" s="94"/>
      <c r="U549" s="94"/>
      <c r="V549" s="94"/>
      <c r="W549" s="94"/>
      <c r="X549" s="94"/>
      <c r="Y549" s="94"/>
      <c r="Z549" s="94"/>
      <c r="AA549" s="94"/>
      <c r="AB549" s="94"/>
      <c r="AC549" s="94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>
      <c r="A550" s="94"/>
      <c r="B550" s="351"/>
      <c r="C550" s="94"/>
      <c r="D550" s="325"/>
      <c r="E550" s="316"/>
      <c r="F550" s="309"/>
      <c r="G550" s="300"/>
      <c r="H550" s="318"/>
      <c r="I550" s="319"/>
      <c r="J550" s="318"/>
      <c r="K550" s="318"/>
      <c r="L550" s="318"/>
      <c r="M550" s="318"/>
      <c r="N550" s="318"/>
      <c r="O550" s="321"/>
      <c r="P550" s="334"/>
      <c r="Q550" s="323"/>
      <c r="R550" s="324"/>
      <c r="S550" s="94"/>
      <c r="T550" s="94"/>
      <c r="U550" s="94"/>
      <c r="V550" s="94"/>
      <c r="W550" s="94"/>
      <c r="X550" s="94"/>
      <c r="Y550" s="94"/>
      <c r="Z550" s="94"/>
      <c r="AA550" s="94"/>
      <c r="AB550" s="94"/>
      <c r="AC550" s="94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>
      <c r="A551" s="94"/>
      <c r="B551" s="351"/>
      <c r="C551" s="94"/>
      <c r="D551" s="325"/>
      <c r="E551" s="316"/>
      <c r="F551" s="309"/>
      <c r="G551" s="300"/>
      <c r="H551" s="318"/>
      <c r="I551" s="319"/>
      <c r="J551" s="318"/>
      <c r="K551" s="318"/>
      <c r="L551" s="318"/>
      <c r="M551" s="318"/>
      <c r="N551" s="318"/>
      <c r="O551" s="321"/>
      <c r="P551" s="334"/>
      <c r="Q551" s="323"/>
      <c r="R551" s="324"/>
      <c r="S551" s="94"/>
      <c r="T551" s="94"/>
      <c r="U551" s="94"/>
      <c r="V551" s="94"/>
      <c r="W551" s="94"/>
      <c r="X551" s="94"/>
      <c r="Y551" s="94"/>
      <c r="Z551" s="94"/>
      <c r="AA551" s="94"/>
      <c r="AB551" s="94"/>
      <c r="AC551" s="94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>
      <c r="A552" s="94"/>
      <c r="B552" s="351"/>
      <c r="C552" s="94"/>
      <c r="D552" s="325"/>
      <c r="E552" s="316"/>
      <c r="F552" s="309"/>
      <c r="G552" s="300"/>
      <c r="H552" s="318"/>
      <c r="I552" s="319"/>
      <c r="J552" s="318"/>
      <c r="K552" s="318"/>
      <c r="L552" s="318"/>
      <c r="M552" s="318"/>
      <c r="N552" s="318"/>
      <c r="O552" s="321"/>
      <c r="P552" s="334"/>
      <c r="Q552" s="323"/>
      <c r="R552" s="324"/>
      <c r="S552" s="94"/>
      <c r="T552" s="94"/>
      <c r="U552" s="94"/>
      <c r="V552" s="94"/>
      <c r="W552" s="94"/>
      <c r="X552" s="94"/>
      <c r="Y552" s="94"/>
      <c r="Z552" s="94"/>
      <c r="AA552" s="94"/>
      <c r="AB552" s="94"/>
      <c r="AC552" s="94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>
      <c r="A553" s="94"/>
      <c r="B553" s="351"/>
      <c r="C553" s="94"/>
      <c r="D553" s="325"/>
      <c r="E553" s="316"/>
      <c r="F553" s="309"/>
      <c r="G553" s="300"/>
      <c r="H553" s="318"/>
      <c r="I553" s="319"/>
      <c r="J553" s="318"/>
      <c r="K553" s="318"/>
      <c r="L553" s="318"/>
      <c r="M553" s="318"/>
      <c r="N553" s="318"/>
      <c r="O553" s="321"/>
      <c r="P553" s="334"/>
      <c r="Q553" s="323"/>
      <c r="R553" s="324"/>
      <c r="S553" s="94"/>
      <c r="T553" s="94"/>
      <c r="U553" s="94"/>
      <c r="V553" s="94"/>
      <c r="W553" s="94"/>
      <c r="X553" s="94"/>
      <c r="Y553" s="94"/>
      <c r="Z553" s="94"/>
      <c r="AA553" s="94"/>
      <c r="AB553" s="94"/>
      <c r="AC553" s="94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>
      <c r="A554" s="94"/>
      <c r="B554" s="351"/>
      <c r="C554" s="94"/>
      <c r="D554" s="325"/>
      <c r="E554" s="316"/>
      <c r="F554" s="309"/>
      <c r="G554" s="300"/>
      <c r="H554" s="318"/>
      <c r="I554" s="319"/>
      <c r="J554" s="318"/>
      <c r="K554" s="318"/>
      <c r="L554" s="318"/>
      <c r="M554" s="318"/>
      <c r="N554" s="318"/>
      <c r="O554" s="321"/>
      <c r="P554" s="334"/>
      <c r="Q554" s="323"/>
      <c r="R554" s="324"/>
      <c r="S554" s="94"/>
      <c r="T554" s="94"/>
      <c r="U554" s="94"/>
      <c r="V554" s="94"/>
      <c r="W554" s="94"/>
      <c r="X554" s="94"/>
      <c r="Y554" s="94"/>
      <c r="Z554" s="94"/>
      <c r="AA554" s="94"/>
      <c r="AB554" s="94"/>
      <c r="AC554" s="94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>
      <c r="A555" s="94"/>
      <c r="B555" s="351"/>
      <c r="C555" s="94"/>
      <c r="D555" s="325"/>
      <c r="E555" s="316"/>
      <c r="F555" s="309"/>
      <c r="G555" s="300"/>
      <c r="H555" s="318"/>
      <c r="I555" s="319"/>
      <c r="J555" s="318"/>
      <c r="K555" s="318"/>
      <c r="L555" s="318"/>
      <c r="M555" s="318"/>
      <c r="N555" s="318"/>
      <c r="O555" s="321"/>
      <c r="P555" s="334"/>
      <c r="Q555" s="323"/>
      <c r="R555" s="324"/>
      <c r="S555" s="94"/>
      <c r="T555" s="94"/>
      <c r="U555" s="94"/>
      <c r="V555" s="94"/>
      <c r="W555" s="94"/>
      <c r="X555" s="94"/>
      <c r="Y555" s="94"/>
      <c r="Z555" s="94"/>
      <c r="AA555" s="94"/>
      <c r="AB555" s="94"/>
      <c r="AC555" s="94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>
      <c r="A556" s="94"/>
      <c r="B556" s="351"/>
      <c r="C556" s="94"/>
      <c r="D556" s="325"/>
      <c r="E556" s="316"/>
      <c r="F556" s="309"/>
      <c r="G556" s="300"/>
      <c r="H556" s="318"/>
      <c r="I556" s="319"/>
      <c r="J556" s="318"/>
      <c r="K556" s="318"/>
      <c r="L556" s="318"/>
      <c r="M556" s="318"/>
      <c r="N556" s="318"/>
      <c r="O556" s="321"/>
      <c r="P556" s="334"/>
      <c r="Q556" s="323"/>
      <c r="R556" s="324"/>
      <c r="S556" s="94"/>
      <c r="T556" s="94"/>
      <c r="U556" s="94"/>
      <c r="V556" s="94"/>
      <c r="W556" s="94"/>
      <c r="X556" s="94"/>
      <c r="Y556" s="94"/>
      <c r="Z556" s="94"/>
      <c r="AA556" s="94"/>
      <c r="AB556" s="94"/>
      <c r="AC556" s="94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>
      <c r="A557" s="94"/>
      <c r="B557" s="351"/>
      <c r="C557" s="94"/>
      <c r="D557" s="325"/>
      <c r="E557" s="316"/>
      <c r="F557" s="309"/>
      <c r="G557" s="300"/>
      <c r="H557" s="318"/>
      <c r="I557" s="319"/>
      <c r="J557" s="318"/>
      <c r="K557" s="318"/>
      <c r="L557" s="318"/>
      <c r="M557" s="318"/>
      <c r="N557" s="318"/>
      <c r="O557" s="321"/>
      <c r="P557" s="334"/>
      <c r="Q557" s="323"/>
      <c r="R557" s="324"/>
      <c r="S557" s="94"/>
      <c r="T557" s="94"/>
      <c r="U557" s="94"/>
      <c r="V557" s="94"/>
      <c r="W557" s="94"/>
      <c r="X557" s="94"/>
      <c r="Y557" s="94"/>
      <c r="Z557" s="94"/>
      <c r="AA557" s="94"/>
      <c r="AB557" s="94"/>
      <c r="AC557" s="94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>
      <c r="A558" s="94"/>
      <c r="B558" s="351"/>
      <c r="C558" s="94"/>
      <c r="D558" s="325"/>
      <c r="E558" s="316"/>
      <c r="F558" s="309"/>
      <c r="G558" s="300"/>
      <c r="H558" s="318"/>
      <c r="I558" s="319"/>
      <c r="J558" s="318"/>
      <c r="K558" s="318"/>
      <c r="L558" s="318"/>
      <c r="M558" s="318"/>
      <c r="N558" s="318"/>
      <c r="O558" s="321"/>
      <c r="P558" s="334"/>
      <c r="Q558" s="323"/>
      <c r="R558" s="324"/>
      <c r="S558" s="94"/>
      <c r="T558" s="94"/>
      <c r="U558" s="94"/>
      <c r="V558" s="94"/>
      <c r="W558" s="94"/>
      <c r="X558" s="94"/>
      <c r="Y558" s="94"/>
      <c r="Z558" s="94"/>
      <c r="AA558" s="94"/>
      <c r="AB558" s="94"/>
      <c r="AC558" s="94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>
      <c r="A559" s="94"/>
      <c r="B559" s="351"/>
      <c r="C559" s="94"/>
      <c r="D559" s="325"/>
      <c r="E559" s="316"/>
      <c r="F559" s="309"/>
      <c r="G559" s="300"/>
      <c r="H559" s="318"/>
      <c r="I559" s="319"/>
      <c r="J559" s="318"/>
      <c r="K559" s="318"/>
      <c r="L559" s="318"/>
      <c r="M559" s="318"/>
      <c r="N559" s="318"/>
      <c r="O559" s="321"/>
      <c r="P559" s="334"/>
      <c r="Q559" s="323"/>
      <c r="R559" s="324"/>
      <c r="S559" s="94"/>
      <c r="T559" s="94"/>
      <c r="U559" s="94"/>
      <c r="V559" s="94"/>
      <c r="W559" s="94"/>
      <c r="X559" s="94"/>
      <c r="Y559" s="94"/>
      <c r="Z559" s="94"/>
      <c r="AA559" s="94"/>
      <c r="AB559" s="94"/>
      <c r="AC559" s="94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>
      <c r="A560" s="94"/>
      <c r="B560" s="351"/>
      <c r="C560" s="94"/>
      <c r="D560" s="325"/>
      <c r="E560" s="316"/>
      <c r="F560" s="309"/>
      <c r="G560" s="300"/>
      <c r="H560" s="318"/>
      <c r="I560" s="319"/>
      <c r="J560" s="318"/>
      <c r="K560" s="318"/>
      <c r="L560" s="318"/>
      <c r="M560" s="318"/>
      <c r="N560" s="318"/>
      <c r="O560" s="321"/>
      <c r="P560" s="334"/>
      <c r="Q560" s="323"/>
      <c r="R560" s="324"/>
      <c r="S560" s="94"/>
      <c r="T560" s="94"/>
      <c r="U560" s="94"/>
      <c r="V560" s="94"/>
      <c r="W560" s="94"/>
      <c r="X560" s="94"/>
      <c r="Y560" s="94"/>
      <c r="Z560" s="94"/>
      <c r="AA560" s="94"/>
      <c r="AB560" s="94"/>
      <c r="AC560" s="94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>
      <c r="A561" s="94"/>
      <c r="B561" s="351"/>
      <c r="C561" s="94"/>
      <c r="D561" s="325"/>
      <c r="E561" s="316"/>
      <c r="F561" s="309"/>
      <c r="G561" s="300"/>
      <c r="H561" s="318"/>
      <c r="I561" s="319"/>
      <c r="J561" s="318"/>
      <c r="K561" s="318"/>
      <c r="L561" s="318"/>
      <c r="M561" s="318"/>
      <c r="N561" s="318"/>
      <c r="O561" s="321"/>
      <c r="P561" s="334"/>
      <c r="Q561" s="323"/>
      <c r="R561" s="324"/>
      <c r="S561" s="94"/>
      <c r="T561" s="94"/>
      <c r="U561" s="94"/>
      <c r="V561" s="94"/>
      <c r="W561" s="94"/>
      <c r="X561" s="94"/>
      <c r="Y561" s="94"/>
      <c r="Z561" s="94"/>
      <c r="AA561" s="94"/>
      <c r="AB561" s="94"/>
      <c r="AC561" s="94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>
      <c r="A562" s="94"/>
      <c r="B562" s="351"/>
      <c r="C562" s="94"/>
      <c r="D562" s="325"/>
      <c r="E562" s="316"/>
      <c r="F562" s="309"/>
      <c r="G562" s="300"/>
      <c r="H562" s="318"/>
      <c r="I562" s="319"/>
      <c r="J562" s="318"/>
      <c r="K562" s="318"/>
      <c r="L562" s="318"/>
      <c r="M562" s="318"/>
      <c r="N562" s="318"/>
      <c r="O562" s="321"/>
      <c r="P562" s="334"/>
      <c r="Q562" s="323"/>
      <c r="R562" s="324"/>
      <c r="S562" s="94"/>
      <c r="T562" s="94"/>
      <c r="U562" s="94"/>
      <c r="V562" s="94"/>
      <c r="W562" s="94"/>
      <c r="X562" s="94"/>
      <c r="Y562" s="94"/>
      <c r="Z562" s="94"/>
      <c r="AA562" s="94"/>
      <c r="AB562" s="94"/>
      <c r="AC562" s="94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>
      <c r="A563" s="94"/>
      <c r="B563" s="351"/>
      <c r="C563" s="94"/>
      <c r="D563" s="325"/>
      <c r="E563" s="316"/>
      <c r="F563" s="309"/>
      <c r="G563" s="300"/>
      <c r="H563" s="318"/>
      <c r="I563" s="319"/>
      <c r="J563" s="318"/>
      <c r="K563" s="318"/>
      <c r="L563" s="318"/>
      <c r="M563" s="318"/>
      <c r="N563" s="318"/>
      <c r="O563" s="321"/>
      <c r="P563" s="334"/>
      <c r="Q563" s="323"/>
      <c r="R563" s="324"/>
      <c r="S563" s="94"/>
      <c r="T563" s="94"/>
      <c r="U563" s="94"/>
      <c r="V563" s="94"/>
      <c r="W563" s="94"/>
      <c r="X563" s="94"/>
      <c r="Y563" s="94"/>
      <c r="Z563" s="94"/>
      <c r="AA563" s="94"/>
      <c r="AB563" s="94"/>
      <c r="AC563" s="94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>
      <c r="A564" s="94"/>
      <c r="B564" s="351"/>
      <c r="C564" s="94"/>
      <c r="D564" s="325"/>
      <c r="E564" s="316"/>
      <c r="F564" s="309"/>
      <c r="G564" s="300"/>
      <c r="H564" s="318"/>
      <c r="I564" s="319"/>
      <c r="J564" s="318"/>
      <c r="K564" s="318"/>
      <c r="L564" s="318"/>
      <c r="M564" s="318"/>
      <c r="N564" s="318"/>
      <c r="O564" s="321"/>
      <c r="P564" s="334"/>
      <c r="Q564" s="323"/>
      <c r="R564" s="32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>
      <c r="A565" s="94"/>
      <c r="B565" s="351"/>
      <c r="C565" s="94"/>
      <c r="D565" s="325"/>
      <c r="E565" s="316"/>
      <c r="F565" s="309"/>
      <c r="G565" s="300"/>
      <c r="H565" s="318"/>
      <c r="I565" s="319"/>
      <c r="J565" s="318"/>
      <c r="K565" s="318"/>
      <c r="L565" s="318"/>
      <c r="M565" s="318"/>
      <c r="N565" s="318"/>
      <c r="O565" s="321"/>
      <c r="P565" s="334"/>
      <c r="Q565" s="323"/>
      <c r="R565" s="32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>
      <c r="A566" s="94"/>
      <c r="B566" s="351"/>
      <c r="C566" s="94"/>
      <c r="D566" s="325"/>
      <c r="E566" s="316"/>
      <c r="F566" s="309"/>
      <c r="G566" s="300"/>
      <c r="H566" s="318"/>
      <c r="I566" s="319"/>
      <c r="J566" s="318"/>
      <c r="K566" s="318"/>
      <c r="L566" s="318"/>
      <c r="M566" s="318"/>
      <c r="N566" s="318"/>
      <c r="O566" s="321"/>
      <c r="P566" s="334"/>
      <c r="Q566" s="323"/>
      <c r="R566" s="324"/>
      <c r="S566" s="94"/>
      <c r="T566" s="94"/>
      <c r="U566" s="94"/>
      <c r="V566" s="94"/>
      <c r="W566" s="94"/>
      <c r="X566" s="94"/>
      <c r="Y566" s="94"/>
      <c r="Z566" s="94"/>
      <c r="AA566" s="94"/>
      <c r="AB566" s="94"/>
      <c r="AC566" s="94"/>
      <c r="AD566" s="94"/>
      <c r="AE566" s="94"/>
      <c r="AF566" s="94"/>
      <c r="AG566" s="94"/>
      <c r="AH566" s="94"/>
      <c r="AI566" s="94"/>
      <c r="AJ566" s="94"/>
      <c r="AK566" s="94"/>
      <c r="AL566" s="94"/>
    </row>
    <row r="567">
      <c r="A567" s="94"/>
      <c r="B567" s="351"/>
      <c r="C567" s="94"/>
      <c r="D567" s="325"/>
      <c r="E567" s="316"/>
      <c r="F567" s="309"/>
      <c r="G567" s="300"/>
      <c r="H567" s="318"/>
      <c r="I567" s="319"/>
      <c r="J567" s="318"/>
      <c r="K567" s="318"/>
      <c r="L567" s="318"/>
      <c r="M567" s="318"/>
      <c r="N567" s="318"/>
      <c r="O567" s="321"/>
      <c r="P567" s="334"/>
      <c r="Q567" s="323"/>
      <c r="R567" s="32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>
      <c r="A568" s="94"/>
      <c r="B568" s="351"/>
      <c r="C568" s="94"/>
      <c r="D568" s="325"/>
      <c r="E568" s="316"/>
      <c r="F568" s="309"/>
      <c r="G568" s="300"/>
      <c r="H568" s="318"/>
      <c r="I568" s="319"/>
      <c r="J568" s="318"/>
      <c r="K568" s="318"/>
      <c r="L568" s="318"/>
      <c r="M568" s="318"/>
      <c r="N568" s="318"/>
      <c r="O568" s="321"/>
      <c r="P568" s="334"/>
      <c r="Q568" s="323"/>
      <c r="R568" s="324"/>
      <c r="S568" s="94"/>
      <c r="T568" s="94"/>
      <c r="U568" s="94"/>
      <c r="V568" s="94"/>
      <c r="W568" s="94"/>
      <c r="X568" s="94"/>
      <c r="Y568" s="94"/>
      <c r="Z568" s="94"/>
      <c r="AA568" s="94"/>
      <c r="AB568" s="94"/>
      <c r="AC568" s="94"/>
      <c r="AD568" s="94"/>
      <c r="AE568" s="94"/>
      <c r="AF568" s="94"/>
      <c r="AG568" s="94"/>
      <c r="AH568" s="94"/>
      <c r="AI568" s="94"/>
      <c r="AJ568" s="94"/>
      <c r="AK568" s="94"/>
      <c r="AL568" s="94"/>
    </row>
    <row r="569">
      <c r="A569" s="94"/>
      <c r="B569" s="351"/>
      <c r="C569" s="94"/>
      <c r="D569" s="325"/>
      <c r="E569" s="316"/>
      <c r="F569" s="309"/>
      <c r="G569" s="300"/>
      <c r="H569" s="318"/>
      <c r="I569" s="319"/>
      <c r="J569" s="318"/>
      <c r="K569" s="318"/>
      <c r="L569" s="318"/>
      <c r="M569" s="318"/>
      <c r="N569" s="318"/>
      <c r="O569" s="321"/>
      <c r="P569" s="334"/>
      <c r="Q569" s="323"/>
      <c r="R569" s="324"/>
      <c r="S569" s="94"/>
      <c r="T569" s="94"/>
      <c r="U569" s="94"/>
      <c r="V569" s="94"/>
      <c r="W569" s="94"/>
      <c r="X569" s="94"/>
      <c r="Y569" s="94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>
      <c r="A570" s="94"/>
      <c r="B570" s="351"/>
      <c r="C570" s="94"/>
      <c r="D570" s="325"/>
      <c r="E570" s="316"/>
      <c r="F570" s="309"/>
      <c r="G570" s="300"/>
      <c r="H570" s="318"/>
      <c r="I570" s="319"/>
      <c r="J570" s="318"/>
      <c r="K570" s="318"/>
      <c r="L570" s="318"/>
      <c r="M570" s="318"/>
      <c r="N570" s="318"/>
      <c r="O570" s="321"/>
      <c r="P570" s="334"/>
      <c r="Q570" s="323"/>
      <c r="R570" s="324"/>
      <c r="S570" s="94"/>
      <c r="T570" s="94"/>
      <c r="U570" s="94"/>
      <c r="V570" s="94"/>
      <c r="W570" s="94"/>
      <c r="X570" s="94"/>
      <c r="Y570" s="94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>
      <c r="A571" s="94"/>
      <c r="B571" s="351"/>
      <c r="C571" s="94"/>
      <c r="D571" s="325"/>
      <c r="E571" s="316"/>
      <c r="F571" s="309"/>
      <c r="G571" s="300"/>
      <c r="H571" s="318"/>
      <c r="I571" s="319"/>
      <c r="J571" s="318"/>
      <c r="K571" s="318"/>
      <c r="L571" s="318"/>
      <c r="M571" s="318"/>
      <c r="N571" s="318"/>
      <c r="O571" s="321"/>
      <c r="P571" s="334"/>
      <c r="Q571" s="323"/>
      <c r="R571" s="324"/>
      <c r="S571" s="94"/>
      <c r="T571" s="94"/>
      <c r="U571" s="94"/>
      <c r="V571" s="94"/>
      <c r="W571" s="94"/>
      <c r="X571" s="94"/>
      <c r="Y571" s="94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>
      <c r="A572" s="94"/>
      <c r="B572" s="351"/>
      <c r="C572" s="94"/>
      <c r="D572" s="325"/>
      <c r="E572" s="316"/>
      <c r="F572" s="309"/>
      <c r="G572" s="300"/>
      <c r="H572" s="318"/>
      <c r="I572" s="319"/>
      <c r="J572" s="318"/>
      <c r="K572" s="318"/>
      <c r="L572" s="318"/>
      <c r="M572" s="318"/>
      <c r="N572" s="318"/>
      <c r="O572" s="321"/>
      <c r="P572" s="334"/>
      <c r="Q572" s="323"/>
      <c r="R572" s="324"/>
      <c r="S572" s="94"/>
      <c r="T572" s="94"/>
      <c r="U572" s="94"/>
      <c r="V572" s="94"/>
      <c r="W572" s="94"/>
      <c r="X572" s="94"/>
      <c r="Y572" s="94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>
      <c r="A573" s="94"/>
      <c r="B573" s="351"/>
      <c r="C573" s="94"/>
      <c r="D573" s="325"/>
      <c r="E573" s="316"/>
      <c r="F573" s="309"/>
      <c r="G573" s="300"/>
      <c r="H573" s="318"/>
      <c r="I573" s="319"/>
      <c r="J573" s="318"/>
      <c r="K573" s="318"/>
      <c r="L573" s="318"/>
      <c r="M573" s="318"/>
      <c r="N573" s="318"/>
      <c r="O573" s="321"/>
      <c r="P573" s="334"/>
      <c r="Q573" s="323"/>
      <c r="R573" s="324"/>
      <c r="S573" s="94"/>
      <c r="T573" s="94"/>
      <c r="U573" s="94"/>
      <c r="V573" s="94"/>
      <c r="W573" s="94"/>
      <c r="X573" s="94"/>
      <c r="Y573" s="94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>
      <c r="A574" s="94"/>
      <c r="B574" s="351"/>
      <c r="C574" s="94"/>
      <c r="D574" s="325"/>
      <c r="E574" s="316"/>
      <c r="F574" s="309"/>
      <c r="G574" s="300"/>
      <c r="H574" s="318"/>
      <c r="I574" s="319"/>
      <c r="J574" s="318"/>
      <c r="K574" s="318"/>
      <c r="L574" s="318"/>
      <c r="M574" s="318"/>
      <c r="N574" s="318"/>
      <c r="O574" s="321"/>
      <c r="P574" s="334"/>
      <c r="Q574" s="323"/>
      <c r="R574" s="324"/>
      <c r="S574" s="94"/>
      <c r="T574" s="94"/>
      <c r="U574" s="94"/>
      <c r="V574" s="94"/>
      <c r="W574" s="94"/>
      <c r="X574" s="94"/>
      <c r="Y574" s="94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>
      <c r="A575" s="94"/>
      <c r="B575" s="351"/>
      <c r="C575" s="94"/>
      <c r="D575" s="325"/>
      <c r="E575" s="316"/>
      <c r="F575" s="309"/>
      <c r="G575" s="300"/>
      <c r="H575" s="318"/>
      <c r="I575" s="319"/>
      <c r="J575" s="318"/>
      <c r="K575" s="318"/>
      <c r="L575" s="318"/>
      <c r="M575" s="318"/>
      <c r="N575" s="318"/>
      <c r="O575" s="321"/>
      <c r="P575" s="334"/>
      <c r="Q575" s="323"/>
      <c r="R575" s="324"/>
      <c r="S575" s="94"/>
      <c r="T575" s="94"/>
      <c r="U575" s="94"/>
      <c r="V575" s="94"/>
      <c r="W575" s="94"/>
      <c r="X575" s="94"/>
      <c r="Y575" s="94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>
      <c r="A576" s="94"/>
      <c r="B576" s="351"/>
      <c r="C576" s="94"/>
      <c r="D576" s="325"/>
      <c r="E576" s="316"/>
      <c r="F576" s="309"/>
      <c r="G576" s="300"/>
      <c r="H576" s="318"/>
      <c r="I576" s="319"/>
      <c r="J576" s="318"/>
      <c r="K576" s="318"/>
      <c r="L576" s="318"/>
      <c r="M576" s="318"/>
      <c r="N576" s="318"/>
      <c r="O576" s="321"/>
      <c r="P576" s="334"/>
      <c r="Q576" s="323"/>
      <c r="R576" s="324"/>
      <c r="S576" s="94"/>
      <c r="T576" s="94"/>
      <c r="U576" s="94"/>
      <c r="V576" s="94"/>
      <c r="W576" s="94"/>
      <c r="X576" s="94"/>
      <c r="Y576" s="94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>
      <c r="A577" s="94"/>
      <c r="B577" s="351"/>
      <c r="C577" s="94"/>
      <c r="D577" s="325"/>
      <c r="E577" s="316"/>
      <c r="F577" s="309"/>
      <c r="G577" s="300"/>
      <c r="H577" s="318"/>
      <c r="I577" s="319"/>
      <c r="J577" s="318"/>
      <c r="K577" s="318"/>
      <c r="L577" s="318"/>
      <c r="M577" s="318"/>
      <c r="N577" s="318"/>
      <c r="O577" s="321"/>
      <c r="P577" s="334"/>
      <c r="Q577" s="323"/>
      <c r="R577" s="324"/>
      <c r="S577" s="94"/>
      <c r="T577" s="94"/>
      <c r="U577" s="94"/>
      <c r="V577" s="94"/>
      <c r="W577" s="94"/>
      <c r="X577" s="94"/>
      <c r="Y577" s="94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>
      <c r="A578" s="94"/>
      <c r="B578" s="351"/>
      <c r="C578" s="94"/>
      <c r="D578" s="325"/>
      <c r="E578" s="316"/>
      <c r="F578" s="309"/>
      <c r="G578" s="300"/>
      <c r="H578" s="318"/>
      <c r="I578" s="319"/>
      <c r="J578" s="318"/>
      <c r="K578" s="318"/>
      <c r="L578" s="318"/>
      <c r="M578" s="318"/>
      <c r="N578" s="318"/>
      <c r="O578" s="321"/>
      <c r="P578" s="334"/>
      <c r="Q578" s="323"/>
      <c r="R578" s="324"/>
      <c r="S578" s="94"/>
      <c r="T578" s="94"/>
      <c r="U578" s="94"/>
      <c r="V578" s="94"/>
      <c r="W578" s="94"/>
      <c r="X578" s="94"/>
      <c r="Y578" s="94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>
      <c r="A579" s="94"/>
      <c r="B579" s="351"/>
      <c r="C579" s="94"/>
      <c r="D579" s="325"/>
      <c r="E579" s="316"/>
      <c r="F579" s="309"/>
      <c r="G579" s="300"/>
      <c r="H579" s="318"/>
      <c r="I579" s="319"/>
      <c r="J579" s="318"/>
      <c r="K579" s="318"/>
      <c r="L579" s="318"/>
      <c r="M579" s="318"/>
      <c r="N579" s="318"/>
      <c r="O579" s="321"/>
      <c r="P579" s="334"/>
      <c r="Q579" s="323"/>
      <c r="R579" s="324"/>
      <c r="S579" s="94"/>
      <c r="T579" s="94"/>
      <c r="U579" s="94"/>
      <c r="V579" s="94"/>
      <c r="W579" s="94"/>
      <c r="X579" s="94"/>
      <c r="Y579" s="94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>
      <c r="A580" s="94"/>
      <c r="B580" s="351"/>
      <c r="C580" s="94"/>
      <c r="D580" s="325"/>
      <c r="E580" s="316"/>
      <c r="F580" s="309"/>
      <c r="G580" s="300"/>
      <c r="H580" s="318"/>
      <c r="I580" s="319"/>
      <c r="J580" s="318"/>
      <c r="K580" s="318"/>
      <c r="L580" s="318"/>
      <c r="M580" s="318"/>
      <c r="N580" s="318"/>
      <c r="O580" s="321"/>
      <c r="P580" s="334"/>
      <c r="Q580" s="323"/>
      <c r="R580" s="324"/>
      <c r="S580" s="94"/>
      <c r="T580" s="94"/>
      <c r="U580" s="94"/>
      <c r="V580" s="94"/>
      <c r="W580" s="94"/>
      <c r="X580" s="94"/>
      <c r="Y580" s="94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>
      <c r="A581" s="94"/>
      <c r="B581" s="351"/>
      <c r="C581" s="94"/>
      <c r="D581" s="325"/>
      <c r="E581" s="316"/>
      <c r="F581" s="309"/>
      <c r="G581" s="300"/>
      <c r="H581" s="318"/>
      <c r="I581" s="319"/>
      <c r="J581" s="318"/>
      <c r="K581" s="318"/>
      <c r="L581" s="318"/>
      <c r="M581" s="318"/>
      <c r="N581" s="318"/>
      <c r="O581" s="321"/>
      <c r="P581" s="334"/>
      <c r="Q581" s="323"/>
      <c r="R581" s="324"/>
      <c r="S581" s="94"/>
      <c r="T581" s="94"/>
      <c r="U581" s="94"/>
      <c r="V581" s="94"/>
      <c r="W581" s="94"/>
      <c r="X581" s="94"/>
      <c r="Y581" s="94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>
      <c r="A582" s="94"/>
      <c r="B582" s="351"/>
      <c r="C582" s="94"/>
      <c r="D582" s="325"/>
      <c r="E582" s="316"/>
      <c r="F582" s="309"/>
      <c r="G582" s="300"/>
      <c r="H582" s="318"/>
      <c r="I582" s="319"/>
      <c r="J582" s="318"/>
      <c r="K582" s="318"/>
      <c r="L582" s="318"/>
      <c r="M582" s="318"/>
      <c r="N582" s="318"/>
      <c r="O582" s="321"/>
      <c r="P582" s="334"/>
      <c r="Q582" s="323"/>
      <c r="R582" s="324"/>
      <c r="S582" s="94"/>
      <c r="T582" s="94"/>
      <c r="U582" s="94"/>
      <c r="V582" s="94"/>
      <c r="W582" s="94"/>
      <c r="X582" s="94"/>
      <c r="Y582" s="94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>
      <c r="A583" s="94"/>
      <c r="B583" s="351"/>
      <c r="C583" s="94"/>
      <c r="D583" s="325"/>
      <c r="E583" s="316"/>
      <c r="F583" s="309"/>
      <c r="G583" s="300"/>
      <c r="H583" s="318"/>
      <c r="I583" s="319"/>
      <c r="J583" s="318"/>
      <c r="K583" s="318"/>
      <c r="L583" s="318"/>
      <c r="M583" s="318"/>
      <c r="N583" s="318"/>
      <c r="O583" s="321"/>
      <c r="P583" s="334"/>
      <c r="Q583" s="323"/>
      <c r="R583" s="324"/>
      <c r="S583" s="94"/>
      <c r="T583" s="94"/>
      <c r="U583" s="94"/>
      <c r="V583" s="94"/>
      <c r="W583" s="94"/>
      <c r="X583" s="94"/>
      <c r="Y583" s="94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>
      <c r="A584" s="94"/>
      <c r="B584" s="351"/>
      <c r="C584" s="94"/>
      <c r="D584" s="325"/>
      <c r="E584" s="316"/>
      <c r="F584" s="309"/>
      <c r="G584" s="300"/>
      <c r="H584" s="318"/>
      <c r="I584" s="319"/>
      <c r="J584" s="318"/>
      <c r="K584" s="318"/>
      <c r="L584" s="318"/>
      <c r="M584" s="318"/>
      <c r="N584" s="318"/>
      <c r="O584" s="321"/>
      <c r="P584" s="334"/>
      <c r="Q584" s="323"/>
      <c r="R584" s="324"/>
      <c r="S584" s="94"/>
      <c r="T584" s="94"/>
      <c r="U584" s="94"/>
      <c r="V584" s="94"/>
      <c r="W584" s="94"/>
      <c r="X584" s="94"/>
      <c r="Y584" s="94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>
      <c r="A585" s="94"/>
      <c r="B585" s="351"/>
      <c r="C585" s="94"/>
      <c r="D585" s="325"/>
      <c r="E585" s="316"/>
      <c r="F585" s="309"/>
      <c r="G585" s="300"/>
      <c r="H585" s="318"/>
      <c r="I585" s="319"/>
      <c r="J585" s="318"/>
      <c r="K585" s="318"/>
      <c r="L585" s="318"/>
      <c r="M585" s="318"/>
      <c r="N585" s="318"/>
      <c r="O585" s="321"/>
      <c r="P585" s="334"/>
      <c r="Q585" s="323"/>
      <c r="R585" s="324"/>
      <c r="S585" s="94"/>
      <c r="T585" s="94"/>
      <c r="U585" s="94"/>
      <c r="V585" s="94"/>
      <c r="W585" s="94"/>
      <c r="X585" s="94"/>
      <c r="Y585" s="94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>
      <c r="A586" s="94"/>
      <c r="B586" s="351"/>
      <c r="C586" s="94"/>
      <c r="D586" s="325"/>
      <c r="E586" s="316"/>
      <c r="F586" s="309"/>
      <c r="G586" s="300"/>
      <c r="H586" s="318"/>
      <c r="I586" s="319"/>
      <c r="J586" s="318"/>
      <c r="K586" s="318"/>
      <c r="L586" s="318"/>
      <c r="M586" s="318"/>
      <c r="N586" s="318"/>
      <c r="O586" s="321"/>
      <c r="P586" s="334"/>
      <c r="Q586" s="323"/>
      <c r="R586" s="324"/>
      <c r="S586" s="94"/>
      <c r="T586" s="94"/>
      <c r="U586" s="94"/>
      <c r="V586" s="94"/>
      <c r="W586" s="94"/>
      <c r="X586" s="94"/>
      <c r="Y586" s="94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>
      <c r="A587" s="94"/>
      <c r="B587" s="351"/>
      <c r="C587" s="94"/>
      <c r="D587" s="325"/>
      <c r="E587" s="316"/>
      <c r="F587" s="309"/>
      <c r="G587" s="300"/>
      <c r="H587" s="318"/>
      <c r="I587" s="319"/>
      <c r="J587" s="318"/>
      <c r="K587" s="318"/>
      <c r="L587" s="318"/>
      <c r="M587" s="318"/>
      <c r="N587" s="318"/>
      <c r="O587" s="321"/>
      <c r="P587" s="334"/>
      <c r="Q587" s="323"/>
      <c r="R587" s="324"/>
      <c r="S587" s="94"/>
      <c r="T587" s="94"/>
      <c r="U587" s="94"/>
      <c r="V587" s="94"/>
      <c r="W587" s="94"/>
      <c r="X587" s="94"/>
      <c r="Y587" s="94"/>
      <c r="Z587" s="9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>
      <c r="A588" s="94"/>
      <c r="B588" s="351"/>
      <c r="C588" s="94"/>
      <c r="D588" s="325"/>
      <c r="E588" s="316"/>
      <c r="F588" s="309"/>
      <c r="G588" s="300"/>
      <c r="H588" s="318"/>
      <c r="I588" s="319"/>
      <c r="J588" s="318"/>
      <c r="K588" s="318"/>
      <c r="L588" s="318"/>
      <c r="M588" s="318"/>
      <c r="N588" s="318"/>
      <c r="O588" s="321"/>
      <c r="P588" s="334"/>
      <c r="Q588" s="323"/>
      <c r="R588" s="32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>
      <c r="A589" s="94"/>
      <c r="B589" s="351"/>
      <c r="C589" s="94"/>
      <c r="D589" s="325"/>
      <c r="E589" s="316"/>
      <c r="F589" s="309"/>
      <c r="G589" s="300"/>
      <c r="H589" s="318"/>
      <c r="I589" s="319"/>
      <c r="J589" s="318"/>
      <c r="K589" s="318"/>
      <c r="L589" s="318"/>
      <c r="M589" s="318"/>
      <c r="N589" s="318"/>
      <c r="O589" s="321"/>
      <c r="P589" s="334"/>
      <c r="Q589" s="323"/>
      <c r="R589" s="32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>
      <c r="A590" s="94"/>
      <c r="B590" s="351"/>
      <c r="C590" s="94"/>
      <c r="D590" s="325"/>
      <c r="E590" s="316"/>
      <c r="F590" s="309"/>
      <c r="G590" s="300"/>
      <c r="H590" s="318"/>
      <c r="I590" s="319"/>
      <c r="J590" s="318"/>
      <c r="K590" s="318"/>
      <c r="L590" s="318"/>
      <c r="M590" s="318"/>
      <c r="N590" s="318"/>
      <c r="O590" s="321"/>
      <c r="P590" s="334"/>
      <c r="Q590" s="323"/>
      <c r="R590" s="324"/>
      <c r="S590" s="94"/>
      <c r="T590" s="94"/>
      <c r="U590" s="94"/>
      <c r="V590" s="94"/>
      <c r="W590" s="94"/>
      <c r="X590" s="94"/>
      <c r="Y590" s="9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>
      <c r="A591" s="94"/>
      <c r="B591" s="351"/>
      <c r="C591" s="94"/>
      <c r="D591" s="325"/>
      <c r="E591" s="316"/>
      <c r="F591" s="309"/>
      <c r="G591" s="300"/>
      <c r="H591" s="318"/>
      <c r="I591" s="319"/>
      <c r="J591" s="318"/>
      <c r="K591" s="318"/>
      <c r="L591" s="318"/>
      <c r="M591" s="318"/>
      <c r="N591" s="318"/>
      <c r="O591" s="321"/>
      <c r="P591" s="334"/>
      <c r="Q591" s="323"/>
      <c r="R591" s="324"/>
      <c r="S591" s="94"/>
      <c r="T591" s="94"/>
      <c r="U591" s="94"/>
      <c r="V591" s="94"/>
      <c r="W591" s="94"/>
      <c r="X591" s="94"/>
      <c r="Y591" s="94"/>
      <c r="Z591" s="94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>
      <c r="A592" s="94"/>
      <c r="B592" s="351"/>
      <c r="C592" s="94"/>
      <c r="D592" s="325"/>
      <c r="E592" s="316"/>
      <c r="F592" s="309"/>
      <c r="G592" s="300"/>
      <c r="H592" s="318"/>
      <c r="I592" s="319"/>
      <c r="J592" s="318"/>
      <c r="K592" s="318"/>
      <c r="L592" s="318"/>
      <c r="M592" s="318"/>
      <c r="N592" s="318"/>
      <c r="O592" s="321"/>
      <c r="P592" s="334"/>
      <c r="Q592" s="323"/>
      <c r="R592" s="324"/>
      <c r="S592" s="94"/>
      <c r="T592" s="94"/>
      <c r="U592" s="94"/>
      <c r="V592" s="94"/>
      <c r="W592" s="94"/>
      <c r="X592" s="94"/>
      <c r="Y592" s="94"/>
      <c r="Z592" s="94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>
      <c r="A593" s="94"/>
      <c r="B593" s="351"/>
      <c r="C593" s="94"/>
      <c r="D593" s="325"/>
      <c r="E593" s="316"/>
      <c r="F593" s="309"/>
      <c r="G593" s="300"/>
      <c r="H593" s="318"/>
      <c r="I593" s="319"/>
      <c r="J593" s="318"/>
      <c r="K593" s="318"/>
      <c r="L593" s="318"/>
      <c r="M593" s="318"/>
      <c r="N593" s="318"/>
      <c r="O593" s="321"/>
      <c r="P593" s="334"/>
      <c r="Q593" s="323"/>
      <c r="R593" s="324"/>
      <c r="S593" s="94"/>
      <c r="T593" s="94"/>
      <c r="U593" s="94"/>
      <c r="V593" s="94"/>
      <c r="W593" s="94"/>
      <c r="X593" s="94"/>
      <c r="Y593" s="94"/>
      <c r="Z593" s="94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>
      <c r="A594" s="94"/>
      <c r="B594" s="351"/>
      <c r="C594" s="94"/>
      <c r="D594" s="325"/>
      <c r="E594" s="316"/>
      <c r="F594" s="309"/>
      <c r="G594" s="300"/>
      <c r="H594" s="318"/>
      <c r="I594" s="319"/>
      <c r="J594" s="318"/>
      <c r="K594" s="318"/>
      <c r="L594" s="318"/>
      <c r="M594" s="318"/>
      <c r="N594" s="318"/>
      <c r="O594" s="321"/>
      <c r="P594" s="334"/>
      <c r="Q594" s="323"/>
      <c r="R594" s="324"/>
      <c r="S594" s="94"/>
      <c r="T594" s="94"/>
      <c r="U594" s="94"/>
      <c r="V594" s="94"/>
      <c r="W594" s="94"/>
      <c r="X594" s="94"/>
      <c r="Y594" s="94"/>
      <c r="Z594" s="94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>
      <c r="A595" s="94"/>
      <c r="B595" s="351"/>
      <c r="C595" s="94"/>
      <c r="D595" s="325"/>
      <c r="E595" s="316"/>
      <c r="F595" s="309"/>
      <c r="G595" s="300"/>
      <c r="H595" s="318"/>
      <c r="I595" s="319"/>
      <c r="J595" s="318"/>
      <c r="K595" s="318"/>
      <c r="L595" s="318"/>
      <c r="M595" s="318"/>
      <c r="N595" s="318"/>
      <c r="O595" s="321"/>
      <c r="P595" s="334"/>
      <c r="Q595" s="323"/>
      <c r="R595" s="324"/>
      <c r="S595" s="94"/>
      <c r="T595" s="94"/>
      <c r="U595" s="94"/>
      <c r="V595" s="94"/>
      <c r="W595" s="94"/>
      <c r="X595" s="94"/>
      <c r="Y595" s="94"/>
      <c r="Z595" s="94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>
      <c r="A596" s="94"/>
      <c r="B596" s="351"/>
      <c r="C596" s="94"/>
      <c r="D596" s="325"/>
      <c r="E596" s="316"/>
      <c r="F596" s="309"/>
      <c r="G596" s="300"/>
      <c r="H596" s="318"/>
      <c r="I596" s="319"/>
      <c r="J596" s="318"/>
      <c r="K596" s="318"/>
      <c r="L596" s="318"/>
      <c r="M596" s="318"/>
      <c r="N596" s="318"/>
      <c r="O596" s="321"/>
      <c r="P596" s="334"/>
      <c r="Q596" s="323"/>
      <c r="R596" s="324"/>
      <c r="S596" s="94"/>
      <c r="T596" s="94"/>
      <c r="U596" s="94"/>
      <c r="V596" s="94"/>
      <c r="W596" s="94"/>
      <c r="X596" s="94"/>
      <c r="Y596" s="94"/>
      <c r="Z596" s="94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>
      <c r="A597" s="94"/>
      <c r="B597" s="351"/>
      <c r="C597" s="94"/>
      <c r="D597" s="325"/>
      <c r="E597" s="316"/>
      <c r="F597" s="309"/>
      <c r="G597" s="300"/>
      <c r="H597" s="318"/>
      <c r="I597" s="319"/>
      <c r="J597" s="318"/>
      <c r="K597" s="318"/>
      <c r="L597" s="318"/>
      <c r="M597" s="318"/>
      <c r="N597" s="318"/>
      <c r="O597" s="321"/>
      <c r="P597" s="334"/>
      <c r="Q597" s="323"/>
      <c r="R597" s="324"/>
      <c r="S597" s="94"/>
      <c r="T597" s="94"/>
      <c r="U597" s="94"/>
      <c r="V597" s="94"/>
      <c r="W597" s="94"/>
      <c r="X597" s="94"/>
      <c r="Y597" s="94"/>
      <c r="Z597" s="94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>
      <c r="A598" s="94"/>
      <c r="B598" s="351"/>
      <c r="C598" s="94"/>
      <c r="D598" s="325"/>
      <c r="E598" s="316"/>
      <c r="F598" s="309"/>
      <c r="G598" s="300"/>
      <c r="H598" s="318"/>
      <c r="I598" s="319"/>
      <c r="J598" s="318"/>
      <c r="K598" s="318"/>
      <c r="L598" s="318"/>
      <c r="M598" s="318"/>
      <c r="N598" s="318"/>
      <c r="O598" s="321"/>
      <c r="P598" s="334"/>
      <c r="Q598" s="323"/>
      <c r="R598" s="324"/>
      <c r="S598" s="94"/>
      <c r="T598" s="94"/>
      <c r="U598" s="94"/>
      <c r="V598" s="94"/>
      <c r="W598" s="94"/>
      <c r="X598" s="94"/>
      <c r="Y598" s="94"/>
      <c r="Z598" s="94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>
      <c r="A599" s="94"/>
      <c r="B599" s="351"/>
      <c r="C599" s="94"/>
      <c r="D599" s="325"/>
      <c r="E599" s="316"/>
      <c r="F599" s="309"/>
      <c r="G599" s="300"/>
      <c r="H599" s="318"/>
      <c r="I599" s="319"/>
      <c r="J599" s="318"/>
      <c r="K599" s="318"/>
      <c r="L599" s="318"/>
      <c r="M599" s="318"/>
      <c r="N599" s="318"/>
      <c r="O599" s="321"/>
      <c r="P599" s="334"/>
      <c r="Q599" s="323"/>
      <c r="R599" s="324"/>
      <c r="S599" s="94"/>
      <c r="T599" s="94"/>
      <c r="U599" s="94"/>
      <c r="V599" s="94"/>
      <c r="W599" s="94"/>
      <c r="X599" s="94"/>
      <c r="Y599" s="94"/>
      <c r="Z599" s="94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>
      <c r="A600" s="94"/>
      <c r="B600" s="351"/>
      <c r="C600" s="94"/>
      <c r="D600" s="325"/>
      <c r="E600" s="316"/>
      <c r="F600" s="309"/>
      <c r="G600" s="300"/>
      <c r="H600" s="318"/>
      <c r="I600" s="319"/>
      <c r="J600" s="318"/>
      <c r="K600" s="318"/>
      <c r="L600" s="318"/>
      <c r="M600" s="318"/>
      <c r="N600" s="318"/>
      <c r="O600" s="321"/>
      <c r="P600" s="334"/>
      <c r="Q600" s="323"/>
      <c r="R600" s="324"/>
      <c r="S600" s="94"/>
      <c r="T600" s="94"/>
      <c r="U600" s="94"/>
      <c r="V600" s="94"/>
      <c r="W600" s="94"/>
      <c r="X600" s="94"/>
      <c r="Y600" s="94"/>
      <c r="Z600" s="94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>
      <c r="A601" s="94"/>
      <c r="B601" s="351"/>
      <c r="C601" s="94"/>
      <c r="D601" s="325"/>
      <c r="E601" s="316"/>
      <c r="F601" s="309"/>
      <c r="G601" s="300"/>
      <c r="H601" s="318"/>
      <c r="I601" s="319"/>
      <c r="J601" s="318"/>
      <c r="K601" s="318"/>
      <c r="L601" s="318"/>
      <c r="M601" s="318"/>
      <c r="N601" s="318"/>
      <c r="O601" s="321"/>
      <c r="P601" s="334"/>
      <c r="Q601" s="323"/>
      <c r="R601" s="324"/>
      <c r="S601" s="94"/>
      <c r="T601" s="94"/>
      <c r="U601" s="94"/>
      <c r="V601" s="94"/>
      <c r="W601" s="94"/>
      <c r="X601" s="94"/>
      <c r="Y601" s="94"/>
      <c r="Z601" s="94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>
      <c r="A602" s="94"/>
      <c r="B602" s="351"/>
      <c r="C602" s="94"/>
      <c r="D602" s="325"/>
      <c r="E602" s="316"/>
      <c r="F602" s="309"/>
      <c r="G602" s="300"/>
      <c r="H602" s="318"/>
      <c r="I602" s="319"/>
      <c r="J602" s="318"/>
      <c r="K602" s="318"/>
      <c r="L602" s="318"/>
      <c r="M602" s="318"/>
      <c r="N602" s="318"/>
      <c r="O602" s="321"/>
      <c r="P602" s="334"/>
      <c r="Q602" s="323"/>
      <c r="R602" s="324"/>
      <c r="S602" s="94"/>
      <c r="T602" s="94"/>
      <c r="U602" s="94"/>
      <c r="V602" s="94"/>
      <c r="W602" s="94"/>
      <c r="X602" s="94"/>
      <c r="Y602" s="94"/>
      <c r="Z602" s="94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>
      <c r="A603" s="94"/>
      <c r="B603" s="351"/>
      <c r="C603" s="94"/>
      <c r="D603" s="325"/>
      <c r="E603" s="316"/>
      <c r="F603" s="309"/>
      <c r="G603" s="300"/>
      <c r="H603" s="318"/>
      <c r="I603" s="319"/>
      <c r="J603" s="318"/>
      <c r="K603" s="318"/>
      <c r="L603" s="318"/>
      <c r="M603" s="318"/>
      <c r="N603" s="318"/>
      <c r="O603" s="321"/>
      <c r="P603" s="334"/>
      <c r="Q603" s="323"/>
      <c r="R603" s="324"/>
      <c r="S603" s="94"/>
      <c r="T603" s="94"/>
      <c r="U603" s="94"/>
      <c r="V603" s="94"/>
      <c r="W603" s="94"/>
      <c r="X603" s="94"/>
      <c r="Y603" s="94"/>
      <c r="Z603" s="94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>
      <c r="A604" s="94"/>
      <c r="B604" s="351"/>
      <c r="C604" s="94"/>
      <c r="D604" s="325"/>
      <c r="E604" s="316"/>
      <c r="F604" s="309"/>
      <c r="G604" s="300"/>
      <c r="H604" s="318"/>
      <c r="I604" s="319"/>
      <c r="J604" s="318"/>
      <c r="K604" s="318"/>
      <c r="L604" s="318"/>
      <c r="M604" s="318"/>
      <c r="N604" s="318"/>
      <c r="O604" s="321"/>
      <c r="P604" s="334"/>
      <c r="Q604" s="323"/>
      <c r="R604" s="324"/>
      <c r="S604" s="94"/>
      <c r="T604" s="94"/>
      <c r="U604" s="94"/>
      <c r="V604" s="94"/>
      <c r="W604" s="94"/>
      <c r="X604" s="94"/>
      <c r="Y604" s="94"/>
      <c r="Z604" s="94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>
      <c r="A605" s="94"/>
      <c r="B605" s="351"/>
      <c r="C605" s="94"/>
      <c r="D605" s="325"/>
      <c r="E605" s="316"/>
      <c r="F605" s="309"/>
      <c r="G605" s="300"/>
      <c r="H605" s="318"/>
      <c r="I605" s="319"/>
      <c r="J605" s="318"/>
      <c r="K605" s="318"/>
      <c r="L605" s="318"/>
      <c r="M605" s="318"/>
      <c r="N605" s="318"/>
      <c r="O605" s="321"/>
      <c r="P605" s="334"/>
      <c r="Q605" s="323"/>
      <c r="R605" s="324"/>
      <c r="S605" s="94"/>
      <c r="T605" s="94"/>
      <c r="U605" s="94"/>
      <c r="V605" s="94"/>
      <c r="W605" s="94"/>
      <c r="X605" s="94"/>
      <c r="Y605" s="94"/>
      <c r="Z605" s="94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>
      <c r="A606" s="94"/>
      <c r="B606" s="351"/>
      <c r="C606" s="94"/>
      <c r="D606" s="325"/>
      <c r="E606" s="316"/>
      <c r="F606" s="309"/>
      <c r="G606" s="300"/>
      <c r="H606" s="318"/>
      <c r="I606" s="319"/>
      <c r="J606" s="318"/>
      <c r="K606" s="318"/>
      <c r="L606" s="318"/>
      <c r="M606" s="318"/>
      <c r="N606" s="318"/>
      <c r="O606" s="321"/>
      <c r="P606" s="334"/>
      <c r="Q606" s="323"/>
      <c r="R606" s="324"/>
      <c r="S606" s="94"/>
      <c r="T606" s="94"/>
      <c r="U606" s="94"/>
      <c r="V606" s="94"/>
      <c r="W606" s="94"/>
      <c r="X606" s="94"/>
      <c r="Y606" s="94"/>
      <c r="Z606" s="94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>
      <c r="A607" s="94"/>
      <c r="B607" s="351"/>
      <c r="C607" s="94"/>
      <c r="D607" s="325"/>
      <c r="E607" s="316"/>
      <c r="F607" s="309"/>
      <c r="G607" s="300"/>
      <c r="H607" s="318"/>
      <c r="I607" s="319"/>
      <c r="J607" s="318"/>
      <c r="K607" s="318"/>
      <c r="L607" s="318"/>
      <c r="M607" s="318"/>
      <c r="N607" s="318"/>
      <c r="O607" s="321"/>
      <c r="P607" s="334"/>
      <c r="Q607" s="323"/>
      <c r="R607" s="324"/>
      <c r="S607" s="94"/>
      <c r="T607" s="94"/>
      <c r="U607" s="94"/>
      <c r="V607" s="94"/>
      <c r="W607" s="94"/>
      <c r="X607" s="94"/>
      <c r="Y607" s="94"/>
      <c r="Z607" s="94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>
      <c r="A608" s="94"/>
      <c r="B608" s="351"/>
      <c r="C608" s="94"/>
      <c r="D608" s="325"/>
      <c r="E608" s="316"/>
      <c r="F608" s="309"/>
      <c r="G608" s="300"/>
      <c r="H608" s="318"/>
      <c r="I608" s="319"/>
      <c r="J608" s="318"/>
      <c r="K608" s="318"/>
      <c r="L608" s="318"/>
      <c r="M608" s="318"/>
      <c r="N608" s="318"/>
      <c r="O608" s="321"/>
      <c r="P608" s="334"/>
      <c r="Q608" s="323"/>
      <c r="R608" s="324"/>
      <c r="S608" s="94"/>
      <c r="T608" s="94"/>
      <c r="U608" s="94"/>
      <c r="V608" s="94"/>
      <c r="W608" s="94"/>
      <c r="X608" s="94"/>
      <c r="Y608" s="94"/>
      <c r="Z608" s="94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>
      <c r="A609" s="94"/>
      <c r="B609" s="351"/>
      <c r="C609" s="94"/>
      <c r="D609" s="325"/>
      <c r="E609" s="316"/>
      <c r="F609" s="309"/>
      <c r="G609" s="300"/>
      <c r="H609" s="318"/>
      <c r="I609" s="319"/>
      <c r="J609" s="318"/>
      <c r="K609" s="318"/>
      <c r="L609" s="318"/>
      <c r="M609" s="318"/>
      <c r="N609" s="318"/>
      <c r="O609" s="321"/>
      <c r="P609" s="334"/>
      <c r="Q609" s="323"/>
      <c r="R609" s="324"/>
      <c r="S609" s="94"/>
      <c r="T609" s="94"/>
      <c r="U609" s="94"/>
      <c r="V609" s="94"/>
      <c r="W609" s="94"/>
      <c r="X609" s="94"/>
      <c r="Y609" s="94"/>
      <c r="Z609" s="94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>
      <c r="A610" s="94"/>
      <c r="B610" s="351"/>
      <c r="C610" s="94"/>
      <c r="D610" s="325"/>
      <c r="E610" s="316"/>
      <c r="F610" s="309"/>
      <c r="G610" s="300"/>
      <c r="H610" s="318"/>
      <c r="I610" s="319"/>
      <c r="J610" s="318"/>
      <c r="K610" s="318"/>
      <c r="L610" s="318"/>
      <c r="M610" s="318"/>
      <c r="N610" s="318"/>
      <c r="O610" s="321"/>
      <c r="P610" s="334"/>
      <c r="Q610" s="323"/>
      <c r="R610" s="324"/>
      <c r="S610" s="94"/>
      <c r="T610" s="94"/>
      <c r="U610" s="94"/>
      <c r="V610" s="94"/>
      <c r="W610" s="94"/>
      <c r="X610" s="94"/>
      <c r="Y610" s="94"/>
      <c r="Z610" s="94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>
      <c r="A611" s="94"/>
      <c r="B611" s="351"/>
      <c r="C611" s="94"/>
      <c r="D611" s="325"/>
      <c r="E611" s="316"/>
      <c r="F611" s="309"/>
      <c r="G611" s="300"/>
      <c r="H611" s="318"/>
      <c r="I611" s="319"/>
      <c r="J611" s="318"/>
      <c r="K611" s="318"/>
      <c r="L611" s="318"/>
      <c r="M611" s="318"/>
      <c r="N611" s="318"/>
      <c r="O611" s="321"/>
      <c r="P611" s="334"/>
      <c r="Q611" s="323"/>
      <c r="R611" s="324"/>
      <c r="S611" s="94"/>
      <c r="T611" s="94"/>
      <c r="U611" s="94"/>
      <c r="V611" s="94"/>
      <c r="W611" s="94"/>
      <c r="X611" s="94"/>
      <c r="Y611" s="94"/>
      <c r="Z611" s="94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>
      <c r="A612" s="94"/>
      <c r="B612" s="351"/>
      <c r="C612" s="94"/>
      <c r="D612" s="325"/>
      <c r="E612" s="316"/>
      <c r="F612" s="309"/>
      <c r="G612" s="300"/>
      <c r="H612" s="318"/>
      <c r="I612" s="319"/>
      <c r="J612" s="318"/>
      <c r="K612" s="318"/>
      <c r="L612" s="318"/>
      <c r="M612" s="318"/>
      <c r="N612" s="318"/>
      <c r="O612" s="321"/>
      <c r="P612" s="334"/>
      <c r="Q612" s="323"/>
      <c r="R612" s="324"/>
      <c r="S612" s="94"/>
      <c r="T612" s="94"/>
      <c r="U612" s="94"/>
      <c r="V612" s="94"/>
      <c r="W612" s="94"/>
      <c r="X612" s="94"/>
      <c r="Y612" s="94"/>
      <c r="Z612" s="94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>
      <c r="A613" s="94"/>
      <c r="B613" s="351"/>
      <c r="C613" s="94"/>
      <c r="D613" s="325"/>
      <c r="E613" s="316"/>
      <c r="F613" s="309"/>
      <c r="G613" s="300"/>
      <c r="H613" s="318"/>
      <c r="I613" s="319"/>
      <c r="J613" s="318"/>
      <c r="K613" s="318"/>
      <c r="L613" s="318"/>
      <c r="M613" s="318"/>
      <c r="N613" s="318"/>
      <c r="O613" s="321"/>
      <c r="P613" s="334"/>
      <c r="Q613" s="323"/>
      <c r="R613" s="324"/>
      <c r="S613" s="94"/>
      <c r="T613" s="94"/>
      <c r="U613" s="94"/>
      <c r="V613" s="94"/>
      <c r="W613" s="94"/>
      <c r="X613" s="94"/>
      <c r="Y613" s="94"/>
      <c r="Z613" s="94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>
      <c r="A614" s="94"/>
      <c r="B614" s="351"/>
      <c r="C614" s="94"/>
      <c r="D614" s="325"/>
      <c r="E614" s="316"/>
      <c r="F614" s="309"/>
      <c r="G614" s="300"/>
      <c r="H614" s="318"/>
      <c r="I614" s="319"/>
      <c r="J614" s="318"/>
      <c r="K614" s="318"/>
      <c r="L614" s="318"/>
      <c r="M614" s="318"/>
      <c r="N614" s="318"/>
      <c r="O614" s="321"/>
      <c r="P614" s="334"/>
      <c r="Q614" s="323"/>
      <c r="R614" s="324"/>
      <c r="S614" s="94"/>
      <c r="T614" s="94"/>
      <c r="U614" s="94"/>
      <c r="V614" s="94"/>
      <c r="W614" s="94"/>
      <c r="X614" s="94"/>
      <c r="Y614" s="94"/>
      <c r="Z614" s="94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>
      <c r="A615" s="94"/>
      <c r="B615" s="351"/>
      <c r="C615" s="94"/>
      <c r="D615" s="325"/>
      <c r="E615" s="316"/>
      <c r="F615" s="309"/>
      <c r="G615" s="300"/>
      <c r="H615" s="318"/>
      <c r="I615" s="319"/>
      <c r="J615" s="318"/>
      <c r="K615" s="318"/>
      <c r="L615" s="318"/>
      <c r="M615" s="318"/>
      <c r="N615" s="318"/>
      <c r="O615" s="321"/>
      <c r="P615" s="334"/>
      <c r="Q615" s="323"/>
      <c r="R615" s="324"/>
      <c r="S615" s="94"/>
      <c r="T615" s="94"/>
      <c r="U615" s="94"/>
      <c r="V615" s="94"/>
      <c r="W615" s="94"/>
      <c r="X615" s="94"/>
      <c r="Y615" s="94"/>
      <c r="Z615" s="94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>
      <c r="A616" s="94"/>
      <c r="B616" s="351"/>
      <c r="C616" s="94"/>
      <c r="D616" s="325"/>
      <c r="E616" s="316"/>
      <c r="F616" s="309"/>
      <c r="G616" s="300"/>
      <c r="H616" s="318"/>
      <c r="I616" s="319"/>
      <c r="J616" s="318"/>
      <c r="K616" s="318"/>
      <c r="L616" s="318"/>
      <c r="M616" s="318"/>
      <c r="N616" s="318"/>
      <c r="O616" s="321"/>
      <c r="P616" s="334"/>
      <c r="Q616" s="323"/>
      <c r="R616" s="324"/>
      <c r="S616" s="94"/>
      <c r="T616" s="94"/>
      <c r="U616" s="94"/>
      <c r="V616" s="94"/>
      <c r="W616" s="94"/>
      <c r="X616" s="94"/>
      <c r="Y616" s="94"/>
      <c r="Z616" s="94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>
      <c r="A617" s="94"/>
      <c r="B617" s="351"/>
      <c r="C617" s="94"/>
      <c r="D617" s="325"/>
      <c r="E617" s="316"/>
      <c r="F617" s="309"/>
      <c r="G617" s="300"/>
      <c r="H617" s="318"/>
      <c r="I617" s="319"/>
      <c r="J617" s="318"/>
      <c r="K617" s="318"/>
      <c r="L617" s="318"/>
      <c r="M617" s="318"/>
      <c r="N617" s="318"/>
      <c r="O617" s="321"/>
      <c r="P617" s="334"/>
      <c r="Q617" s="323"/>
      <c r="R617" s="324"/>
      <c r="S617" s="94"/>
      <c r="T617" s="94"/>
      <c r="U617" s="94"/>
      <c r="V617" s="94"/>
      <c r="W617" s="94"/>
      <c r="X617" s="94"/>
      <c r="Y617" s="94"/>
      <c r="Z617" s="94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>
      <c r="A618" s="94"/>
      <c r="B618" s="351"/>
      <c r="C618" s="94"/>
      <c r="D618" s="325"/>
      <c r="E618" s="316"/>
      <c r="F618" s="309"/>
      <c r="G618" s="300"/>
      <c r="H618" s="318"/>
      <c r="I618" s="319"/>
      <c r="J618" s="318"/>
      <c r="K618" s="318"/>
      <c r="L618" s="318"/>
      <c r="M618" s="318"/>
      <c r="N618" s="318"/>
      <c r="O618" s="321"/>
      <c r="P618" s="334"/>
      <c r="Q618" s="323"/>
      <c r="R618" s="324"/>
      <c r="S618" s="94"/>
      <c r="T618" s="94"/>
      <c r="U618" s="94"/>
      <c r="V618" s="94"/>
      <c r="W618" s="94"/>
      <c r="X618" s="94"/>
      <c r="Y618" s="94"/>
      <c r="Z618" s="94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>
      <c r="A619" s="94"/>
      <c r="B619" s="351"/>
      <c r="C619" s="94"/>
      <c r="D619" s="325"/>
      <c r="E619" s="316"/>
      <c r="F619" s="309"/>
      <c r="G619" s="300"/>
      <c r="H619" s="318"/>
      <c r="I619" s="319"/>
      <c r="J619" s="318"/>
      <c r="K619" s="318"/>
      <c r="L619" s="318"/>
      <c r="M619" s="318"/>
      <c r="N619" s="318"/>
      <c r="O619" s="321"/>
      <c r="P619" s="334"/>
      <c r="Q619" s="323"/>
      <c r="R619" s="324"/>
      <c r="S619" s="94"/>
      <c r="T619" s="94"/>
      <c r="U619" s="94"/>
      <c r="V619" s="94"/>
      <c r="W619" s="94"/>
      <c r="X619" s="94"/>
      <c r="Y619" s="94"/>
      <c r="Z619" s="94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>
      <c r="A620" s="94"/>
      <c r="B620" s="351"/>
      <c r="C620" s="94"/>
      <c r="D620" s="325"/>
      <c r="E620" s="316"/>
      <c r="F620" s="309"/>
      <c r="G620" s="300"/>
      <c r="H620" s="318"/>
      <c r="I620" s="319"/>
      <c r="J620" s="318"/>
      <c r="K620" s="318"/>
      <c r="L620" s="318"/>
      <c r="M620" s="318"/>
      <c r="N620" s="318"/>
      <c r="O620" s="321"/>
      <c r="P620" s="334"/>
      <c r="Q620" s="323"/>
      <c r="R620" s="324"/>
      <c r="S620" s="94"/>
      <c r="T620" s="94"/>
      <c r="U620" s="94"/>
      <c r="V620" s="94"/>
      <c r="W620" s="94"/>
      <c r="X620" s="94"/>
      <c r="Y620" s="94"/>
      <c r="Z620" s="94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>
      <c r="A621" s="94"/>
      <c r="B621" s="351"/>
      <c r="C621" s="94"/>
      <c r="D621" s="325"/>
      <c r="E621" s="316"/>
      <c r="F621" s="309"/>
      <c r="G621" s="300"/>
      <c r="H621" s="318"/>
      <c r="I621" s="319"/>
      <c r="J621" s="318"/>
      <c r="K621" s="318"/>
      <c r="L621" s="318"/>
      <c r="M621" s="318"/>
      <c r="N621" s="318"/>
      <c r="O621" s="321"/>
      <c r="P621" s="334"/>
      <c r="Q621" s="323"/>
      <c r="R621" s="324"/>
      <c r="S621" s="94"/>
      <c r="T621" s="94"/>
      <c r="U621" s="94"/>
      <c r="V621" s="94"/>
      <c r="W621" s="94"/>
      <c r="X621" s="94"/>
      <c r="Y621" s="94"/>
      <c r="Z621" s="94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>
      <c r="A622" s="94"/>
      <c r="B622" s="351"/>
      <c r="C622" s="94"/>
      <c r="D622" s="325"/>
      <c r="E622" s="316"/>
      <c r="F622" s="309"/>
      <c r="G622" s="300"/>
      <c r="H622" s="318"/>
      <c r="I622" s="319"/>
      <c r="J622" s="318"/>
      <c r="K622" s="318"/>
      <c r="L622" s="318"/>
      <c r="M622" s="318"/>
      <c r="N622" s="318"/>
      <c r="O622" s="321"/>
      <c r="P622" s="334"/>
      <c r="Q622" s="323"/>
      <c r="R622" s="324"/>
      <c r="S622" s="94"/>
      <c r="T622" s="94"/>
      <c r="U622" s="94"/>
      <c r="V622" s="94"/>
      <c r="W622" s="94"/>
      <c r="X622" s="94"/>
      <c r="Y622" s="94"/>
      <c r="Z622" s="94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>
      <c r="A623" s="94"/>
      <c r="B623" s="351"/>
      <c r="C623" s="94"/>
      <c r="D623" s="325"/>
      <c r="E623" s="316"/>
      <c r="F623" s="309"/>
      <c r="G623" s="300"/>
      <c r="H623" s="318"/>
      <c r="I623" s="319"/>
      <c r="J623" s="318"/>
      <c r="K623" s="318"/>
      <c r="L623" s="318"/>
      <c r="M623" s="318"/>
      <c r="N623" s="318"/>
      <c r="O623" s="321"/>
      <c r="P623" s="334"/>
      <c r="Q623" s="323"/>
      <c r="R623" s="324"/>
      <c r="S623" s="94"/>
      <c r="T623" s="94"/>
      <c r="U623" s="94"/>
      <c r="V623" s="94"/>
      <c r="W623" s="94"/>
      <c r="X623" s="94"/>
      <c r="Y623" s="94"/>
      <c r="Z623" s="94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>
      <c r="A624" s="94"/>
      <c r="B624" s="351"/>
      <c r="C624" s="94"/>
      <c r="D624" s="325"/>
      <c r="E624" s="316"/>
      <c r="F624" s="309"/>
      <c r="G624" s="300"/>
      <c r="H624" s="318"/>
      <c r="I624" s="319"/>
      <c r="J624" s="318"/>
      <c r="K624" s="318"/>
      <c r="L624" s="318"/>
      <c r="M624" s="318"/>
      <c r="N624" s="318"/>
      <c r="O624" s="321"/>
      <c r="P624" s="334"/>
      <c r="Q624" s="323"/>
      <c r="R624" s="324"/>
      <c r="S624" s="94"/>
      <c r="T624" s="94"/>
      <c r="U624" s="94"/>
      <c r="V624" s="94"/>
      <c r="W624" s="94"/>
      <c r="X624" s="94"/>
      <c r="Y624" s="94"/>
      <c r="Z624" s="94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>
      <c r="A625" s="94"/>
      <c r="B625" s="351"/>
      <c r="C625" s="94"/>
      <c r="D625" s="325"/>
      <c r="E625" s="316"/>
      <c r="F625" s="309"/>
      <c r="G625" s="300"/>
      <c r="H625" s="318"/>
      <c r="I625" s="319"/>
      <c r="J625" s="318"/>
      <c r="K625" s="318"/>
      <c r="L625" s="318"/>
      <c r="M625" s="318"/>
      <c r="N625" s="318"/>
      <c r="O625" s="321"/>
      <c r="P625" s="334"/>
      <c r="Q625" s="323"/>
      <c r="R625" s="324"/>
      <c r="S625" s="94"/>
      <c r="T625" s="94"/>
      <c r="U625" s="94"/>
      <c r="V625" s="94"/>
      <c r="W625" s="94"/>
      <c r="X625" s="94"/>
      <c r="Y625" s="94"/>
      <c r="Z625" s="94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>
      <c r="A626" s="94"/>
      <c r="B626" s="351"/>
      <c r="C626" s="94"/>
      <c r="D626" s="325"/>
      <c r="E626" s="316"/>
      <c r="F626" s="309"/>
      <c r="G626" s="300"/>
      <c r="H626" s="318"/>
      <c r="I626" s="319"/>
      <c r="J626" s="318"/>
      <c r="K626" s="318"/>
      <c r="L626" s="318"/>
      <c r="M626" s="318"/>
      <c r="N626" s="318"/>
      <c r="O626" s="321"/>
      <c r="P626" s="334"/>
      <c r="Q626" s="323"/>
      <c r="R626" s="324"/>
      <c r="S626" s="94"/>
      <c r="T626" s="94"/>
      <c r="U626" s="94"/>
      <c r="V626" s="94"/>
      <c r="W626" s="94"/>
      <c r="X626" s="94"/>
      <c r="Y626" s="94"/>
      <c r="Z626" s="94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>
      <c r="A627" s="94"/>
      <c r="B627" s="351"/>
      <c r="C627" s="94"/>
      <c r="D627" s="325"/>
      <c r="E627" s="316"/>
      <c r="F627" s="309"/>
      <c r="G627" s="300"/>
      <c r="H627" s="318"/>
      <c r="I627" s="319"/>
      <c r="J627" s="318"/>
      <c r="K627" s="318"/>
      <c r="L627" s="318"/>
      <c r="M627" s="318"/>
      <c r="N627" s="318"/>
      <c r="O627" s="321"/>
      <c r="P627" s="334"/>
      <c r="Q627" s="323"/>
      <c r="R627" s="324"/>
      <c r="S627" s="94"/>
      <c r="T627" s="94"/>
      <c r="U627" s="94"/>
      <c r="V627" s="94"/>
      <c r="W627" s="94"/>
      <c r="X627" s="94"/>
      <c r="Y627" s="94"/>
      <c r="Z627" s="94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>
      <c r="A628" s="94"/>
      <c r="B628" s="351"/>
      <c r="C628" s="94"/>
      <c r="D628" s="325"/>
      <c r="E628" s="316"/>
      <c r="F628" s="309"/>
      <c r="G628" s="300"/>
      <c r="H628" s="318"/>
      <c r="I628" s="319"/>
      <c r="J628" s="318"/>
      <c r="K628" s="318"/>
      <c r="L628" s="318"/>
      <c r="M628" s="318"/>
      <c r="N628" s="318"/>
      <c r="O628" s="321"/>
      <c r="P628" s="334"/>
      <c r="Q628" s="323"/>
      <c r="R628" s="324"/>
      <c r="S628" s="94"/>
      <c r="T628" s="94"/>
      <c r="U628" s="94"/>
      <c r="V628" s="94"/>
      <c r="W628" s="94"/>
      <c r="X628" s="94"/>
      <c r="Y628" s="94"/>
      <c r="Z628" s="94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>
      <c r="A629" s="94"/>
      <c r="B629" s="351"/>
      <c r="C629" s="94"/>
      <c r="D629" s="325"/>
      <c r="E629" s="316"/>
      <c r="F629" s="309"/>
      <c r="G629" s="300"/>
      <c r="H629" s="318"/>
      <c r="I629" s="319"/>
      <c r="J629" s="318"/>
      <c r="K629" s="318"/>
      <c r="L629" s="318"/>
      <c r="M629" s="318"/>
      <c r="N629" s="318"/>
      <c r="O629" s="321"/>
      <c r="P629" s="334"/>
      <c r="Q629" s="323"/>
      <c r="R629" s="324"/>
      <c r="S629" s="94"/>
      <c r="T629" s="94"/>
      <c r="U629" s="94"/>
      <c r="V629" s="94"/>
      <c r="W629" s="94"/>
      <c r="X629" s="94"/>
      <c r="Y629" s="94"/>
      <c r="Z629" s="94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>
      <c r="A630" s="94"/>
      <c r="B630" s="351"/>
      <c r="C630" s="94"/>
      <c r="D630" s="325"/>
      <c r="E630" s="316"/>
      <c r="F630" s="309"/>
      <c r="G630" s="300"/>
      <c r="H630" s="318"/>
      <c r="I630" s="319"/>
      <c r="J630" s="318"/>
      <c r="K630" s="318"/>
      <c r="L630" s="318"/>
      <c r="M630" s="318"/>
      <c r="N630" s="318"/>
      <c r="O630" s="321"/>
      <c r="P630" s="334"/>
      <c r="Q630" s="323"/>
      <c r="R630" s="324"/>
      <c r="S630" s="94"/>
      <c r="T630" s="94"/>
      <c r="U630" s="94"/>
      <c r="V630" s="94"/>
      <c r="W630" s="94"/>
      <c r="X630" s="94"/>
      <c r="Y630" s="94"/>
      <c r="Z630" s="94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>
      <c r="A631" s="94"/>
      <c r="B631" s="351"/>
      <c r="C631" s="94"/>
      <c r="D631" s="325"/>
      <c r="E631" s="316"/>
      <c r="F631" s="309"/>
      <c r="G631" s="300"/>
      <c r="H631" s="318"/>
      <c r="I631" s="319"/>
      <c r="J631" s="318"/>
      <c r="K631" s="318"/>
      <c r="L631" s="318"/>
      <c r="M631" s="318"/>
      <c r="N631" s="318"/>
      <c r="O631" s="321"/>
      <c r="P631" s="334"/>
      <c r="Q631" s="323"/>
      <c r="R631" s="324"/>
      <c r="S631" s="94"/>
      <c r="T631" s="94"/>
      <c r="U631" s="94"/>
      <c r="V631" s="94"/>
      <c r="W631" s="94"/>
      <c r="X631" s="94"/>
      <c r="Y631" s="94"/>
      <c r="Z631" s="94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>
      <c r="A632" s="94"/>
      <c r="B632" s="351"/>
      <c r="C632" s="94"/>
      <c r="D632" s="325"/>
      <c r="E632" s="316"/>
      <c r="F632" s="309"/>
      <c r="G632" s="300"/>
      <c r="H632" s="318"/>
      <c r="I632" s="319"/>
      <c r="J632" s="318"/>
      <c r="K632" s="318"/>
      <c r="L632" s="318"/>
      <c r="M632" s="318"/>
      <c r="N632" s="318"/>
      <c r="O632" s="321"/>
      <c r="P632" s="334"/>
      <c r="Q632" s="323"/>
      <c r="R632" s="324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>
      <c r="A633" s="94"/>
      <c r="B633" s="351"/>
      <c r="C633" s="94"/>
      <c r="D633" s="325"/>
      <c r="E633" s="316"/>
      <c r="F633" s="309"/>
      <c r="G633" s="300"/>
      <c r="H633" s="318"/>
      <c r="I633" s="319"/>
      <c r="J633" s="318"/>
      <c r="K633" s="318"/>
      <c r="L633" s="318"/>
      <c r="M633" s="318"/>
      <c r="N633" s="318"/>
      <c r="O633" s="321"/>
      <c r="P633" s="334"/>
      <c r="Q633" s="323"/>
      <c r="R633" s="324"/>
      <c r="S633" s="94"/>
      <c r="T633" s="94"/>
      <c r="U633" s="94"/>
      <c r="V633" s="94"/>
      <c r="W633" s="94"/>
      <c r="X633" s="94"/>
      <c r="Y633" s="94"/>
      <c r="Z633" s="94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>
      <c r="A634" s="94"/>
      <c r="B634" s="351"/>
      <c r="C634" s="94"/>
      <c r="D634" s="325"/>
      <c r="E634" s="316"/>
      <c r="F634" s="309"/>
      <c r="G634" s="300"/>
      <c r="H634" s="318"/>
      <c r="I634" s="319"/>
      <c r="J634" s="318"/>
      <c r="K634" s="318"/>
      <c r="L634" s="318"/>
      <c r="M634" s="318"/>
      <c r="N634" s="318"/>
      <c r="O634" s="321"/>
      <c r="P634" s="334"/>
      <c r="Q634" s="323"/>
      <c r="R634" s="324"/>
      <c r="S634" s="94"/>
      <c r="T634" s="94"/>
      <c r="U634" s="94"/>
      <c r="V634" s="94"/>
      <c r="W634" s="94"/>
      <c r="X634" s="94"/>
      <c r="Y634" s="94"/>
      <c r="Z634" s="94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>
      <c r="A635" s="94"/>
      <c r="B635" s="351"/>
      <c r="C635" s="94"/>
      <c r="D635" s="325"/>
      <c r="E635" s="316"/>
      <c r="F635" s="309"/>
      <c r="G635" s="300"/>
      <c r="H635" s="318"/>
      <c r="I635" s="319"/>
      <c r="J635" s="318"/>
      <c r="K635" s="318"/>
      <c r="L635" s="318"/>
      <c r="M635" s="318"/>
      <c r="N635" s="318"/>
      <c r="O635" s="321"/>
      <c r="P635" s="334"/>
      <c r="Q635" s="323"/>
      <c r="R635" s="324"/>
      <c r="S635" s="94"/>
      <c r="T635" s="94"/>
      <c r="U635" s="94"/>
      <c r="V635" s="94"/>
      <c r="W635" s="94"/>
      <c r="X635" s="94"/>
      <c r="Y635" s="94"/>
      <c r="Z635" s="94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>
      <c r="A636" s="94"/>
      <c r="B636" s="351"/>
      <c r="C636" s="94"/>
      <c r="D636" s="325"/>
      <c r="E636" s="316"/>
      <c r="F636" s="309"/>
      <c r="G636" s="300"/>
      <c r="H636" s="318"/>
      <c r="I636" s="319"/>
      <c r="J636" s="318"/>
      <c r="K636" s="318"/>
      <c r="L636" s="318"/>
      <c r="M636" s="318"/>
      <c r="N636" s="318"/>
      <c r="O636" s="321"/>
      <c r="P636" s="334"/>
      <c r="Q636" s="323"/>
      <c r="R636" s="324"/>
      <c r="S636" s="94"/>
      <c r="T636" s="94"/>
      <c r="U636" s="94"/>
      <c r="V636" s="94"/>
      <c r="W636" s="94"/>
      <c r="X636" s="94"/>
      <c r="Y636" s="94"/>
      <c r="Z636" s="94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>
      <c r="A637" s="94"/>
      <c r="B637" s="351"/>
      <c r="C637" s="94"/>
      <c r="D637" s="325"/>
      <c r="E637" s="316"/>
      <c r="F637" s="309"/>
      <c r="G637" s="300"/>
      <c r="H637" s="318"/>
      <c r="I637" s="319"/>
      <c r="J637" s="318"/>
      <c r="K637" s="318"/>
      <c r="L637" s="318"/>
      <c r="M637" s="318"/>
      <c r="N637" s="318"/>
      <c r="O637" s="321"/>
      <c r="P637" s="334"/>
      <c r="Q637" s="323"/>
      <c r="R637" s="324"/>
      <c r="S637" s="94"/>
      <c r="T637" s="94"/>
      <c r="U637" s="94"/>
      <c r="V637" s="94"/>
      <c r="W637" s="94"/>
      <c r="X637" s="94"/>
      <c r="Y637" s="94"/>
      <c r="Z637" s="94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>
      <c r="A638" s="94"/>
      <c r="B638" s="351"/>
      <c r="C638" s="94"/>
      <c r="D638" s="325"/>
      <c r="E638" s="316"/>
      <c r="F638" s="309"/>
      <c r="G638" s="300"/>
      <c r="H638" s="318"/>
      <c r="I638" s="319"/>
      <c r="J638" s="318"/>
      <c r="K638" s="318"/>
      <c r="L638" s="318"/>
      <c r="M638" s="318"/>
      <c r="N638" s="318"/>
      <c r="O638" s="321"/>
      <c r="P638" s="334"/>
      <c r="Q638" s="323"/>
      <c r="R638" s="324"/>
      <c r="S638" s="94"/>
      <c r="T638" s="94"/>
      <c r="U638" s="94"/>
      <c r="V638" s="94"/>
      <c r="W638" s="94"/>
      <c r="X638" s="94"/>
      <c r="Y638" s="94"/>
      <c r="Z638" s="94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>
      <c r="A639" s="94"/>
      <c r="B639" s="351"/>
      <c r="C639" s="94"/>
      <c r="D639" s="325"/>
      <c r="E639" s="316"/>
      <c r="F639" s="309"/>
      <c r="G639" s="300"/>
      <c r="H639" s="318"/>
      <c r="I639" s="319"/>
      <c r="J639" s="318"/>
      <c r="K639" s="318"/>
      <c r="L639" s="318"/>
      <c r="M639" s="318"/>
      <c r="N639" s="318"/>
      <c r="O639" s="321"/>
      <c r="P639" s="334"/>
      <c r="Q639" s="323"/>
      <c r="R639" s="324"/>
      <c r="S639" s="94"/>
      <c r="T639" s="94"/>
      <c r="U639" s="94"/>
      <c r="V639" s="94"/>
      <c r="W639" s="94"/>
      <c r="X639" s="94"/>
      <c r="Y639" s="94"/>
      <c r="Z639" s="94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>
      <c r="A640" s="94"/>
      <c r="B640" s="351"/>
      <c r="C640" s="94"/>
      <c r="D640" s="325"/>
      <c r="E640" s="316"/>
      <c r="F640" s="309"/>
      <c r="G640" s="300"/>
      <c r="H640" s="318"/>
      <c r="I640" s="319"/>
      <c r="J640" s="318"/>
      <c r="K640" s="318"/>
      <c r="L640" s="318"/>
      <c r="M640" s="318"/>
      <c r="N640" s="318"/>
      <c r="O640" s="321"/>
      <c r="P640" s="334"/>
      <c r="Q640" s="323"/>
      <c r="R640" s="324"/>
      <c r="S640" s="94"/>
      <c r="T640" s="94"/>
      <c r="U640" s="94"/>
      <c r="V640" s="94"/>
      <c r="W640" s="94"/>
      <c r="X640" s="94"/>
      <c r="Y640" s="94"/>
      <c r="Z640" s="94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>
      <c r="A641" s="94"/>
      <c r="B641" s="351"/>
      <c r="C641" s="94"/>
      <c r="D641" s="325"/>
      <c r="E641" s="316"/>
      <c r="F641" s="309"/>
      <c r="G641" s="300"/>
      <c r="H641" s="318"/>
      <c r="I641" s="319"/>
      <c r="J641" s="318"/>
      <c r="K641" s="318"/>
      <c r="L641" s="318"/>
      <c r="M641" s="318"/>
      <c r="N641" s="318"/>
      <c r="O641" s="321"/>
      <c r="P641" s="334"/>
      <c r="Q641" s="323"/>
      <c r="R641" s="324"/>
      <c r="S641" s="94"/>
      <c r="T641" s="94"/>
      <c r="U641" s="94"/>
      <c r="V641" s="94"/>
      <c r="W641" s="94"/>
      <c r="X641" s="94"/>
      <c r="Y641" s="94"/>
      <c r="Z641" s="94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>
      <c r="A642" s="94"/>
      <c r="B642" s="351"/>
      <c r="C642" s="94"/>
      <c r="D642" s="325"/>
      <c r="E642" s="316"/>
      <c r="F642" s="309"/>
      <c r="G642" s="300"/>
      <c r="H642" s="318"/>
      <c r="I642" s="319"/>
      <c r="J642" s="318"/>
      <c r="K642" s="318"/>
      <c r="L642" s="318"/>
      <c r="M642" s="318"/>
      <c r="N642" s="318"/>
      <c r="O642" s="321"/>
      <c r="P642" s="334"/>
      <c r="Q642" s="323"/>
      <c r="R642" s="324"/>
      <c r="S642" s="94"/>
      <c r="T642" s="94"/>
      <c r="U642" s="94"/>
      <c r="V642" s="94"/>
      <c r="W642" s="94"/>
      <c r="X642" s="94"/>
      <c r="Y642" s="94"/>
      <c r="Z642" s="94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>
      <c r="A643" s="94"/>
      <c r="B643" s="351"/>
      <c r="C643" s="94"/>
      <c r="D643" s="325"/>
      <c r="E643" s="316"/>
      <c r="F643" s="309"/>
      <c r="G643" s="300"/>
      <c r="H643" s="318"/>
      <c r="I643" s="319"/>
      <c r="J643" s="318"/>
      <c r="K643" s="318"/>
      <c r="L643" s="318"/>
      <c r="M643" s="318"/>
      <c r="N643" s="318"/>
      <c r="O643" s="321"/>
      <c r="P643" s="334"/>
      <c r="Q643" s="323"/>
      <c r="R643" s="324"/>
      <c r="S643" s="94"/>
      <c r="T643" s="94"/>
      <c r="U643" s="94"/>
      <c r="V643" s="94"/>
      <c r="W643" s="94"/>
      <c r="X643" s="94"/>
      <c r="Y643" s="94"/>
      <c r="Z643" s="94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>
      <c r="A644" s="94"/>
      <c r="B644" s="351"/>
      <c r="C644" s="94"/>
      <c r="D644" s="325"/>
      <c r="E644" s="316"/>
      <c r="F644" s="309"/>
      <c r="G644" s="300"/>
      <c r="H644" s="318"/>
      <c r="I644" s="319"/>
      <c r="J644" s="318"/>
      <c r="K644" s="318"/>
      <c r="L644" s="318"/>
      <c r="M644" s="318"/>
      <c r="N644" s="318"/>
      <c r="O644" s="321"/>
      <c r="P644" s="334"/>
      <c r="Q644" s="323"/>
      <c r="R644" s="324"/>
      <c r="S644" s="94"/>
      <c r="T644" s="94"/>
      <c r="U644" s="94"/>
      <c r="V644" s="94"/>
      <c r="W644" s="94"/>
      <c r="X644" s="94"/>
      <c r="Y644" s="94"/>
      <c r="Z644" s="94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>
      <c r="A645" s="94"/>
      <c r="B645" s="351"/>
      <c r="C645" s="94"/>
      <c r="D645" s="325"/>
      <c r="E645" s="316"/>
      <c r="F645" s="309"/>
      <c r="G645" s="300"/>
      <c r="H645" s="318"/>
      <c r="I645" s="319"/>
      <c r="J645" s="318"/>
      <c r="K645" s="318"/>
      <c r="L645" s="318"/>
      <c r="M645" s="318"/>
      <c r="N645" s="318"/>
      <c r="O645" s="321"/>
      <c r="P645" s="334"/>
      <c r="Q645" s="323"/>
      <c r="R645" s="324"/>
      <c r="S645" s="94"/>
      <c r="T645" s="94"/>
      <c r="U645" s="94"/>
      <c r="V645" s="94"/>
      <c r="W645" s="94"/>
      <c r="X645" s="94"/>
      <c r="Y645" s="94"/>
      <c r="Z645" s="94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>
      <c r="A646" s="94"/>
      <c r="B646" s="351"/>
      <c r="C646" s="94"/>
      <c r="D646" s="325"/>
      <c r="E646" s="316"/>
      <c r="F646" s="309"/>
      <c r="G646" s="300"/>
      <c r="H646" s="318"/>
      <c r="I646" s="319"/>
      <c r="J646" s="318"/>
      <c r="K646" s="318"/>
      <c r="L646" s="318"/>
      <c r="M646" s="318"/>
      <c r="N646" s="318"/>
      <c r="O646" s="321"/>
      <c r="P646" s="334"/>
      <c r="Q646" s="323"/>
      <c r="R646" s="324"/>
      <c r="S646" s="94"/>
      <c r="T646" s="94"/>
      <c r="U646" s="94"/>
      <c r="V646" s="94"/>
      <c r="W646" s="94"/>
      <c r="X646" s="94"/>
      <c r="Y646" s="94"/>
      <c r="Z646" s="94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>
      <c r="A647" s="94"/>
      <c r="B647" s="351"/>
      <c r="C647" s="94"/>
      <c r="D647" s="325"/>
      <c r="E647" s="316"/>
      <c r="F647" s="309"/>
      <c r="G647" s="300"/>
      <c r="H647" s="318"/>
      <c r="I647" s="319"/>
      <c r="J647" s="318"/>
      <c r="K647" s="318"/>
      <c r="L647" s="318"/>
      <c r="M647" s="318"/>
      <c r="N647" s="318"/>
      <c r="O647" s="321"/>
      <c r="P647" s="334"/>
      <c r="Q647" s="323"/>
      <c r="R647" s="324"/>
      <c r="S647" s="94"/>
      <c r="T647" s="94"/>
      <c r="U647" s="94"/>
      <c r="V647" s="94"/>
      <c r="W647" s="94"/>
      <c r="X647" s="94"/>
      <c r="Y647" s="94"/>
      <c r="Z647" s="94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>
      <c r="A648" s="94"/>
      <c r="B648" s="351"/>
      <c r="C648" s="94"/>
      <c r="D648" s="325"/>
      <c r="E648" s="316"/>
      <c r="F648" s="309"/>
      <c r="G648" s="300"/>
      <c r="H648" s="318"/>
      <c r="I648" s="319"/>
      <c r="J648" s="318"/>
      <c r="K648" s="318"/>
      <c r="L648" s="318"/>
      <c r="M648" s="318"/>
      <c r="N648" s="318"/>
      <c r="O648" s="321"/>
      <c r="P648" s="334"/>
      <c r="Q648" s="323"/>
      <c r="R648" s="324"/>
      <c r="S648" s="94"/>
      <c r="T648" s="94"/>
      <c r="U648" s="94"/>
      <c r="V648" s="94"/>
      <c r="W648" s="94"/>
      <c r="X648" s="94"/>
      <c r="Y648" s="94"/>
      <c r="Z648" s="94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>
      <c r="A649" s="94"/>
      <c r="B649" s="351"/>
      <c r="C649" s="94"/>
      <c r="D649" s="325"/>
      <c r="E649" s="316"/>
      <c r="F649" s="309"/>
      <c r="G649" s="300"/>
      <c r="H649" s="318"/>
      <c r="I649" s="319"/>
      <c r="J649" s="318"/>
      <c r="K649" s="318"/>
      <c r="L649" s="318"/>
      <c r="M649" s="318"/>
      <c r="N649" s="318"/>
      <c r="O649" s="321"/>
      <c r="P649" s="334"/>
      <c r="Q649" s="323"/>
      <c r="R649" s="324"/>
      <c r="S649" s="94"/>
      <c r="T649" s="94"/>
      <c r="U649" s="94"/>
      <c r="V649" s="94"/>
      <c r="W649" s="94"/>
      <c r="X649" s="94"/>
      <c r="Y649" s="94"/>
      <c r="Z649" s="94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>
      <c r="A650" s="94"/>
      <c r="B650" s="351"/>
      <c r="C650" s="94"/>
      <c r="D650" s="325"/>
      <c r="E650" s="316"/>
      <c r="F650" s="309"/>
      <c r="G650" s="300"/>
      <c r="H650" s="318"/>
      <c r="I650" s="319"/>
      <c r="J650" s="318"/>
      <c r="K650" s="318"/>
      <c r="L650" s="318"/>
      <c r="M650" s="318"/>
      <c r="N650" s="318"/>
      <c r="O650" s="321"/>
      <c r="P650" s="334"/>
      <c r="Q650" s="323"/>
      <c r="R650" s="324"/>
      <c r="S650" s="94"/>
      <c r="T650" s="94"/>
      <c r="U650" s="94"/>
      <c r="V650" s="94"/>
      <c r="W650" s="94"/>
      <c r="X650" s="94"/>
      <c r="Y650" s="94"/>
      <c r="Z650" s="94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>
      <c r="A651" s="94"/>
      <c r="B651" s="351"/>
      <c r="C651" s="94"/>
      <c r="D651" s="325"/>
      <c r="E651" s="316"/>
      <c r="F651" s="309"/>
      <c r="G651" s="300"/>
      <c r="H651" s="318"/>
      <c r="I651" s="319"/>
      <c r="J651" s="318"/>
      <c r="K651" s="318"/>
      <c r="L651" s="318"/>
      <c r="M651" s="318"/>
      <c r="N651" s="318"/>
      <c r="O651" s="321"/>
      <c r="P651" s="334"/>
      <c r="Q651" s="323"/>
      <c r="R651" s="324"/>
      <c r="S651" s="94"/>
      <c r="T651" s="94"/>
      <c r="U651" s="94"/>
      <c r="V651" s="94"/>
      <c r="W651" s="94"/>
      <c r="X651" s="94"/>
      <c r="Y651" s="94"/>
      <c r="Z651" s="94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>
      <c r="A652" s="94"/>
      <c r="B652" s="351"/>
      <c r="C652" s="94"/>
      <c r="D652" s="325"/>
      <c r="E652" s="316"/>
      <c r="F652" s="309"/>
      <c r="G652" s="300"/>
      <c r="H652" s="318"/>
      <c r="I652" s="319"/>
      <c r="J652" s="318"/>
      <c r="K652" s="318"/>
      <c r="L652" s="318"/>
      <c r="M652" s="318"/>
      <c r="N652" s="318"/>
      <c r="O652" s="321"/>
      <c r="P652" s="334"/>
      <c r="Q652" s="323"/>
      <c r="R652" s="324"/>
      <c r="S652" s="94"/>
      <c r="T652" s="94"/>
      <c r="U652" s="94"/>
      <c r="V652" s="94"/>
      <c r="W652" s="94"/>
      <c r="X652" s="94"/>
      <c r="Y652" s="94"/>
      <c r="Z652" s="94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>
      <c r="A653" s="94"/>
      <c r="B653" s="351"/>
      <c r="C653" s="94"/>
      <c r="D653" s="325"/>
      <c r="E653" s="316"/>
      <c r="F653" s="309"/>
      <c r="G653" s="300"/>
      <c r="H653" s="318"/>
      <c r="I653" s="319"/>
      <c r="J653" s="318"/>
      <c r="K653" s="318"/>
      <c r="L653" s="318"/>
      <c r="M653" s="318"/>
      <c r="N653" s="318"/>
      <c r="O653" s="321"/>
      <c r="P653" s="334"/>
      <c r="Q653" s="323"/>
      <c r="R653" s="324"/>
      <c r="S653" s="94"/>
      <c r="T653" s="94"/>
      <c r="U653" s="94"/>
      <c r="V653" s="94"/>
      <c r="W653" s="94"/>
      <c r="X653" s="94"/>
      <c r="Y653" s="94"/>
      <c r="Z653" s="94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>
      <c r="A654" s="94"/>
      <c r="B654" s="351"/>
      <c r="C654" s="94"/>
      <c r="D654" s="325"/>
      <c r="E654" s="316"/>
      <c r="F654" s="309"/>
      <c r="G654" s="300"/>
      <c r="H654" s="318"/>
      <c r="I654" s="319"/>
      <c r="J654" s="318"/>
      <c r="K654" s="318"/>
      <c r="L654" s="318"/>
      <c r="M654" s="318"/>
      <c r="N654" s="318"/>
      <c r="O654" s="321"/>
      <c r="P654" s="334"/>
      <c r="Q654" s="323"/>
      <c r="R654" s="324"/>
      <c r="S654" s="94"/>
      <c r="T654" s="94"/>
      <c r="U654" s="94"/>
      <c r="V654" s="94"/>
      <c r="W654" s="94"/>
      <c r="X654" s="94"/>
      <c r="Y654" s="94"/>
      <c r="Z654" s="94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>
      <c r="A655" s="94"/>
      <c r="B655" s="351"/>
      <c r="C655" s="94"/>
      <c r="D655" s="325"/>
      <c r="E655" s="316"/>
      <c r="F655" s="309"/>
      <c r="G655" s="300"/>
      <c r="H655" s="318"/>
      <c r="I655" s="319"/>
      <c r="J655" s="318"/>
      <c r="K655" s="318"/>
      <c r="L655" s="318"/>
      <c r="M655" s="318"/>
      <c r="N655" s="318"/>
      <c r="O655" s="321"/>
      <c r="P655" s="334"/>
      <c r="Q655" s="323"/>
      <c r="R655" s="324"/>
      <c r="S655" s="94"/>
      <c r="T655" s="94"/>
      <c r="U655" s="94"/>
      <c r="V655" s="94"/>
      <c r="W655" s="94"/>
      <c r="X655" s="94"/>
      <c r="Y655" s="94"/>
      <c r="Z655" s="94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>
      <c r="A656" s="94"/>
      <c r="B656" s="351"/>
      <c r="C656" s="94"/>
      <c r="D656" s="325"/>
      <c r="E656" s="316"/>
      <c r="F656" s="309"/>
      <c r="G656" s="300"/>
      <c r="H656" s="318"/>
      <c r="I656" s="319"/>
      <c r="J656" s="318"/>
      <c r="K656" s="318"/>
      <c r="L656" s="318"/>
      <c r="M656" s="318"/>
      <c r="N656" s="318"/>
      <c r="O656" s="321"/>
      <c r="P656" s="334"/>
      <c r="Q656" s="323"/>
      <c r="R656" s="324"/>
      <c r="S656" s="94"/>
      <c r="T656" s="94"/>
      <c r="U656" s="94"/>
      <c r="V656" s="94"/>
      <c r="W656" s="94"/>
      <c r="X656" s="94"/>
      <c r="Y656" s="94"/>
      <c r="Z656" s="94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>
      <c r="A657" s="94"/>
      <c r="B657" s="351"/>
      <c r="C657" s="94"/>
      <c r="D657" s="325"/>
      <c r="E657" s="316"/>
      <c r="F657" s="309"/>
      <c r="G657" s="300"/>
      <c r="H657" s="318"/>
      <c r="I657" s="319"/>
      <c r="J657" s="318"/>
      <c r="K657" s="318"/>
      <c r="L657" s="318"/>
      <c r="M657" s="318"/>
      <c r="N657" s="318"/>
      <c r="O657" s="321"/>
      <c r="P657" s="334"/>
      <c r="Q657" s="323"/>
      <c r="R657" s="324"/>
      <c r="S657" s="94"/>
      <c r="T657" s="94"/>
      <c r="U657" s="94"/>
      <c r="V657" s="94"/>
      <c r="W657" s="94"/>
      <c r="X657" s="94"/>
      <c r="Y657" s="94"/>
      <c r="Z657" s="94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>
      <c r="A658" s="94"/>
      <c r="B658" s="351"/>
      <c r="C658" s="94"/>
      <c r="D658" s="325"/>
      <c r="E658" s="316"/>
      <c r="F658" s="309"/>
      <c r="G658" s="300"/>
      <c r="H658" s="318"/>
      <c r="I658" s="319"/>
      <c r="J658" s="318"/>
      <c r="K658" s="318"/>
      <c r="L658" s="318"/>
      <c r="M658" s="318"/>
      <c r="N658" s="318"/>
      <c r="O658" s="321"/>
      <c r="P658" s="334"/>
      <c r="Q658" s="323"/>
      <c r="R658" s="324"/>
      <c r="S658" s="94"/>
      <c r="T658" s="94"/>
      <c r="U658" s="94"/>
      <c r="V658" s="94"/>
      <c r="W658" s="94"/>
      <c r="X658" s="94"/>
      <c r="Y658" s="94"/>
      <c r="Z658" s="94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>
      <c r="A659" s="94"/>
      <c r="B659" s="351"/>
      <c r="C659" s="94"/>
      <c r="D659" s="325"/>
      <c r="E659" s="316"/>
      <c r="F659" s="309"/>
      <c r="G659" s="300"/>
      <c r="H659" s="318"/>
      <c r="I659" s="319"/>
      <c r="J659" s="318"/>
      <c r="K659" s="318"/>
      <c r="L659" s="318"/>
      <c r="M659" s="318"/>
      <c r="N659" s="318"/>
      <c r="O659" s="321"/>
      <c r="P659" s="334"/>
      <c r="Q659" s="323"/>
      <c r="R659" s="324"/>
      <c r="S659" s="94"/>
      <c r="T659" s="94"/>
      <c r="U659" s="94"/>
      <c r="V659" s="94"/>
      <c r="W659" s="94"/>
      <c r="X659" s="94"/>
      <c r="Y659" s="94"/>
      <c r="Z659" s="94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>
      <c r="A660" s="94"/>
      <c r="B660" s="351"/>
      <c r="C660" s="94"/>
      <c r="D660" s="325"/>
      <c r="E660" s="316"/>
      <c r="F660" s="309"/>
      <c r="G660" s="300"/>
      <c r="H660" s="318"/>
      <c r="I660" s="319"/>
      <c r="J660" s="318"/>
      <c r="K660" s="318"/>
      <c r="L660" s="318"/>
      <c r="M660" s="318"/>
      <c r="N660" s="318"/>
      <c r="O660" s="321"/>
      <c r="P660" s="334"/>
      <c r="Q660" s="323"/>
      <c r="R660" s="324"/>
      <c r="S660" s="94"/>
      <c r="T660" s="94"/>
      <c r="U660" s="94"/>
      <c r="V660" s="94"/>
      <c r="W660" s="94"/>
      <c r="X660" s="94"/>
      <c r="Y660" s="94"/>
      <c r="Z660" s="94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>
      <c r="A661" s="94"/>
      <c r="B661" s="351"/>
      <c r="C661" s="94"/>
      <c r="D661" s="325"/>
      <c r="E661" s="316"/>
      <c r="F661" s="309"/>
      <c r="G661" s="300"/>
      <c r="H661" s="318"/>
      <c r="I661" s="319"/>
      <c r="J661" s="318"/>
      <c r="K661" s="318"/>
      <c r="L661" s="318"/>
      <c r="M661" s="318"/>
      <c r="N661" s="318"/>
      <c r="O661" s="321"/>
      <c r="P661" s="334"/>
      <c r="Q661" s="323"/>
      <c r="R661" s="324"/>
      <c r="S661" s="94"/>
      <c r="T661" s="94"/>
      <c r="U661" s="94"/>
      <c r="V661" s="94"/>
      <c r="W661" s="94"/>
      <c r="X661" s="94"/>
      <c r="Y661" s="94"/>
      <c r="Z661" s="94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>
      <c r="A662" s="94"/>
      <c r="B662" s="351"/>
      <c r="C662" s="94"/>
      <c r="D662" s="325"/>
      <c r="E662" s="316"/>
      <c r="F662" s="309"/>
      <c r="G662" s="300"/>
      <c r="H662" s="318"/>
      <c r="I662" s="319"/>
      <c r="J662" s="318"/>
      <c r="K662" s="318"/>
      <c r="L662" s="318"/>
      <c r="M662" s="318"/>
      <c r="N662" s="318"/>
      <c r="O662" s="321"/>
      <c r="P662" s="334"/>
      <c r="Q662" s="323"/>
      <c r="R662" s="324"/>
      <c r="S662" s="94"/>
      <c r="T662" s="94"/>
      <c r="U662" s="94"/>
      <c r="V662" s="94"/>
      <c r="W662" s="94"/>
      <c r="X662" s="94"/>
      <c r="Y662" s="94"/>
      <c r="Z662" s="94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>
      <c r="A663" s="94"/>
      <c r="B663" s="351"/>
      <c r="C663" s="94"/>
      <c r="D663" s="325"/>
      <c r="E663" s="316"/>
      <c r="F663" s="309"/>
      <c r="G663" s="300"/>
      <c r="H663" s="318"/>
      <c r="I663" s="319"/>
      <c r="J663" s="318"/>
      <c r="K663" s="318"/>
      <c r="L663" s="318"/>
      <c r="M663" s="318"/>
      <c r="N663" s="318"/>
      <c r="O663" s="321"/>
      <c r="P663" s="334"/>
      <c r="Q663" s="323"/>
      <c r="R663" s="324"/>
      <c r="S663" s="94"/>
      <c r="T663" s="94"/>
      <c r="U663" s="94"/>
      <c r="V663" s="94"/>
      <c r="W663" s="94"/>
      <c r="X663" s="94"/>
      <c r="Y663" s="94"/>
      <c r="Z663" s="94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>
      <c r="A664" s="94"/>
      <c r="B664" s="351"/>
      <c r="C664" s="94"/>
      <c r="D664" s="325"/>
      <c r="E664" s="316"/>
      <c r="F664" s="309"/>
      <c r="G664" s="300"/>
      <c r="H664" s="318"/>
      <c r="I664" s="319"/>
      <c r="J664" s="318"/>
      <c r="K664" s="318"/>
      <c r="L664" s="318"/>
      <c r="M664" s="318"/>
      <c r="N664" s="318"/>
      <c r="O664" s="321"/>
      <c r="P664" s="334"/>
      <c r="Q664" s="323"/>
      <c r="R664" s="324"/>
      <c r="S664" s="94"/>
      <c r="T664" s="94"/>
      <c r="U664" s="94"/>
      <c r="V664" s="94"/>
      <c r="W664" s="94"/>
      <c r="X664" s="94"/>
      <c r="Y664" s="94"/>
      <c r="Z664" s="94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>
      <c r="A665" s="94"/>
      <c r="B665" s="351"/>
      <c r="C665" s="94"/>
      <c r="D665" s="325"/>
      <c r="E665" s="316"/>
      <c r="F665" s="309"/>
      <c r="G665" s="300"/>
      <c r="H665" s="318"/>
      <c r="I665" s="319"/>
      <c r="J665" s="318"/>
      <c r="K665" s="318"/>
      <c r="L665" s="318"/>
      <c r="M665" s="318"/>
      <c r="N665" s="318"/>
      <c r="O665" s="321"/>
      <c r="P665" s="334"/>
      <c r="Q665" s="323"/>
      <c r="R665" s="324"/>
      <c r="S665" s="94"/>
      <c r="T665" s="94"/>
      <c r="U665" s="94"/>
      <c r="V665" s="94"/>
      <c r="W665" s="94"/>
      <c r="X665" s="94"/>
      <c r="Y665" s="94"/>
      <c r="Z665" s="94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>
      <c r="A666" s="94"/>
      <c r="B666" s="351"/>
      <c r="C666" s="94"/>
      <c r="D666" s="325"/>
      <c r="E666" s="316"/>
      <c r="F666" s="309"/>
      <c r="G666" s="300"/>
      <c r="H666" s="318"/>
      <c r="I666" s="319"/>
      <c r="J666" s="318"/>
      <c r="K666" s="318"/>
      <c r="L666" s="318"/>
      <c r="M666" s="318"/>
      <c r="N666" s="318"/>
      <c r="O666" s="321"/>
      <c r="P666" s="334"/>
      <c r="Q666" s="323"/>
      <c r="R666" s="324"/>
      <c r="S666" s="94"/>
      <c r="T666" s="94"/>
      <c r="U666" s="94"/>
      <c r="V666" s="94"/>
      <c r="W666" s="94"/>
      <c r="X666" s="94"/>
      <c r="Y666" s="94"/>
      <c r="Z666" s="94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>
      <c r="A667" s="94"/>
      <c r="B667" s="351"/>
      <c r="C667" s="94"/>
      <c r="D667" s="325"/>
      <c r="E667" s="316"/>
      <c r="F667" s="309"/>
      <c r="G667" s="300"/>
      <c r="H667" s="318"/>
      <c r="I667" s="319"/>
      <c r="J667" s="318"/>
      <c r="K667" s="318"/>
      <c r="L667" s="318"/>
      <c r="M667" s="318"/>
      <c r="N667" s="318"/>
      <c r="O667" s="321"/>
      <c r="P667" s="334"/>
      <c r="Q667" s="323"/>
      <c r="R667" s="324"/>
      <c r="S667" s="94"/>
      <c r="T667" s="94"/>
      <c r="U667" s="94"/>
      <c r="V667" s="94"/>
      <c r="W667" s="94"/>
      <c r="X667" s="94"/>
      <c r="Y667" s="94"/>
      <c r="Z667" s="94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>
      <c r="A668" s="94"/>
      <c r="B668" s="351"/>
      <c r="C668" s="94"/>
      <c r="D668" s="325"/>
      <c r="E668" s="316"/>
      <c r="F668" s="309"/>
      <c r="G668" s="300"/>
      <c r="H668" s="318"/>
      <c r="I668" s="319"/>
      <c r="J668" s="318"/>
      <c r="K668" s="318"/>
      <c r="L668" s="318"/>
      <c r="M668" s="318"/>
      <c r="N668" s="318"/>
      <c r="O668" s="321"/>
      <c r="P668" s="334"/>
      <c r="Q668" s="323"/>
      <c r="R668" s="324"/>
      <c r="S668" s="94"/>
      <c r="T668" s="94"/>
      <c r="U668" s="94"/>
      <c r="V668" s="94"/>
      <c r="W668" s="94"/>
      <c r="X668" s="94"/>
      <c r="Y668" s="94"/>
      <c r="Z668" s="94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>
      <c r="A669" s="94"/>
      <c r="B669" s="351"/>
      <c r="C669" s="94"/>
      <c r="D669" s="325"/>
      <c r="E669" s="316"/>
      <c r="F669" s="309"/>
      <c r="G669" s="300"/>
      <c r="H669" s="318"/>
      <c r="I669" s="319"/>
      <c r="J669" s="318"/>
      <c r="K669" s="318"/>
      <c r="L669" s="318"/>
      <c r="M669" s="318"/>
      <c r="N669" s="318"/>
      <c r="O669" s="321"/>
      <c r="P669" s="334"/>
      <c r="Q669" s="323"/>
      <c r="R669" s="324"/>
      <c r="S669" s="94"/>
      <c r="T669" s="94"/>
      <c r="U669" s="94"/>
      <c r="V669" s="94"/>
      <c r="W669" s="94"/>
      <c r="X669" s="94"/>
      <c r="Y669" s="94"/>
      <c r="Z669" s="94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>
      <c r="A670" s="94"/>
      <c r="B670" s="351"/>
      <c r="C670" s="94"/>
      <c r="D670" s="325"/>
      <c r="E670" s="316"/>
      <c r="F670" s="309"/>
      <c r="G670" s="300"/>
      <c r="H670" s="318"/>
      <c r="I670" s="319"/>
      <c r="J670" s="318"/>
      <c r="K670" s="318"/>
      <c r="L670" s="318"/>
      <c r="M670" s="318"/>
      <c r="N670" s="318"/>
      <c r="O670" s="321"/>
      <c r="P670" s="334"/>
      <c r="Q670" s="323"/>
      <c r="R670" s="324"/>
      <c r="S670" s="94"/>
      <c r="T670" s="94"/>
      <c r="U670" s="94"/>
      <c r="V670" s="94"/>
      <c r="W670" s="94"/>
      <c r="X670" s="94"/>
      <c r="Y670" s="94"/>
      <c r="Z670" s="94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>
      <c r="A671" s="94"/>
      <c r="B671" s="351"/>
      <c r="C671" s="94"/>
      <c r="D671" s="325"/>
      <c r="E671" s="316"/>
      <c r="F671" s="309"/>
      <c r="G671" s="300"/>
      <c r="H671" s="318"/>
      <c r="I671" s="319"/>
      <c r="J671" s="318"/>
      <c r="K671" s="318"/>
      <c r="L671" s="318"/>
      <c r="M671" s="318"/>
      <c r="N671" s="318"/>
      <c r="O671" s="321"/>
      <c r="P671" s="334"/>
      <c r="Q671" s="323"/>
      <c r="R671" s="324"/>
      <c r="S671" s="94"/>
      <c r="T671" s="94"/>
      <c r="U671" s="94"/>
      <c r="V671" s="94"/>
      <c r="W671" s="94"/>
      <c r="X671" s="94"/>
      <c r="Y671" s="94"/>
      <c r="Z671" s="94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>
      <c r="A672" s="94"/>
      <c r="B672" s="351"/>
      <c r="C672" s="94"/>
      <c r="D672" s="325"/>
      <c r="E672" s="316"/>
      <c r="F672" s="309"/>
      <c r="G672" s="300"/>
      <c r="H672" s="318"/>
      <c r="I672" s="319"/>
      <c r="J672" s="318"/>
      <c r="K672" s="318"/>
      <c r="L672" s="318"/>
      <c r="M672" s="318"/>
      <c r="N672" s="318"/>
      <c r="O672" s="321"/>
      <c r="P672" s="334"/>
      <c r="Q672" s="323"/>
      <c r="R672" s="324"/>
      <c r="S672" s="94"/>
      <c r="T672" s="94"/>
      <c r="U672" s="94"/>
      <c r="V672" s="94"/>
      <c r="W672" s="94"/>
      <c r="X672" s="94"/>
      <c r="Y672" s="94"/>
      <c r="Z672" s="94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>
      <c r="A673" s="94"/>
      <c r="B673" s="351"/>
      <c r="C673" s="94"/>
      <c r="D673" s="325"/>
      <c r="E673" s="316"/>
      <c r="F673" s="309"/>
      <c r="G673" s="300"/>
      <c r="H673" s="318"/>
      <c r="I673" s="319"/>
      <c r="J673" s="318"/>
      <c r="K673" s="318"/>
      <c r="L673" s="318"/>
      <c r="M673" s="318"/>
      <c r="N673" s="318"/>
      <c r="O673" s="321"/>
      <c r="P673" s="334"/>
      <c r="Q673" s="323"/>
      <c r="R673" s="324"/>
      <c r="S673" s="94"/>
      <c r="T673" s="94"/>
      <c r="U673" s="94"/>
      <c r="V673" s="94"/>
      <c r="W673" s="94"/>
      <c r="X673" s="94"/>
      <c r="Y673" s="94"/>
      <c r="Z673" s="94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>
      <c r="A674" s="94"/>
      <c r="B674" s="351"/>
      <c r="C674" s="94"/>
      <c r="D674" s="325"/>
      <c r="E674" s="316"/>
      <c r="F674" s="309"/>
      <c r="G674" s="300"/>
      <c r="H674" s="318"/>
      <c r="I674" s="319"/>
      <c r="J674" s="318"/>
      <c r="K674" s="318"/>
      <c r="L674" s="318"/>
      <c r="M674" s="318"/>
      <c r="N674" s="318"/>
      <c r="O674" s="321"/>
      <c r="P674" s="334"/>
      <c r="Q674" s="323"/>
      <c r="R674" s="324"/>
      <c r="S674" s="94"/>
      <c r="T674" s="94"/>
      <c r="U674" s="94"/>
      <c r="V674" s="94"/>
      <c r="W674" s="94"/>
      <c r="X674" s="94"/>
      <c r="Y674" s="94"/>
      <c r="Z674" s="94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>
      <c r="A675" s="94"/>
      <c r="B675" s="351"/>
      <c r="C675" s="94"/>
      <c r="D675" s="325"/>
      <c r="E675" s="316"/>
      <c r="F675" s="309"/>
      <c r="G675" s="300"/>
      <c r="H675" s="318"/>
      <c r="I675" s="319"/>
      <c r="J675" s="318"/>
      <c r="K675" s="318"/>
      <c r="L675" s="318"/>
      <c r="M675" s="318"/>
      <c r="N675" s="318"/>
      <c r="O675" s="321"/>
      <c r="P675" s="334"/>
      <c r="Q675" s="323"/>
      <c r="R675" s="324"/>
      <c r="S675" s="94"/>
      <c r="T675" s="94"/>
      <c r="U675" s="94"/>
      <c r="V675" s="94"/>
      <c r="W675" s="94"/>
      <c r="X675" s="94"/>
      <c r="Y675" s="94"/>
      <c r="Z675" s="94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>
      <c r="A676" s="94"/>
      <c r="B676" s="351"/>
      <c r="C676" s="94"/>
      <c r="D676" s="325"/>
      <c r="E676" s="316"/>
      <c r="F676" s="309"/>
      <c r="G676" s="300"/>
      <c r="H676" s="318"/>
      <c r="I676" s="319"/>
      <c r="J676" s="318"/>
      <c r="K676" s="318"/>
      <c r="L676" s="318"/>
      <c r="M676" s="318"/>
      <c r="N676" s="318"/>
      <c r="O676" s="321"/>
      <c r="P676" s="334"/>
      <c r="Q676" s="323"/>
      <c r="R676" s="324"/>
      <c r="S676" s="94"/>
      <c r="T676" s="94"/>
      <c r="U676" s="94"/>
      <c r="V676" s="94"/>
      <c r="W676" s="94"/>
      <c r="X676" s="94"/>
      <c r="Y676" s="94"/>
      <c r="Z676" s="94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>
      <c r="A677" s="94"/>
      <c r="B677" s="351"/>
      <c r="C677" s="94"/>
      <c r="D677" s="325"/>
      <c r="E677" s="316"/>
      <c r="F677" s="309"/>
      <c r="G677" s="300"/>
      <c r="H677" s="318"/>
      <c r="I677" s="319"/>
      <c r="J677" s="318"/>
      <c r="K677" s="318"/>
      <c r="L677" s="318"/>
      <c r="M677" s="318"/>
      <c r="N677" s="318"/>
      <c r="O677" s="321"/>
      <c r="P677" s="334"/>
      <c r="Q677" s="323"/>
      <c r="R677" s="324"/>
      <c r="S677" s="94"/>
      <c r="T677" s="94"/>
      <c r="U677" s="94"/>
      <c r="V677" s="94"/>
      <c r="W677" s="94"/>
      <c r="X677" s="94"/>
      <c r="Y677" s="94"/>
      <c r="Z677" s="94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>
      <c r="A678" s="94"/>
      <c r="B678" s="351"/>
      <c r="C678" s="94"/>
      <c r="D678" s="325"/>
      <c r="E678" s="316"/>
      <c r="F678" s="309"/>
      <c r="G678" s="300"/>
      <c r="H678" s="318"/>
      <c r="I678" s="319"/>
      <c r="J678" s="318"/>
      <c r="K678" s="318"/>
      <c r="L678" s="318"/>
      <c r="M678" s="318"/>
      <c r="N678" s="318"/>
      <c r="O678" s="321"/>
      <c r="P678" s="334"/>
      <c r="Q678" s="323"/>
      <c r="R678" s="324"/>
      <c r="S678" s="94"/>
      <c r="T678" s="94"/>
      <c r="U678" s="94"/>
      <c r="V678" s="94"/>
      <c r="W678" s="94"/>
      <c r="X678" s="94"/>
      <c r="Y678" s="94"/>
      <c r="Z678" s="94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>
      <c r="A679" s="94"/>
      <c r="B679" s="351"/>
      <c r="C679" s="94"/>
      <c r="D679" s="325"/>
      <c r="E679" s="316"/>
      <c r="F679" s="309"/>
      <c r="G679" s="300"/>
      <c r="H679" s="318"/>
      <c r="I679" s="319"/>
      <c r="J679" s="318"/>
      <c r="K679" s="318"/>
      <c r="L679" s="318"/>
      <c r="M679" s="318"/>
      <c r="N679" s="318"/>
      <c r="O679" s="321"/>
      <c r="P679" s="334"/>
      <c r="Q679" s="323"/>
      <c r="R679" s="324"/>
      <c r="S679" s="94"/>
      <c r="T679" s="94"/>
      <c r="U679" s="94"/>
      <c r="V679" s="94"/>
      <c r="W679" s="94"/>
      <c r="X679" s="94"/>
      <c r="Y679" s="94"/>
      <c r="Z679" s="94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>
      <c r="A680" s="94"/>
      <c r="B680" s="351"/>
      <c r="C680" s="94"/>
      <c r="D680" s="325"/>
      <c r="E680" s="316"/>
      <c r="F680" s="309"/>
      <c r="G680" s="300"/>
      <c r="H680" s="318"/>
      <c r="I680" s="319"/>
      <c r="J680" s="318"/>
      <c r="K680" s="318"/>
      <c r="L680" s="318"/>
      <c r="M680" s="318"/>
      <c r="N680" s="318"/>
      <c r="O680" s="321"/>
      <c r="P680" s="334"/>
      <c r="Q680" s="323"/>
      <c r="R680" s="324"/>
      <c r="S680" s="94"/>
      <c r="T680" s="94"/>
      <c r="U680" s="94"/>
      <c r="V680" s="94"/>
      <c r="W680" s="94"/>
      <c r="X680" s="94"/>
      <c r="Y680" s="94"/>
      <c r="Z680" s="94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>
      <c r="A681" s="94"/>
      <c r="B681" s="351"/>
      <c r="C681" s="94"/>
      <c r="D681" s="325"/>
      <c r="E681" s="316"/>
      <c r="F681" s="309"/>
      <c r="G681" s="300"/>
      <c r="H681" s="318"/>
      <c r="I681" s="319"/>
      <c r="J681" s="318"/>
      <c r="K681" s="318"/>
      <c r="L681" s="318"/>
      <c r="M681" s="318"/>
      <c r="N681" s="318"/>
      <c r="O681" s="321"/>
      <c r="P681" s="334"/>
      <c r="Q681" s="323"/>
      <c r="R681" s="324"/>
      <c r="S681" s="94"/>
      <c r="T681" s="94"/>
      <c r="U681" s="94"/>
      <c r="V681" s="94"/>
      <c r="W681" s="94"/>
      <c r="X681" s="94"/>
      <c r="Y681" s="94"/>
      <c r="Z681" s="94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>
      <c r="A682" s="94"/>
      <c r="B682" s="351"/>
      <c r="C682" s="94"/>
      <c r="D682" s="325"/>
      <c r="E682" s="316"/>
      <c r="F682" s="309"/>
      <c r="G682" s="300"/>
      <c r="H682" s="318"/>
      <c r="I682" s="319"/>
      <c r="J682" s="318"/>
      <c r="K682" s="318"/>
      <c r="L682" s="318"/>
      <c r="M682" s="318"/>
      <c r="N682" s="318"/>
      <c r="O682" s="321"/>
      <c r="P682" s="334"/>
      <c r="Q682" s="323"/>
      <c r="R682" s="324"/>
      <c r="S682" s="94"/>
      <c r="T682" s="94"/>
      <c r="U682" s="94"/>
      <c r="V682" s="94"/>
      <c r="W682" s="94"/>
      <c r="X682" s="94"/>
      <c r="Y682" s="94"/>
      <c r="Z682" s="94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>
      <c r="A683" s="94"/>
      <c r="B683" s="351"/>
      <c r="C683" s="94"/>
      <c r="D683" s="325"/>
      <c r="E683" s="316"/>
      <c r="F683" s="309"/>
      <c r="G683" s="300"/>
      <c r="H683" s="318"/>
      <c r="I683" s="319"/>
      <c r="J683" s="318"/>
      <c r="K683" s="318"/>
      <c r="L683" s="318"/>
      <c r="M683" s="318"/>
      <c r="N683" s="318"/>
      <c r="O683" s="321"/>
      <c r="P683" s="334"/>
      <c r="Q683" s="323"/>
      <c r="R683" s="324"/>
      <c r="S683" s="94"/>
      <c r="T683" s="94"/>
      <c r="U683" s="94"/>
      <c r="V683" s="94"/>
      <c r="W683" s="94"/>
      <c r="X683" s="94"/>
      <c r="Y683" s="94"/>
      <c r="Z683" s="94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>
      <c r="A684" s="94"/>
      <c r="B684" s="351"/>
      <c r="C684" s="94"/>
      <c r="D684" s="325"/>
      <c r="E684" s="316"/>
      <c r="F684" s="309"/>
      <c r="G684" s="300"/>
      <c r="H684" s="318"/>
      <c r="I684" s="319"/>
      <c r="J684" s="318"/>
      <c r="K684" s="318"/>
      <c r="L684" s="318"/>
      <c r="M684" s="318"/>
      <c r="N684" s="318"/>
      <c r="O684" s="321"/>
      <c r="P684" s="334"/>
      <c r="Q684" s="323"/>
      <c r="R684" s="324"/>
      <c r="S684" s="94"/>
      <c r="T684" s="94"/>
      <c r="U684" s="94"/>
      <c r="V684" s="94"/>
      <c r="W684" s="94"/>
      <c r="X684" s="94"/>
      <c r="Y684" s="94"/>
      <c r="Z684" s="94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>
      <c r="A685" s="94"/>
      <c r="B685" s="351"/>
      <c r="C685" s="94"/>
      <c r="D685" s="325"/>
      <c r="E685" s="316"/>
      <c r="F685" s="309"/>
      <c r="G685" s="300"/>
      <c r="H685" s="318"/>
      <c r="I685" s="319"/>
      <c r="J685" s="318"/>
      <c r="K685" s="318"/>
      <c r="L685" s="318"/>
      <c r="M685" s="318"/>
      <c r="N685" s="318"/>
      <c r="O685" s="321"/>
      <c r="P685" s="334"/>
      <c r="Q685" s="323"/>
      <c r="R685" s="324"/>
      <c r="S685" s="94"/>
      <c r="T685" s="94"/>
      <c r="U685" s="94"/>
      <c r="V685" s="94"/>
      <c r="W685" s="94"/>
      <c r="X685" s="94"/>
      <c r="Y685" s="94"/>
      <c r="Z685" s="94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>
      <c r="A686" s="94"/>
      <c r="B686" s="351"/>
      <c r="C686" s="94"/>
      <c r="D686" s="325"/>
      <c r="E686" s="316"/>
      <c r="F686" s="309"/>
      <c r="G686" s="300"/>
      <c r="H686" s="318"/>
      <c r="I686" s="319"/>
      <c r="J686" s="318"/>
      <c r="K686" s="318"/>
      <c r="L686" s="318"/>
      <c r="M686" s="318"/>
      <c r="N686" s="318"/>
      <c r="O686" s="321"/>
      <c r="P686" s="334"/>
      <c r="Q686" s="323"/>
      <c r="R686" s="324"/>
      <c r="S686" s="94"/>
      <c r="T686" s="94"/>
      <c r="U686" s="94"/>
      <c r="V686" s="94"/>
      <c r="W686" s="94"/>
      <c r="X686" s="94"/>
      <c r="Y686" s="94"/>
      <c r="Z686" s="94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>
      <c r="A687" s="94"/>
      <c r="B687" s="351"/>
      <c r="C687" s="94"/>
      <c r="D687" s="325"/>
      <c r="E687" s="316"/>
      <c r="F687" s="309"/>
      <c r="G687" s="300"/>
      <c r="H687" s="318"/>
      <c r="I687" s="319"/>
      <c r="J687" s="318"/>
      <c r="K687" s="318"/>
      <c r="L687" s="318"/>
      <c r="M687" s="318"/>
      <c r="N687" s="318"/>
      <c r="O687" s="321"/>
      <c r="P687" s="334"/>
      <c r="Q687" s="323"/>
      <c r="R687" s="324"/>
      <c r="S687" s="94"/>
      <c r="T687" s="94"/>
      <c r="U687" s="94"/>
      <c r="V687" s="94"/>
      <c r="W687" s="94"/>
      <c r="X687" s="94"/>
      <c r="Y687" s="94"/>
      <c r="Z687" s="94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>
      <c r="A688" s="94"/>
      <c r="B688" s="351"/>
      <c r="C688" s="94"/>
      <c r="D688" s="325"/>
      <c r="E688" s="316"/>
      <c r="F688" s="309"/>
      <c r="G688" s="300"/>
      <c r="H688" s="318"/>
      <c r="I688" s="319"/>
      <c r="J688" s="318"/>
      <c r="K688" s="318"/>
      <c r="L688" s="318"/>
      <c r="M688" s="318"/>
      <c r="N688" s="318"/>
      <c r="O688" s="321"/>
      <c r="P688" s="334"/>
      <c r="Q688" s="323"/>
      <c r="R688" s="324"/>
      <c r="S688" s="94"/>
      <c r="T688" s="94"/>
      <c r="U688" s="94"/>
      <c r="V688" s="94"/>
      <c r="W688" s="94"/>
      <c r="X688" s="94"/>
      <c r="Y688" s="94"/>
      <c r="Z688" s="94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>
      <c r="A689" s="94"/>
      <c r="B689" s="351"/>
      <c r="C689" s="94"/>
      <c r="D689" s="325"/>
      <c r="E689" s="316"/>
      <c r="F689" s="309"/>
      <c r="G689" s="300"/>
      <c r="H689" s="318"/>
      <c r="I689" s="319"/>
      <c r="J689" s="318"/>
      <c r="K689" s="318"/>
      <c r="L689" s="318"/>
      <c r="M689" s="318"/>
      <c r="N689" s="318"/>
      <c r="O689" s="321"/>
      <c r="P689" s="334"/>
      <c r="Q689" s="323"/>
      <c r="R689" s="324"/>
      <c r="S689" s="94"/>
      <c r="T689" s="94"/>
      <c r="U689" s="94"/>
      <c r="V689" s="94"/>
      <c r="W689" s="94"/>
      <c r="X689" s="94"/>
      <c r="Y689" s="94"/>
      <c r="Z689" s="94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>
      <c r="A690" s="94"/>
      <c r="B690" s="351"/>
      <c r="C690" s="94"/>
      <c r="D690" s="325"/>
      <c r="E690" s="316"/>
      <c r="F690" s="309"/>
      <c r="G690" s="300"/>
      <c r="H690" s="318"/>
      <c r="I690" s="319"/>
      <c r="J690" s="318"/>
      <c r="K690" s="318"/>
      <c r="L690" s="318"/>
      <c r="M690" s="318"/>
      <c r="N690" s="318"/>
      <c r="O690" s="321"/>
      <c r="P690" s="334"/>
      <c r="Q690" s="323"/>
      <c r="R690" s="324"/>
      <c r="S690" s="94"/>
      <c r="T690" s="94"/>
      <c r="U690" s="94"/>
      <c r="V690" s="94"/>
      <c r="W690" s="94"/>
      <c r="X690" s="94"/>
      <c r="Y690" s="94"/>
      <c r="Z690" s="94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>
      <c r="A691" s="94"/>
      <c r="B691" s="351"/>
      <c r="C691" s="94"/>
      <c r="D691" s="325"/>
      <c r="E691" s="316"/>
      <c r="F691" s="309"/>
      <c r="G691" s="300"/>
      <c r="H691" s="318"/>
      <c r="I691" s="319"/>
      <c r="J691" s="318"/>
      <c r="K691" s="318"/>
      <c r="L691" s="318"/>
      <c r="M691" s="318"/>
      <c r="N691" s="318"/>
      <c r="O691" s="321"/>
      <c r="P691" s="334"/>
      <c r="Q691" s="323"/>
      <c r="R691" s="324"/>
      <c r="S691" s="94"/>
      <c r="T691" s="94"/>
      <c r="U691" s="94"/>
      <c r="V691" s="94"/>
      <c r="W691" s="94"/>
      <c r="X691" s="94"/>
      <c r="Y691" s="94"/>
      <c r="Z691" s="94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>
      <c r="A692" s="94"/>
      <c r="B692" s="351"/>
      <c r="C692" s="94"/>
      <c r="D692" s="325"/>
      <c r="E692" s="316"/>
      <c r="F692" s="309"/>
      <c r="G692" s="300"/>
      <c r="H692" s="318"/>
      <c r="I692" s="319"/>
      <c r="J692" s="318"/>
      <c r="K692" s="318"/>
      <c r="L692" s="318"/>
      <c r="M692" s="318"/>
      <c r="N692" s="318"/>
      <c r="O692" s="321"/>
      <c r="P692" s="334"/>
      <c r="Q692" s="323"/>
      <c r="R692" s="324"/>
      <c r="S692" s="94"/>
      <c r="T692" s="94"/>
      <c r="U692" s="94"/>
      <c r="V692" s="94"/>
      <c r="W692" s="94"/>
      <c r="X692" s="94"/>
      <c r="Y692" s="94"/>
      <c r="Z692" s="94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>
      <c r="A693" s="94"/>
      <c r="B693" s="351"/>
      <c r="C693" s="94"/>
      <c r="D693" s="325"/>
      <c r="E693" s="316"/>
      <c r="F693" s="309"/>
      <c r="G693" s="300"/>
      <c r="H693" s="318"/>
      <c r="I693" s="319"/>
      <c r="J693" s="318"/>
      <c r="K693" s="318"/>
      <c r="L693" s="318"/>
      <c r="M693" s="318"/>
      <c r="N693" s="318"/>
      <c r="O693" s="321"/>
      <c r="P693" s="334"/>
      <c r="Q693" s="323"/>
      <c r="R693" s="324"/>
      <c r="S693" s="94"/>
      <c r="T693" s="94"/>
      <c r="U693" s="94"/>
      <c r="V693" s="94"/>
      <c r="W693" s="94"/>
      <c r="X693" s="94"/>
      <c r="Y693" s="94"/>
      <c r="Z693" s="94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>
      <c r="A694" s="94"/>
      <c r="B694" s="351"/>
      <c r="C694" s="94"/>
      <c r="D694" s="325"/>
      <c r="E694" s="316"/>
      <c r="F694" s="309"/>
      <c r="G694" s="300"/>
      <c r="H694" s="318"/>
      <c r="I694" s="319"/>
      <c r="J694" s="318"/>
      <c r="K694" s="318"/>
      <c r="L694" s="318"/>
      <c r="M694" s="318"/>
      <c r="N694" s="318"/>
      <c r="O694" s="321"/>
      <c r="P694" s="334"/>
      <c r="Q694" s="323"/>
      <c r="R694" s="324"/>
      <c r="S694" s="94"/>
      <c r="T694" s="94"/>
      <c r="U694" s="94"/>
      <c r="V694" s="94"/>
      <c r="W694" s="94"/>
      <c r="X694" s="94"/>
      <c r="Y694" s="94"/>
      <c r="Z694" s="94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>
      <c r="A695" s="94"/>
      <c r="B695" s="351"/>
      <c r="C695" s="94"/>
      <c r="D695" s="325"/>
      <c r="E695" s="316"/>
      <c r="F695" s="309"/>
      <c r="G695" s="300"/>
      <c r="H695" s="318"/>
      <c r="I695" s="319"/>
      <c r="J695" s="318"/>
      <c r="K695" s="318"/>
      <c r="L695" s="318"/>
      <c r="M695" s="318"/>
      <c r="N695" s="318"/>
      <c r="O695" s="321"/>
      <c r="P695" s="334"/>
      <c r="Q695" s="323"/>
      <c r="R695" s="324"/>
      <c r="S695" s="94"/>
      <c r="T695" s="94"/>
      <c r="U695" s="94"/>
      <c r="V695" s="94"/>
      <c r="W695" s="94"/>
      <c r="X695" s="94"/>
      <c r="Y695" s="94"/>
      <c r="Z695" s="94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>
      <c r="A696" s="94"/>
      <c r="B696" s="351"/>
      <c r="C696" s="94"/>
      <c r="D696" s="325"/>
      <c r="E696" s="316"/>
      <c r="F696" s="309"/>
      <c r="G696" s="300"/>
      <c r="H696" s="318"/>
      <c r="I696" s="319"/>
      <c r="J696" s="318"/>
      <c r="K696" s="318"/>
      <c r="L696" s="318"/>
      <c r="M696" s="318"/>
      <c r="N696" s="318"/>
      <c r="O696" s="321"/>
      <c r="P696" s="334"/>
      <c r="Q696" s="323"/>
      <c r="R696" s="324"/>
      <c r="S696" s="94"/>
      <c r="T696" s="94"/>
      <c r="U696" s="94"/>
      <c r="V696" s="94"/>
      <c r="W696" s="94"/>
      <c r="X696" s="94"/>
      <c r="Y696" s="94"/>
      <c r="Z696" s="94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>
      <c r="A697" s="94"/>
      <c r="B697" s="351"/>
      <c r="C697" s="94"/>
      <c r="D697" s="325"/>
      <c r="E697" s="316"/>
      <c r="F697" s="309"/>
      <c r="G697" s="300"/>
      <c r="H697" s="318"/>
      <c r="I697" s="319"/>
      <c r="J697" s="318"/>
      <c r="K697" s="318"/>
      <c r="L697" s="318"/>
      <c r="M697" s="318"/>
      <c r="N697" s="318"/>
      <c r="O697" s="321"/>
      <c r="P697" s="334"/>
      <c r="Q697" s="323"/>
      <c r="R697" s="324"/>
      <c r="S697" s="94"/>
      <c r="T697" s="94"/>
      <c r="U697" s="94"/>
      <c r="V697" s="94"/>
      <c r="W697" s="94"/>
      <c r="X697" s="94"/>
      <c r="Y697" s="94"/>
      <c r="Z697" s="94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>
      <c r="A698" s="94"/>
      <c r="B698" s="351"/>
      <c r="C698" s="94"/>
      <c r="D698" s="325"/>
      <c r="E698" s="316"/>
      <c r="F698" s="309"/>
      <c r="G698" s="300"/>
      <c r="H698" s="318"/>
      <c r="I698" s="319"/>
      <c r="J698" s="318"/>
      <c r="K698" s="318"/>
      <c r="L698" s="318"/>
      <c r="M698" s="318"/>
      <c r="N698" s="318"/>
      <c r="O698" s="321"/>
      <c r="P698" s="334"/>
      <c r="Q698" s="323"/>
      <c r="R698" s="324"/>
      <c r="S698" s="94"/>
      <c r="T698" s="94"/>
      <c r="U698" s="94"/>
      <c r="V698" s="94"/>
      <c r="W698" s="94"/>
      <c r="X698" s="94"/>
      <c r="Y698" s="94"/>
      <c r="Z698" s="94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>
      <c r="A699" s="94"/>
      <c r="B699" s="351"/>
      <c r="C699" s="94"/>
      <c r="D699" s="325"/>
      <c r="E699" s="316"/>
      <c r="F699" s="309"/>
      <c r="G699" s="300"/>
      <c r="H699" s="318"/>
      <c r="I699" s="319"/>
      <c r="J699" s="318"/>
      <c r="K699" s="318"/>
      <c r="L699" s="318"/>
      <c r="M699" s="318"/>
      <c r="N699" s="318"/>
      <c r="O699" s="321"/>
      <c r="P699" s="334"/>
      <c r="Q699" s="323"/>
      <c r="R699" s="324"/>
      <c r="S699" s="94"/>
      <c r="T699" s="94"/>
      <c r="U699" s="94"/>
      <c r="V699" s="94"/>
      <c r="W699" s="94"/>
      <c r="X699" s="94"/>
      <c r="Y699" s="94"/>
      <c r="Z699" s="94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>
      <c r="A700" s="94"/>
      <c r="B700" s="351"/>
      <c r="C700" s="94"/>
      <c r="D700" s="325"/>
      <c r="E700" s="316"/>
      <c r="F700" s="309"/>
      <c r="G700" s="300"/>
      <c r="H700" s="318"/>
      <c r="I700" s="319"/>
      <c r="J700" s="318"/>
      <c r="K700" s="318"/>
      <c r="L700" s="318"/>
      <c r="M700" s="318"/>
      <c r="N700" s="318"/>
      <c r="O700" s="321"/>
      <c r="P700" s="334"/>
      <c r="Q700" s="323"/>
      <c r="R700" s="324"/>
      <c r="S700" s="94"/>
      <c r="T700" s="94"/>
      <c r="U700" s="94"/>
      <c r="V700" s="94"/>
      <c r="W700" s="94"/>
      <c r="X700" s="94"/>
      <c r="Y700" s="94"/>
      <c r="Z700" s="94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>
      <c r="A701" s="94"/>
      <c r="B701" s="351"/>
      <c r="C701" s="94"/>
      <c r="D701" s="325"/>
      <c r="E701" s="316"/>
      <c r="F701" s="309"/>
      <c r="G701" s="300"/>
      <c r="H701" s="318"/>
      <c r="I701" s="319"/>
      <c r="J701" s="318"/>
      <c r="K701" s="318"/>
      <c r="L701" s="318"/>
      <c r="M701" s="318"/>
      <c r="N701" s="318"/>
      <c r="O701" s="321"/>
      <c r="P701" s="334"/>
      <c r="Q701" s="323"/>
      <c r="R701" s="324"/>
      <c r="S701" s="94"/>
      <c r="T701" s="94"/>
      <c r="U701" s="94"/>
      <c r="V701" s="94"/>
      <c r="W701" s="94"/>
      <c r="X701" s="94"/>
      <c r="Y701" s="94"/>
      <c r="Z701" s="94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>
      <c r="A702" s="94"/>
      <c r="B702" s="351"/>
      <c r="C702" s="94"/>
      <c r="D702" s="325"/>
      <c r="E702" s="316"/>
      <c r="F702" s="309"/>
      <c r="G702" s="300"/>
      <c r="H702" s="318"/>
      <c r="I702" s="319"/>
      <c r="J702" s="318"/>
      <c r="K702" s="318"/>
      <c r="L702" s="318"/>
      <c r="M702" s="318"/>
      <c r="N702" s="318"/>
      <c r="O702" s="321"/>
      <c r="P702" s="334"/>
      <c r="Q702" s="323"/>
      <c r="R702" s="324"/>
      <c r="S702" s="94"/>
      <c r="T702" s="94"/>
      <c r="U702" s="94"/>
      <c r="V702" s="94"/>
      <c r="W702" s="94"/>
      <c r="X702" s="94"/>
      <c r="Y702" s="94"/>
      <c r="Z702" s="94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>
      <c r="A703" s="94"/>
      <c r="B703" s="351"/>
      <c r="C703" s="94"/>
      <c r="D703" s="325"/>
      <c r="E703" s="316"/>
      <c r="F703" s="309"/>
      <c r="G703" s="300"/>
      <c r="H703" s="318"/>
      <c r="I703" s="319"/>
      <c r="J703" s="318"/>
      <c r="K703" s="318"/>
      <c r="L703" s="318"/>
      <c r="M703" s="318"/>
      <c r="N703" s="318"/>
      <c r="O703" s="321"/>
      <c r="P703" s="334"/>
      <c r="Q703" s="323"/>
      <c r="R703" s="324"/>
      <c r="S703" s="94"/>
      <c r="T703" s="94"/>
      <c r="U703" s="94"/>
      <c r="V703" s="94"/>
      <c r="W703" s="94"/>
      <c r="X703" s="94"/>
      <c r="Y703" s="94"/>
      <c r="Z703" s="94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>
      <c r="A704" s="94"/>
      <c r="B704" s="351"/>
      <c r="C704" s="94"/>
      <c r="D704" s="325"/>
      <c r="E704" s="316"/>
      <c r="F704" s="309"/>
      <c r="G704" s="300"/>
      <c r="H704" s="318"/>
      <c r="I704" s="319"/>
      <c r="J704" s="318"/>
      <c r="K704" s="318"/>
      <c r="L704" s="318"/>
      <c r="M704" s="318"/>
      <c r="N704" s="318"/>
      <c r="O704" s="321"/>
      <c r="P704" s="334"/>
      <c r="Q704" s="323"/>
      <c r="R704" s="324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>
      <c r="A705" s="94"/>
      <c r="B705" s="351"/>
      <c r="C705" s="94"/>
      <c r="D705" s="325"/>
      <c r="E705" s="316"/>
      <c r="F705" s="309"/>
      <c r="G705" s="300"/>
      <c r="H705" s="318"/>
      <c r="I705" s="319"/>
      <c r="J705" s="318"/>
      <c r="K705" s="318"/>
      <c r="L705" s="318"/>
      <c r="M705" s="318"/>
      <c r="N705" s="318"/>
      <c r="O705" s="321"/>
      <c r="P705" s="334"/>
      <c r="Q705" s="323"/>
      <c r="R705" s="324"/>
      <c r="S705" s="94"/>
      <c r="T705" s="94"/>
      <c r="U705" s="94"/>
      <c r="V705" s="94"/>
      <c r="W705" s="94"/>
      <c r="X705" s="94"/>
      <c r="Y705" s="94"/>
      <c r="Z705" s="94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>
      <c r="A706" s="94"/>
      <c r="B706" s="351"/>
      <c r="C706" s="94"/>
      <c r="D706" s="325"/>
      <c r="E706" s="316"/>
      <c r="F706" s="309"/>
      <c r="G706" s="300"/>
      <c r="H706" s="318"/>
      <c r="I706" s="319"/>
      <c r="J706" s="318"/>
      <c r="K706" s="318"/>
      <c r="L706" s="318"/>
      <c r="M706" s="318"/>
      <c r="N706" s="318"/>
      <c r="O706" s="321"/>
      <c r="P706" s="334"/>
      <c r="Q706" s="323"/>
      <c r="R706" s="324"/>
      <c r="S706" s="94"/>
      <c r="T706" s="94"/>
      <c r="U706" s="94"/>
      <c r="V706" s="94"/>
      <c r="W706" s="94"/>
      <c r="X706" s="94"/>
      <c r="Y706" s="94"/>
      <c r="Z706" s="94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>
      <c r="A707" s="94"/>
      <c r="B707" s="351"/>
      <c r="C707" s="94"/>
      <c r="D707" s="325"/>
      <c r="E707" s="316"/>
      <c r="F707" s="309"/>
      <c r="G707" s="300"/>
      <c r="H707" s="318"/>
      <c r="I707" s="319"/>
      <c r="J707" s="318"/>
      <c r="K707" s="318"/>
      <c r="L707" s="318"/>
      <c r="M707" s="318"/>
      <c r="N707" s="318"/>
      <c r="O707" s="321"/>
      <c r="P707" s="334"/>
      <c r="Q707" s="323"/>
      <c r="R707" s="324"/>
      <c r="S707" s="94"/>
      <c r="T707" s="94"/>
      <c r="U707" s="94"/>
      <c r="V707" s="94"/>
      <c r="W707" s="94"/>
      <c r="X707" s="94"/>
      <c r="Y707" s="94"/>
      <c r="Z707" s="94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>
      <c r="A708" s="94"/>
      <c r="B708" s="351"/>
      <c r="C708" s="94"/>
      <c r="D708" s="325"/>
      <c r="E708" s="316"/>
      <c r="F708" s="309"/>
      <c r="G708" s="300"/>
      <c r="H708" s="318"/>
      <c r="I708" s="319"/>
      <c r="J708" s="318"/>
      <c r="K708" s="318"/>
      <c r="L708" s="318"/>
      <c r="M708" s="318"/>
      <c r="N708" s="318"/>
      <c r="O708" s="321"/>
      <c r="P708" s="334"/>
      <c r="Q708" s="323"/>
      <c r="R708" s="324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>
      <c r="A709" s="94"/>
      <c r="B709" s="351"/>
      <c r="C709" s="94"/>
      <c r="D709" s="325"/>
      <c r="E709" s="316"/>
      <c r="F709" s="309"/>
      <c r="G709" s="300"/>
      <c r="H709" s="318"/>
      <c r="I709" s="319"/>
      <c r="J709" s="318"/>
      <c r="K709" s="318"/>
      <c r="L709" s="318"/>
      <c r="M709" s="318"/>
      <c r="N709" s="318"/>
      <c r="O709" s="321"/>
      <c r="P709" s="334"/>
      <c r="Q709" s="323"/>
      <c r="R709" s="324"/>
      <c r="S709" s="94"/>
      <c r="T709" s="94"/>
      <c r="U709" s="94"/>
      <c r="V709" s="94"/>
      <c r="W709" s="94"/>
      <c r="X709" s="94"/>
      <c r="Y709" s="94"/>
      <c r="Z709" s="94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>
      <c r="A710" s="94"/>
      <c r="B710" s="351"/>
      <c r="C710" s="94"/>
      <c r="D710" s="325"/>
      <c r="E710" s="316"/>
      <c r="F710" s="309"/>
      <c r="G710" s="300"/>
      <c r="H710" s="318"/>
      <c r="I710" s="319"/>
      <c r="J710" s="318"/>
      <c r="K710" s="318"/>
      <c r="L710" s="318"/>
      <c r="M710" s="318"/>
      <c r="N710" s="318"/>
      <c r="O710" s="321"/>
      <c r="P710" s="334"/>
      <c r="Q710" s="323"/>
      <c r="R710" s="324"/>
      <c r="S710" s="94"/>
      <c r="T710" s="94"/>
      <c r="U710" s="94"/>
      <c r="V710" s="94"/>
      <c r="W710" s="94"/>
      <c r="X710" s="94"/>
      <c r="Y710" s="94"/>
      <c r="Z710" s="94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>
      <c r="A711" s="94"/>
      <c r="B711" s="351"/>
      <c r="C711" s="94"/>
      <c r="D711" s="325"/>
      <c r="E711" s="316"/>
      <c r="F711" s="309"/>
      <c r="G711" s="300"/>
      <c r="H711" s="318"/>
      <c r="I711" s="319"/>
      <c r="J711" s="318"/>
      <c r="K711" s="318"/>
      <c r="L711" s="318"/>
      <c r="M711" s="318"/>
      <c r="N711" s="318"/>
      <c r="O711" s="321"/>
      <c r="P711" s="334"/>
      <c r="Q711" s="323"/>
      <c r="R711" s="324"/>
      <c r="S711" s="94"/>
      <c r="T711" s="94"/>
      <c r="U711" s="94"/>
      <c r="V711" s="94"/>
      <c r="W711" s="94"/>
      <c r="X711" s="94"/>
      <c r="Y711" s="94"/>
      <c r="Z711" s="94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>
      <c r="A712" s="94"/>
      <c r="B712" s="351"/>
      <c r="C712" s="94"/>
      <c r="D712" s="325"/>
      <c r="E712" s="316"/>
      <c r="F712" s="309"/>
      <c r="G712" s="300"/>
      <c r="H712" s="318"/>
      <c r="I712" s="319"/>
      <c r="J712" s="318"/>
      <c r="K712" s="318"/>
      <c r="L712" s="318"/>
      <c r="M712" s="318"/>
      <c r="N712" s="318"/>
      <c r="O712" s="321"/>
      <c r="P712" s="334"/>
      <c r="Q712" s="323"/>
      <c r="R712" s="324"/>
      <c r="S712" s="94"/>
      <c r="T712" s="94"/>
      <c r="U712" s="94"/>
      <c r="V712" s="94"/>
      <c r="W712" s="94"/>
      <c r="X712" s="94"/>
      <c r="Y712" s="94"/>
      <c r="Z712" s="94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>
      <c r="A713" s="94"/>
      <c r="B713" s="351"/>
      <c r="C713" s="94"/>
      <c r="D713" s="325"/>
      <c r="E713" s="316"/>
      <c r="F713" s="309"/>
      <c r="G713" s="300"/>
      <c r="H713" s="318"/>
      <c r="I713" s="319"/>
      <c r="J713" s="318"/>
      <c r="K713" s="318"/>
      <c r="L713" s="318"/>
      <c r="M713" s="318"/>
      <c r="N713" s="318"/>
      <c r="O713" s="321"/>
      <c r="P713" s="334"/>
      <c r="Q713" s="323"/>
      <c r="R713" s="324"/>
      <c r="S713" s="94"/>
      <c r="T713" s="94"/>
      <c r="U713" s="94"/>
      <c r="V713" s="94"/>
      <c r="W713" s="94"/>
      <c r="X713" s="94"/>
      <c r="Y713" s="94"/>
      <c r="Z713" s="94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>
      <c r="A714" s="94"/>
      <c r="B714" s="351"/>
      <c r="C714" s="94"/>
      <c r="D714" s="325"/>
      <c r="E714" s="316"/>
      <c r="F714" s="309"/>
      <c r="G714" s="300"/>
      <c r="H714" s="318"/>
      <c r="I714" s="319"/>
      <c r="J714" s="318"/>
      <c r="K714" s="318"/>
      <c r="L714" s="318"/>
      <c r="M714" s="318"/>
      <c r="N714" s="318"/>
      <c r="O714" s="321"/>
      <c r="P714" s="334"/>
      <c r="Q714" s="323"/>
      <c r="R714" s="324"/>
      <c r="S714" s="94"/>
      <c r="T714" s="94"/>
      <c r="U714" s="94"/>
      <c r="V714" s="94"/>
      <c r="W714" s="94"/>
      <c r="X714" s="94"/>
      <c r="Y714" s="94"/>
      <c r="Z714" s="94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>
      <c r="A715" s="94"/>
      <c r="B715" s="351"/>
      <c r="C715" s="94"/>
      <c r="D715" s="325"/>
      <c r="E715" s="316"/>
      <c r="F715" s="309"/>
      <c r="G715" s="300"/>
      <c r="H715" s="318"/>
      <c r="I715" s="319"/>
      <c r="J715" s="318"/>
      <c r="K715" s="318"/>
      <c r="L715" s="318"/>
      <c r="M715" s="318"/>
      <c r="N715" s="318"/>
      <c r="O715" s="321"/>
      <c r="P715" s="334"/>
      <c r="Q715" s="323"/>
      <c r="R715" s="324"/>
      <c r="S715" s="94"/>
      <c r="T715" s="94"/>
      <c r="U715" s="94"/>
      <c r="V715" s="94"/>
      <c r="W715" s="94"/>
      <c r="X715" s="94"/>
      <c r="Y715" s="94"/>
      <c r="Z715" s="94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>
      <c r="A716" s="94"/>
      <c r="B716" s="351"/>
      <c r="C716" s="94"/>
      <c r="D716" s="325"/>
      <c r="E716" s="316"/>
      <c r="F716" s="309"/>
      <c r="G716" s="300"/>
      <c r="H716" s="318"/>
      <c r="I716" s="319"/>
      <c r="J716" s="318"/>
      <c r="K716" s="318"/>
      <c r="L716" s="318"/>
      <c r="M716" s="318"/>
      <c r="N716" s="318"/>
      <c r="O716" s="321"/>
      <c r="P716" s="334"/>
      <c r="Q716" s="323"/>
      <c r="R716" s="324"/>
      <c r="S716" s="94"/>
      <c r="T716" s="94"/>
      <c r="U716" s="94"/>
      <c r="V716" s="94"/>
      <c r="W716" s="94"/>
      <c r="X716" s="94"/>
      <c r="Y716" s="94"/>
      <c r="Z716" s="94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>
      <c r="A717" s="94"/>
      <c r="B717" s="351"/>
      <c r="C717" s="94"/>
      <c r="D717" s="325"/>
      <c r="E717" s="316"/>
      <c r="F717" s="309"/>
      <c r="G717" s="300"/>
      <c r="H717" s="318"/>
      <c r="I717" s="319"/>
      <c r="J717" s="318"/>
      <c r="K717" s="318"/>
      <c r="L717" s="318"/>
      <c r="M717" s="318"/>
      <c r="N717" s="318"/>
      <c r="O717" s="321"/>
      <c r="P717" s="334"/>
      <c r="Q717" s="323"/>
      <c r="R717" s="324"/>
      <c r="S717" s="94"/>
      <c r="T717" s="94"/>
      <c r="U717" s="94"/>
      <c r="V717" s="94"/>
      <c r="W717" s="94"/>
      <c r="X717" s="94"/>
      <c r="Y717" s="94"/>
      <c r="Z717" s="94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>
      <c r="A718" s="94"/>
      <c r="B718" s="351"/>
      <c r="C718" s="94"/>
      <c r="D718" s="325"/>
      <c r="E718" s="316"/>
      <c r="F718" s="309"/>
      <c r="G718" s="300"/>
      <c r="H718" s="318"/>
      <c r="I718" s="319"/>
      <c r="J718" s="318"/>
      <c r="K718" s="318"/>
      <c r="L718" s="318"/>
      <c r="M718" s="318"/>
      <c r="N718" s="318"/>
      <c r="O718" s="321"/>
      <c r="P718" s="334"/>
      <c r="Q718" s="323"/>
      <c r="R718" s="324"/>
      <c r="S718" s="94"/>
      <c r="T718" s="94"/>
      <c r="U718" s="94"/>
      <c r="V718" s="94"/>
      <c r="W718" s="94"/>
      <c r="X718" s="94"/>
      <c r="Y718" s="94"/>
      <c r="Z718" s="94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>
      <c r="A719" s="94"/>
      <c r="B719" s="351"/>
      <c r="C719" s="94"/>
      <c r="D719" s="325"/>
      <c r="E719" s="316"/>
      <c r="F719" s="309"/>
      <c r="G719" s="300"/>
      <c r="H719" s="318"/>
      <c r="I719" s="319"/>
      <c r="J719" s="318"/>
      <c r="K719" s="318"/>
      <c r="L719" s="318"/>
      <c r="M719" s="318"/>
      <c r="N719" s="318"/>
      <c r="O719" s="321"/>
      <c r="P719" s="334"/>
      <c r="Q719" s="323"/>
      <c r="R719" s="324"/>
      <c r="S719" s="94"/>
      <c r="T719" s="94"/>
      <c r="U719" s="94"/>
      <c r="V719" s="94"/>
      <c r="W719" s="94"/>
      <c r="X719" s="94"/>
      <c r="Y719" s="94"/>
      <c r="Z719" s="94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>
      <c r="A720" s="94"/>
      <c r="B720" s="351"/>
      <c r="C720" s="94"/>
      <c r="D720" s="325"/>
      <c r="E720" s="316"/>
      <c r="F720" s="309"/>
      <c r="G720" s="300"/>
      <c r="H720" s="318"/>
      <c r="I720" s="319"/>
      <c r="J720" s="318"/>
      <c r="K720" s="318"/>
      <c r="L720" s="318"/>
      <c r="M720" s="318"/>
      <c r="N720" s="318"/>
      <c r="O720" s="321"/>
      <c r="P720" s="334"/>
      <c r="Q720" s="323"/>
      <c r="R720" s="324"/>
      <c r="S720" s="94"/>
      <c r="T720" s="94"/>
      <c r="U720" s="94"/>
      <c r="V720" s="94"/>
      <c r="W720" s="94"/>
      <c r="X720" s="94"/>
      <c r="Y720" s="94"/>
      <c r="Z720" s="94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>
      <c r="A721" s="94"/>
      <c r="B721" s="351"/>
      <c r="C721" s="94"/>
      <c r="D721" s="325"/>
      <c r="E721" s="316"/>
      <c r="F721" s="309"/>
      <c r="G721" s="300"/>
      <c r="H721" s="318"/>
      <c r="I721" s="319"/>
      <c r="J721" s="318"/>
      <c r="K721" s="318"/>
      <c r="L721" s="318"/>
      <c r="M721" s="318"/>
      <c r="N721" s="318"/>
      <c r="O721" s="321"/>
      <c r="P721" s="334"/>
      <c r="Q721" s="323"/>
      <c r="R721" s="324"/>
      <c r="S721" s="94"/>
      <c r="T721" s="94"/>
      <c r="U721" s="94"/>
      <c r="V721" s="94"/>
      <c r="W721" s="94"/>
      <c r="X721" s="94"/>
      <c r="Y721" s="94"/>
      <c r="Z721" s="94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>
      <c r="A722" s="94"/>
      <c r="B722" s="351"/>
      <c r="C722" s="94"/>
      <c r="D722" s="325"/>
      <c r="E722" s="316"/>
      <c r="F722" s="309"/>
      <c r="G722" s="300"/>
      <c r="H722" s="318"/>
      <c r="I722" s="319"/>
      <c r="J722" s="318"/>
      <c r="K722" s="318"/>
      <c r="L722" s="318"/>
      <c r="M722" s="318"/>
      <c r="N722" s="318"/>
      <c r="O722" s="321"/>
      <c r="P722" s="334"/>
      <c r="Q722" s="323"/>
      <c r="R722" s="324"/>
      <c r="S722" s="94"/>
      <c r="T722" s="94"/>
      <c r="U722" s="94"/>
      <c r="V722" s="94"/>
      <c r="W722" s="94"/>
      <c r="X722" s="94"/>
      <c r="Y722" s="94"/>
      <c r="Z722" s="94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>
      <c r="A723" s="94"/>
      <c r="B723" s="351"/>
      <c r="C723" s="94"/>
      <c r="D723" s="325"/>
      <c r="E723" s="316"/>
      <c r="F723" s="309"/>
      <c r="G723" s="300"/>
      <c r="H723" s="318"/>
      <c r="I723" s="319"/>
      <c r="J723" s="318"/>
      <c r="K723" s="318"/>
      <c r="L723" s="318"/>
      <c r="M723" s="318"/>
      <c r="N723" s="318"/>
      <c r="O723" s="321"/>
      <c r="P723" s="334"/>
      <c r="Q723" s="323"/>
      <c r="R723" s="324"/>
      <c r="S723" s="94"/>
      <c r="T723" s="94"/>
      <c r="U723" s="94"/>
      <c r="V723" s="94"/>
      <c r="W723" s="94"/>
      <c r="X723" s="94"/>
      <c r="Y723" s="94"/>
      <c r="Z723" s="94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>
      <c r="A724" s="94"/>
      <c r="B724" s="351"/>
      <c r="C724" s="94"/>
      <c r="D724" s="325"/>
      <c r="E724" s="316"/>
      <c r="F724" s="309"/>
      <c r="G724" s="300"/>
      <c r="H724" s="318"/>
      <c r="I724" s="319"/>
      <c r="J724" s="318"/>
      <c r="K724" s="318"/>
      <c r="L724" s="318"/>
      <c r="M724" s="318"/>
      <c r="N724" s="318"/>
      <c r="O724" s="321"/>
      <c r="P724" s="334"/>
      <c r="Q724" s="323"/>
      <c r="R724" s="324"/>
      <c r="S724" s="94"/>
      <c r="T724" s="94"/>
      <c r="U724" s="94"/>
      <c r="V724" s="94"/>
      <c r="W724" s="94"/>
      <c r="X724" s="94"/>
      <c r="Y724" s="94"/>
      <c r="Z724" s="94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>
      <c r="A725" s="94"/>
      <c r="B725" s="351"/>
      <c r="C725" s="94"/>
      <c r="D725" s="325"/>
      <c r="E725" s="316"/>
      <c r="F725" s="309"/>
      <c r="G725" s="300"/>
      <c r="H725" s="318"/>
      <c r="I725" s="319"/>
      <c r="J725" s="318"/>
      <c r="K725" s="318"/>
      <c r="L725" s="318"/>
      <c r="M725" s="318"/>
      <c r="N725" s="318"/>
      <c r="O725" s="321"/>
      <c r="P725" s="334"/>
      <c r="Q725" s="323"/>
      <c r="R725" s="324"/>
      <c r="S725" s="94"/>
      <c r="T725" s="94"/>
      <c r="U725" s="94"/>
      <c r="V725" s="94"/>
      <c r="W725" s="94"/>
      <c r="X725" s="94"/>
      <c r="Y725" s="94"/>
      <c r="Z725" s="94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>
      <c r="A726" s="94"/>
      <c r="B726" s="351"/>
      <c r="C726" s="94"/>
      <c r="D726" s="325"/>
      <c r="E726" s="316"/>
      <c r="F726" s="309"/>
      <c r="G726" s="300"/>
      <c r="H726" s="318"/>
      <c r="I726" s="319"/>
      <c r="J726" s="318"/>
      <c r="K726" s="318"/>
      <c r="L726" s="318"/>
      <c r="M726" s="318"/>
      <c r="N726" s="318"/>
      <c r="O726" s="321"/>
      <c r="P726" s="334"/>
      <c r="Q726" s="323"/>
      <c r="R726" s="324"/>
      <c r="S726" s="94"/>
      <c r="T726" s="94"/>
      <c r="U726" s="94"/>
      <c r="V726" s="94"/>
      <c r="W726" s="94"/>
      <c r="X726" s="94"/>
      <c r="Y726" s="94"/>
      <c r="Z726" s="94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>
      <c r="A727" s="94"/>
      <c r="B727" s="351"/>
      <c r="C727" s="94"/>
      <c r="D727" s="325"/>
      <c r="E727" s="316"/>
      <c r="F727" s="309"/>
      <c r="G727" s="300"/>
      <c r="H727" s="318"/>
      <c r="I727" s="319"/>
      <c r="J727" s="318"/>
      <c r="K727" s="318"/>
      <c r="L727" s="318"/>
      <c r="M727" s="318"/>
      <c r="N727" s="318"/>
      <c r="O727" s="321"/>
      <c r="P727" s="334"/>
      <c r="Q727" s="323"/>
      <c r="R727" s="324"/>
      <c r="S727" s="94"/>
      <c r="T727" s="94"/>
      <c r="U727" s="94"/>
      <c r="V727" s="94"/>
      <c r="W727" s="94"/>
      <c r="X727" s="94"/>
      <c r="Y727" s="94"/>
      <c r="Z727" s="94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>
      <c r="A728" s="94"/>
      <c r="B728" s="351"/>
      <c r="C728" s="94"/>
      <c r="D728" s="325"/>
      <c r="E728" s="316"/>
      <c r="F728" s="309"/>
      <c r="G728" s="300"/>
      <c r="H728" s="318"/>
      <c r="I728" s="319"/>
      <c r="J728" s="318"/>
      <c r="K728" s="318"/>
      <c r="L728" s="318"/>
      <c r="M728" s="318"/>
      <c r="N728" s="318"/>
      <c r="O728" s="321"/>
      <c r="P728" s="334"/>
      <c r="Q728" s="323"/>
      <c r="R728" s="324"/>
      <c r="S728" s="94"/>
      <c r="T728" s="94"/>
      <c r="U728" s="94"/>
      <c r="V728" s="94"/>
      <c r="W728" s="94"/>
      <c r="X728" s="94"/>
      <c r="Y728" s="94"/>
      <c r="Z728" s="94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>
      <c r="A729" s="94"/>
      <c r="B729" s="351"/>
      <c r="C729" s="94"/>
      <c r="D729" s="325"/>
      <c r="E729" s="316"/>
      <c r="F729" s="309"/>
      <c r="G729" s="300"/>
      <c r="H729" s="318"/>
      <c r="I729" s="319"/>
      <c r="J729" s="318"/>
      <c r="K729" s="318"/>
      <c r="L729" s="318"/>
      <c r="M729" s="318"/>
      <c r="N729" s="318"/>
      <c r="O729" s="321"/>
      <c r="P729" s="334"/>
      <c r="Q729" s="323"/>
      <c r="R729" s="324"/>
      <c r="S729" s="94"/>
      <c r="T729" s="94"/>
      <c r="U729" s="94"/>
      <c r="V729" s="94"/>
      <c r="W729" s="94"/>
      <c r="X729" s="94"/>
      <c r="Y729" s="94"/>
      <c r="Z729" s="94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>
      <c r="A730" s="94"/>
      <c r="B730" s="351"/>
      <c r="C730" s="94"/>
      <c r="D730" s="325"/>
      <c r="E730" s="316"/>
      <c r="F730" s="309"/>
      <c r="G730" s="300"/>
      <c r="H730" s="318"/>
      <c r="I730" s="319"/>
      <c r="J730" s="318"/>
      <c r="K730" s="318"/>
      <c r="L730" s="318"/>
      <c r="M730" s="318"/>
      <c r="N730" s="318"/>
      <c r="O730" s="321"/>
      <c r="P730" s="334"/>
      <c r="Q730" s="323"/>
      <c r="R730" s="324"/>
      <c r="S730" s="94"/>
      <c r="T730" s="94"/>
      <c r="U730" s="94"/>
      <c r="V730" s="94"/>
      <c r="W730" s="94"/>
      <c r="X730" s="94"/>
      <c r="Y730" s="94"/>
      <c r="Z730" s="94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>
      <c r="A731" s="94"/>
      <c r="B731" s="351"/>
      <c r="C731" s="94"/>
      <c r="D731" s="325"/>
      <c r="E731" s="316"/>
      <c r="F731" s="309"/>
      <c r="G731" s="300"/>
      <c r="H731" s="318"/>
      <c r="I731" s="319"/>
      <c r="J731" s="318"/>
      <c r="K731" s="318"/>
      <c r="L731" s="318"/>
      <c r="M731" s="318"/>
      <c r="N731" s="318"/>
      <c r="O731" s="321"/>
      <c r="P731" s="334"/>
      <c r="Q731" s="323"/>
      <c r="R731" s="324"/>
      <c r="S731" s="94"/>
      <c r="T731" s="94"/>
      <c r="U731" s="94"/>
      <c r="V731" s="94"/>
      <c r="W731" s="94"/>
      <c r="X731" s="94"/>
      <c r="Y731" s="94"/>
      <c r="Z731" s="94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>
      <c r="A732" s="94"/>
      <c r="B732" s="351"/>
      <c r="C732" s="94"/>
      <c r="D732" s="325"/>
      <c r="E732" s="316"/>
      <c r="F732" s="309"/>
      <c r="G732" s="300"/>
      <c r="H732" s="318"/>
      <c r="I732" s="319"/>
      <c r="J732" s="318"/>
      <c r="K732" s="318"/>
      <c r="L732" s="318"/>
      <c r="M732" s="318"/>
      <c r="N732" s="318"/>
      <c r="O732" s="321"/>
      <c r="P732" s="334"/>
      <c r="Q732" s="323"/>
      <c r="R732" s="324"/>
      <c r="S732" s="94"/>
      <c r="T732" s="94"/>
      <c r="U732" s="94"/>
      <c r="V732" s="94"/>
      <c r="W732" s="94"/>
      <c r="X732" s="94"/>
      <c r="Y732" s="94"/>
      <c r="Z732" s="94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>
      <c r="A733" s="94"/>
      <c r="B733" s="351"/>
      <c r="C733" s="94"/>
      <c r="D733" s="325"/>
      <c r="E733" s="316"/>
      <c r="F733" s="309"/>
      <c r="G733" s="300"/>
      <c r="H733" s="318"/>
      <c r="I733" s="319"/>
      <c r="J733" s="318"/>
      <c r="K733" s="318"/>
      <c r="L733" s="318"/>
      <c r="M733" s="318"/>
      <c r="N733" s="318"/>
      <c r="O733" s="321"/>
      <c r="P733" s="334"/>
      <c r="Q733" s="323"/>
      <c r="R733" s="324"/>
      <c r="S733" s="94"/>
      <c r="T733" s="94"/>
      <c r="U733" s="94"/>
      <c r="V733" s="94"/>
      <c r="W733" s="94"/>
      <c r="X733" s="94"/>
      <c r="Y733" s="94"/>
      <c r="Z733" s="94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>
      <c r="A734" s="94"/>
      <c r="B734" s="351"/>
      <c r="C734" s="94"/>
      <c r="D734" s="325"/>
      <c r="E734" s="316"/>
      <c r="F734" s="309"/>
      <c r="G734" s="300"/>
      <c r="H734" s="318"/>
      <c r="I734" s="319"/>
      <c r="J734" s="318"/>
      <c r="K734" s="318"/>
      <c r="L734" s="318"/>
      <c r="M734" s="318"/>
      <c r="N734" s="318"/>
      <c r="O734" s="321"/>
      <c r="P734" s="334"/>
      <c r="Q734" s="323"/>
      <c r="R734" s="324"/>
      <c r="S734" s="94"/>
      <c r="T734" s="94"/>
      <c r="U734" s="94"/>
      <c r="V734" s="94"/>
      <c r="W734" s="94"/>
      <c r="X734" s="94"/>
      <c r="Y734" s="94"/>
      <c r="Z734" s="94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>
      <c r="A735" s="94"/>
      <c r="B735" s="351"/>
      <c r="C735" s="94"/>
      <c r="D735" s="325"/>
      <c r="E735" s="316"/>
      <c r="F735" s="309"/>
      <c r="G735" s="300"/>
      <c r="H735" s="318"/>
      <c r="I735" s="319"/>
      <c r="J735" s="318"/>
      <c r="K735" s="318"/>
      <c r="L735" s="318"/>
      <c r="M735" s="318"/>
      <c r="N735" s="318"/>
      <c r="O735" s="321"/>
      <c r="P735" s="334"/>
      <c r="Q735" s="323"/>
      <c r="R735" s="324"/>
      <c r="S735" s="94"/>
      <c r="T735" s="94"/>
      <c r="U735" s="94"/>
      <c r="V735" s="94"/>
      <c r="W735" s="94"/>
      <c r="X735" s="94"/>
      <c r="Y735" s="94"/>
      <c r="Z735" s="94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>
      <c r="A736" s="94"/>
      <c r="B736" s="351"/>
      <c r="C736" s="94"/>
      <c r="D736" s="325"/>
      <c r="E736" s="316"/>
      <c r="F736" s="309"/>
      <c r="G736" s="300"/>
      <c r="H736" s="318"/>
      <c r="I736" s="319"/>
      <c r="J736" s="318"/>
      <c r="K736" s="318"/>
      <c r="L736" s="318"/>
      <c r="M736" s="318"/>
      <c r="N736" s="318"/>
      <c r="O736" s="321"/>
      <c r="P736" s="334"/>
      <c r="Q736" s="323"/>
      <c r="R736" s="324"/>
      <c r="S736" s="94"/>
      <c r="T736" s="94"/>
      <c r="U736" s="94"/>
      <c r="V736" s="94"/>
      <c r="W736" s="94"/>
      <c r="X736" s="94"/>
      <c r="Y736" s="94"/>
      <c r="Z736" s="94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>
      <c r="A737" s="94"/>
      <c r="B737" s="351"/>
      <c r="C737" s="94"/>
      <c r="D737" s="325"/>
      <c r="E737" s="316"/>
      <c r="F737" s="309"/>
      <c r="G737" s="300"/>
      <c r="H737" s="318"/>
      <c r="I737" s="319"/>
      <c r="J737" s="318"/>
      <c r="K737" s="318"/>
      <c r="L737" s="318"/>
      <c r="M737" s="318"/>
      <c r="N737" s="318"/>
      <c r="O737" s="321"/>
      <c r="P737" s="334"/>
      <c r="Q737" s="323"/>
      <c r="R737" s="324"/>
      <c r="S737" s="94"/>
      <c r="T737" s="94"/>
      <c r="U737" s="94"/>
      <c r="V737" s="94"/>
      <c r="W737" s="94"/>
      <c r="X737" s="94"/>
      <c r="Y737" s="94"/>
      <c r="Z737" s="94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>
      <c r="A738" s="94"/>
      <c r="B738" s="351"/>
      <c r="C738" s="94"/>
      <c r="D738" s="325"/>
      <c r="E738" s="316"/>
      <c r="F738" s="309"/>
      <c r="G738" s="300"/>
      <c r="H738" s="318"/>
      <c r="I738" s="319"/>
      <c r="J738" s="318"/>
      <c r="K738" s="318"/>
      <c r="L738" s="318"/>
      <c r="M738" s="318"/>
      <c r="N738" s="318"/>
      <c r="O738" s="321"/>
      <c r="P738" s="334"/>
      <c r="Q738" s="323"/>
      <c r="R738" s="324"/>
      <c r="S738" s="94"/>
      <c r="T738" s="94"/>
      <c r="U738" s="94"/>
      <c r="V738" s="94"/>
      <c r="W738" s="94"/>
      <c r="X738" s="94"/>
      <c r="Y738" s="94"/>
      <c r="Z738" s="94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>
      <c r="A739" s="94"/>
      <c r="B739" s="351"/>
      <c r="C739" s="94"/>
      <c r="D739" s="325"/>
      <c r="E739" s="316"/>
      <c r="F739" s="309"/>
      <c r="G739" s="300"/>
      <c r="H739" s="318"/>
      <c r="I739" s="319"/>
      <c r="J739" s="318"/>
      <c r="K739" s="318"/>
      <c r="L739" s="318"/>
      <c r="M739" s="318"/>
      <c r="N739" s="318"/>
      <c r="O739" s="321"/>
      <c r="P739" s="334"/>
      <c r="Q739" s="323"/>
      <c r="R739" s="324"/>
      <c r="S739" s="94"/>
      <c r="T739" s="94"/>
      <c r="U739" s="94"/>
      <c r="V739" s="94"/>
      <c r="W739" s="94"/>
      <c r="X739" s="94"/>
      <c r="Y739" s="94"/>
      <c r="Z739" s="94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>
      <c r="A740" s="94"/>
      <c r="B740" s="351"/>
      <c r="C740" s="94"/>
      <c r="D740" s="325"/>
      <c r="E740" s="316"/>
      <c r="F740" s="309"/>
      <c r="G740" s="300"/>
      <c r="H740" s="318"/>
      <c r="I740" s="319"/>
      <c r="J740" s="318"/>
      <c r="K740" s="318"/>
      <c r="L740" s="318"/>
      <c r="M740" s="318"/>
      <c r="N740" s="318"/>
      <c r="O740" s="321"/>
      <c r="P740" s="334"/>
      <c r="Q740" s="323"/>
      <c r="R740" s="324"/>
      <c r="S740" s="94"/>
      <c r="T740" s="94"/>
      <c r="U740" s="94"/>
      <c r="V740" s="94"/>
      <c r="W740" s="94"/>
      <c r="X740" s="94"/>
      <c r="Y740" s="94"/>
      <c r="Z740" s="94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>
      <c r="A741" s="94"/>
      <c r="B741" s="351"/>
      <c r="C741" s="94"/>
      <c r="D741" s="325"/>
      <c r="E741" s="316"/>
      <c r="F741" s="309"/>
      <c r="G741" s="300"/>
      <c r="H741" s="318"/>
      <c r="I741" s="319"/>
      <c r="J741" s="318"/>
      <c r="K741" s="318"/>
      <c r="L741" s="318"/>
      <c r="M741" s="318"/>
      <c r="N741" s="318"/>
      <c r="O741" s="321"/>
      <c r="P741" s="334"/>
      <c r="Q741" s="323"/>
      <c r="R741" s="324"/>
      <c r="S741" s="94"/>
      <c r="T741" s="94"/>
      <c r="U741" s="94"/>
      <c r="V741" s="94"/>
      <c r="W741" s="94"/>
      <c r="X741" s="94"/>
      <c r="Y741" s="94"/>
      <c r="Z741" s="94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>
      <c r="A742" s="94"/>
      <c r="B742" s="351"/>
      <c r="C742" s="94"/>
      <c r="D742" s="325"/>
      <c r="E742" s="316"/>
      <c r="F742" s="309"/>
      <c r="G742" s="300"/>
      <c r="H742" s="318"/>
      <c r="I742" s="319"/>
      <c r="J742" s="318"/>
      <c r="K742" s="318"/>
      <c r="L742" s="318"/>
      <c r="M742" s="318"/>
      <c r="N742" s="318"/>
      <c r="O742" s="321"/>
      <c r="P742" s="334"/>
      <c r="Q742" s="323"/>
      <c r="R742" s="324"/>
      <c r="S742" s="94"/>
      <c r="T742" s="94"/>
      <c r="U742" s="94"/>
      <c r="V742" s="94"/>
      <c r="W742" s="94"/>
      <c r="X742" s="94"/>
      <c r="Y742" s="94"/>
      <c r="Z742" s="94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>
      <c r="A743" s="94"/>
      <c r="B743" s="351"/>
      <c r="C743" s="94"/>
      <c r="D743" s="325"/>
      <c r="E743" s="316"/>
      <c r="F743" s="309"/>
      <c r="G743" s="300"/>
      <c r="H743" s="318"/>
      <c r="I743" s="319"/>
      <c r="J743" s="318"/>
      <c r="K743" s="318"/>
      <c r="L743" s="318"/>
      <c r="M743" s="318"/>
      <c r="N743" s="318"/>
      <c r="O743" s="321"/>
      <c r="P743" s="334"/>
      <c r="Q743" s="323"/>
      <c r="R743" s="324"/>
      <c r="S743" s="94"/>
      <c r="T743" s="94"/>
      <c r="U743" s="94"/>
      <c r="V743" s="94"/>
      <c r="W743" s="94"/>
      <c r="X743" s="94"/>
      <c r="Y743" s="94"/>
      <c r="Z743" s="94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>
      <c r="A744" s="94"/>
      <c r="B744" s="351"/>
      <c r="C744" s="94"/>
      <c r="D744" s="325"/>
      <c r="E744" s="316"/>
      <c r="F744" s="309"/>
      <c r="G744" s="300"/>
      <c r="H744" s="318"/>
      <c r="I744" s="319"/>
      <c r="J744" s="318"/>
      <c r="K744" s="318"/>
      <c r="L744" s="318"/>
      <c r="M744" s="318"/>
      <c r="N744" s="318"/>
      <c r="O744" s="321"/>
      <c r="P744" s="334"/>
      <c r="Q744" s="323"/>
      <c r="R744" s="324"/>
      <c r="S744" s="94"/>
      <c r="T744" s="94"/>
      <c r="U744" s="94"/>
      <c r="V744" s="94"/>
      <c r="W744" s="94"/>
      <c r="X744" s="94"/>
      <c r="Y744" s="94"/>
      <c r="Z744" s="94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>
      <c r="A745" s="94"/>
      <c r="B745" s="351"/>
      <c r="C745" s="94"/>
      <c r="D745" s="325"/>
      <c r="E745" s="316"/>
      <c r="F745" s="309"/>
      <c r="G745" s="300"/>
      <c r="H745" s="318"/>
      <c r="I745" s="319"/>
      <c r="J745" s="318"/>
      <c r="K745" s="318"/>
      <c r="L745" s="318"/>
      <c r="M745" s="318"/>
      <c r="N745" s="318"/>
      <c r="O745" s="321"/>
      <c r="P745" s="334"/>
      <c r="Q745" s="323"/>
      <c r="R745" s="324"/>
      <c r="S745" s="94"/>
      <c r="T745" s="94"/>
      <c r="U745" s="94"/>
      <c r="V745" s="94"/>
      <c r="W745" s="94"/>
      <c r="X745" s="94"/>
      <c r="Y745" s="94"/>
      <c r="Z745" s="94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>
      <c r="A746" s="94"/>
      <c r="B746" s="351"/>
      <c r="C746" s="94"/>
      <c r="D746" s="325"/>
      <c r="E746" s="316"/>
      <c r="F746" s="309"/>
      <c r="G746" s="300"/>
      <c r="H746" s="318"/>
      <c r="I746" s="319"/>
      <c r="J746" s="318"/>
      <c r="K746" s="318"/>
      <c r="L746" s="318"/>
      <c r="M746" s="318"/>
      <c r="N746" s="318"/>
      <c r="O746" s="321"/>
      <c r="P746" s="334"/>
      <c r="Q746" s="323"/>
      <c r="R746" s="324"/>
      <c r="S746" s="94"/>
      <c r="T746" s="94"/>
      <c r="U746" s="94"/>
      <c r="V746" s="94"/>
      <c r="W746" s="94"/>
      <c r="X746" s="94"/>
      <c r="Y746" s="94"/>
      <c r="Z746" s="94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>
      <c r="A747" s="94"/>
      <c r="B747" s="351"/>
      <c r="C747" s="94"/>
      <c r="D747" s="325"/>
      <c r="E747" s="316"/>
      <c r="F747" s="309"/>
      <c r="G747" s="300"/>
      <c r="H747" s="318"/>
      <c r="I747" s="319"/>
      <c r="J747" s="318"/>
      <c r="K747" s="318"/>
      <c r="L747" s="318"/>
      <c r="M747" s="318"/>
      <c r="N747" s="318"/>
      <c r="O747" s="321"/>
      <c r="P747" s="334"/>
      <c r="Q747" s="323"/>
      <c r="R747" s="324"/>
      <c r="S747" s="94"/>
      <c r="T747" s="94"/>
      <c r="U747" s="94"/>
      <c r="V747" s="94"/>
      <c r="W747" s="94"/>
      <c r="X747" s="94"/>
      <c r="Y747" s="94"/>
      <c r="Z747" s="94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>
      <c r="A748" s="94"/>
      <c r="B748" s="351"/>
      <c r="C748" s="94"/>
      <c r="D748" s="325"/>
      <c r="E748" s="316"/>
      <c r="F748" s="309"/>
      <c r="G748" s="300"/>
      <c r="H748" s="318"/>
      <c r="I748" s="319"/>
      <c r="J748" s="318"/>
      <c r="K748" s="318"/>
      <c r="L748" s="318"/>
      <c r="M748" s="318"/>
      <c r="N748" s="318"/>
      <c r="O748" s="321"/>
      <c r="P748" s="334"/>
      <c r="Q748" s="323"/>
      <c r="R748" s="324"/>
      <c r="S748" s="94"/>
      <c r="T748" s="94"/>
      <c r="U748" s="94"/>
      <c r="V748" s="94"/>
      <c r="W748" s="94"/>
      <c r="X748" s="94"/>
      <c r="Y748" s="94"/>
      <c r="Z748" s="94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>
      <c r="A749" s="94"/>
      <c r="B749" s="351"/>
      <c r="C749" s="94"/>
      <c r="D749" s="325"/>
      <c r="E749" s="316"/>
      <c r="F749" s="309"/>
      <c r="G749" s="300"/>
      <c r="H749" s="318"/>
      <c r="I749" s="319"/>
      <c r="J749" s="318"/>
      <c r="K749" s="318"/>
      <c r="L749" s="318"/>
      <c r="M749" s="318"/>
      <c r="N749" s="318"/>
      <c r="O749" s="321"/>
      <c r="P749" s="334"/>
      <c r="Q749" s="323"/>
      <c r="R749" s="324"/>
      <c r="S749" s="94"/>
      <c r="T749" s="94"/>
      <c r="U749" s="94"/>
      <c r="V749" s="94"/>
      <c r="W749" s="94"/>
      <c r="X749" s="94"/>
      <c r="Y749" s="94"/>
      <c r="Z749" s="94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>
      <c r="A750" s="94"/>
      <c r="B750" s="351"/>
      <c r="C750" s="94"/>
      <c r="D750" s="325"/>
      <c r="E750" s="316"/>
      <c r="F750" s="309"/>
      <c r="G750" s="300"/>
      <c r="H750" s="318"/>
      <c r="I750" s="319"/>
      <c r="J750" s="318"/>
      <c r="K750" s="318"/>
      <c r="L750" s="318"/>
      <c r="M750" s="318"/>
      <c r="N750" s="318"/>
      <c r="O750" s="321"/>
      <c r="P750" s="334"/>
      <c r="Q750" s="323"/>
      <c r="R750" s="324"/>
      <c r="S750" s="94"/>
      <c r="T750" s="94"/>
      <c r="U750" s="94"/>
      <c r="V750" s="94"/>
      <c r="W750" s="94"/>
      <c r="X750" s="94"/>
      <c r="Y750" s="94"/>
      <c r="Z750" s="94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>
      <c r="A751" s="94"/>
      <c r="B751" s="351"/>
      <c r="C751" s="94"/>
      <c r="D751" s="325"/>
      <c r="E751" s="316"/>
      <c r="F751" s="309"/>
      <c r="G751" s="300"/>
      <c r="H751" s="318"/>
      <c r="I751" s="319"/>
      <c r="J751" s="318"/>
      <c r="K751" s="318"/>
      <c r="L751" s="318"/>
      <c r="M751" s="318"/>
      <c r="N751" s="318"/>
      <c r="O751" s="321"/>
      <c r="P751" s="334"/>
      <c r="Q751" s="323"/>
      <c r="R751" s="324"/>
      <c r="S751" s="94"/>
      <c r="T751" s="94"/>
      <c r="U751" s="94"/>
      <c r="V751" s="94"/>
      <c r="W751" s="94"/>
      <c r="X751" s="94"/>
      <c r="Y751" s="94"/>
      <c r="Z751" s="94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>
      <c r="A752" s="94"/>
      <c r="B752" s="351"/>
      <c r="C752" s="94"/>
      <c r="D752" s="325"/>
      <c r="E752" s="316"/>
      <c r="F752" s="309"/>
      <c r="G752" s="300"/>
      <c r="H752" s="318"/>
      <c r="I752" s="319"/>
      <c r="J752" s="318"/>
      <c r="K752" s="318"/>
      <c r="L752" s="318"/>
      <c r="M752" s="318"/>
      <c r="N752" s="318"/>
      <c r="O752" s="321"/>
      <c r="P752" s="334"/>
      <c r="Q752" s="323"/>
      <c r="R752" s="324"/>
      <c r="S752" s="94"/>
      <c r="T752" s="94"/>
      <c r="U752" s="94"/>
      <c r="V752" s="94"/>
      <c r="W752" s="94"/>
      <c r="X752" s="94"/>
      <c r="Y752" s="94"/>
      <c r="Z752" s="94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>
      <c r="A753" s="94"/>
      <c r="B753" s="351"/>
      <c r="C753" s="94"/>
      <c r="D753" s="325"/>
      <c r="E753" s="316"/>
      <c r="F753" s="309"/>
      <c r="G753" s="300"/>
      <c r="H753" s="318"/>
      <c r="I753" s="319"/>
      <c r="J753" s="318"/>
      <c r="K753" s="318"/>
      <c r="L753" s="318"/>
      <c r="M753" s="318"/>
      <c r="N753" s="318"/>
      <c r="O753" s="321"/>
      <c r="P753" s="334"/>
      <c r="Q753" s="323"/>
      <c r="R753" s="324"/>
      <c r="S753" s="94"/>
      <c r="T753" s="94"/>
      <c r="U753" s="94"/>
      <c r="V753" s="94"/>
      <c r="W753" s="94"/>
      <c r="X753" s="94"/>
      <c r="Y753" s="94"/>
      <c r="Z753" s="94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>
      <c r="A754" s="94"/>
      <c r="B754" s="351"/>
      <c r="C754" s="94"/>
      <c r="D754" s="325"/>
      <c r="E754" s="316"/>
      <c r="F754" s="309"/>
      <c r="G754" s="300"/>
      <c r="H754" s="318"/>
      <c r="I754" s="319"/>
      <c r="J754" s="318"/>
      <c r="K754" s="318"/>
      <c r="L754" s="318"/>
      <c r="M754" s="318"/>
      <c r="N754" s="318"/>
      <c r="O754" s="321"/>
      <c r="P754" s="334"/>
      <c r="Q754" s="323"/>
      <c r="R754" s="324"/>
      <c r="S754" s="94"/>
      <c r="T754" s="94"/>
      <c r="U754" s="94"/>
      <c r="V754" s="94"/>
      <c r="W754" s="94"/>
      <c r="X754" s="94"/>
      <c r="Y754" s="94"/>
      <c r="Z754" s="94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>
      <c r="A755" s="94"/>
      <c r="B755" s="351"/>
      <c r="C755" s="94"/>
      <c r="D755" s="325"/>
      <c r="E755" s="316"/>
      <c r="F755" s="309"/>
      <c r="G755" s="300"/>
      <c r="H755" s="318"/>
      <c r="I755" s="319"/>
      <c r="J755" s="318"/>
      <c r="K755" s="318"/>
      <c r="L755" s="318"/>
      <c r="M755" s="318"/>
      <c r="N755" s="318"/>
      <c r="O755" s="321"/>
      <c r="P755" s="334"/>
      <c r="Q755" s="323"/>
      <c r="R755" s="324"/>
      <c r="S755" s="94"/>
      <c r="T755" s="94"/>
      <c r="U755" s="94"/>
      <c r="V755" s="94"/>
      <c r="W755" s="94"/>
      <c r="X755" s="94"/>
      <c r="Y755" s="94"/>
      <c r="Z755" s="94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>
      <c r="A756" s="94"/>
      <c r="B756" s="351"/>
      <c r="C756" s="94"/>
      <c r="D756" s="325"/>
      <c r="E756" s="316"/>
      <c r="F756" s="309"/>
      <c r="G756" s="300"/>
      <c r="H756" s="318"/>
      <c r="I756" s="319"/>
      <c r="J756" s="318"/>
      <c r="K756" s="318"/>
      <c r="L756" s="318"/>
      <c r="M756" s="318"/>
      <c r="N756" s="318"/>
      <c r="O756" s="321"/>
      <c r="P756" s="334"/>
      <c r="Q756" s="323"/>
      <c r="R756" s="324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>
      <c r="A757" s="94"/>
      <c r="B757" s="351"/>
      <c r="C757" s="94"/>
      <c r="D757" s="325"/>
      <c r="E757" s="316"/>
      <c r="F757" s="309"/>
      <c r="G757" s="300"/>
      <c r="H757" s="318"/>
      <c r="I757" s="319"/>
      <c r="J757" s="318"/>
      <c r="K757" s="318"/>
      <c r="L757" s="318"/>
      <c r="M757" s="318"/>
      <c r="N757" s="318"/>
      <c r="O757" s="321"/>
      <c r="P757" s="334"/>
      <c r="Q757" s="323"/>
      <c r="R757" s="324"/>
      <c r="S757" s="94"/>
      <c r="T757" s="94"/>
      <c r="U757" s="94"/>
      <c r="V757" s="94"/>
      <c r="W757" s="94"/>
      <c r="X757" s="94"/>
      <c r="Y757" s="94"/>
      <c r="Z757" s="94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>
      <c r="A758" s="94"/>
      <c r="B758" s="351"/>
      <c r="C758" s="94"/>
      <c r="D758" s="325"/>
      <c r="E758" s="316"/>
      <c r="F758" s="309"/>
      <c r="G758" s="300"/>
      <c r="H758" s="318"/>
      <c r="I758" s="319"/>
      <c r="J758" s="318"/>
      <c r="K758" s="318"/>
      <c r="L758" s="318"/>
      <c r="M758" s="318"/>
      <c r="N758" s="318"/>
      <c r="O758" s="321"/>
      <c r="P758" s="334"/>
      <c r="Q758" s="323"/>
      <c r="R758" s="32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>
      <c r="A759" s="94"/>
      <c r="B759" s="351"/>
      <c r="C759" s="94"/>
      <c r="D759" s="325"/>
      <c r="E759" s="316"/>
      <c r="F759" s="309"/>
      <c r="G759" s="300"/>
      <c r="H759" s="318"/>
      <c r="I759" s="319"/>
      <c r="J759" s="318"/>
      <c r="K759" s="318"/>
      <c r="L759" s="318"/>
      <c r="M759" s="318"/>
      <c r="N759" s="318"/>
      <c r="O759" s="321"/>
      <c r="P759" s="334"/>
      <c r="Q759" s="323"/>
      <c r="R759" s="32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>
      <c r="A760" s="94"/>
      <c r="B760" s="351"/>
      <c r="C760" s="94"/>
      <c r="D760" s="325"/>
      <c r="E760" s="316"/>
      <c r="F760" s="309"/>
      <c r="G760" s="300"/>
      <c r="H760" s="318"/>
      <c r="I760" s="319"/>
      <c r="J760" s="318"/>
      <c r="K760" s="318"/>
      <c r="L760" s="318"/>
      <c r="M760" s="318"/>
      <c r="N760" s="318"/>
      <c r="O760" s="321"/>
      <c r="P760" s="334"/>
      <c r="Q760" s="323"/>
      <c r="R760" s="32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>
      <c r="A761" s="94"/>
      <c r="B761" s="351"/>
      <c r="C761" s="94"/>
      <c r="D761" s="325"/>
      <c r="E761" s="316"/>
      <c r="F761" s="309"/>
      <c r="G761" s="300"/>
      <c r="H761" s="318"/>
      <c r="I761" s="319"/>
      <c r="J761" s="318"/>
      <c r="K761" s="318"/>
      <c r="L761" s="318"/>
      <c r="M761" s="318"/>
      <c r="N761" s="318"/>
      <c r="O761" s="321"/>
      <c r="P761" s="334"/>
      <c r="Q761" s="323"/>
      <c r="R761" s="32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>
      <c r="A762" s="94"/>
      <c r="B762" s="351"/>
      <c r="C762" s="94"/>
      <c r="D762" s="325"/>
      <c r="E762" s="316"/>
      <c r="F762" s="309"/>
      <c r="G762" s="300"/>
      <c r="H762" s="318"/>
      <c r="I762" s="319"/>
      <c r="J762" s="318"/>
      <c r="K762" s="318"/>
      <c r="L762" s="318"/>
      <c r="M762" s="318"/>
      <c r="N762" s="318"/>
      <c r="O762" s="321"/>
      <c r="P762" s="334"/>
      <c r="Q762" s="323"/>
      <c r="R762" s="32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>
      <c r="A763" s="94"/>
      <c r="B763" s="351"/>
      <c r="C763" s="94"/>
      <c r="D763" s="325"/>
      <c r="E763" s="316"/>
      <c r="F763" s="309"/>
      <c r="G763" s="300"/>
      <c r="H763" s="318"/>
      <c r="I763" s="319"/>
      <c r="J763" s="318"/>
      <c r="K763" s="318"/>
      <c r="L763" s="318"/>
      <c r="M763" s="318"/>
      <c r="N763" s="318"/>
      <c r="O763" s="321"/>
      <c r="P763" s="334"/>
      <c r="Q763" s="323"/>
      <c r="R763" s="32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>
      <c r="A764" s="94"/>
      <c r="B764" s="351"/>
      <c r="C764" s="94"/>
      <c r="D764" s="325"/>
      <c r="E764" s="316"/>
      <c r="F764" s="309"/>
      <c r="G764" s="300"/>
      <c r="H764" s="318"/>
      <c r="I764" s="319"/>
      <c r="J764" s="318"/>
      <c r="K764" s="318"/>
      <c r="L764" s="318"/>
      <c r="M764" s="318"/>
      <c r="N764" s="318"/>
      <c r="O764" s="321"/>
      <c r="P764" s="334"/>
      <c r="Q764" s="323"/>
      <c r="R764" s="32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>
      <c r="A765" s="94"/>
      <c r="B765" s="351"/>
      <c r="C765" s="94"/>
      <c r="D765" s="325"/>
      <c r="E765" s="316"/>
      <c r="F765" s="309"/>
      <c r="G765" s="300"/>
      <c r="H765" s="318"/>
      <c r="I765" s="319"/>
      <c r="J765" s="318"/>
      <c r="K765" s="318"/>
      <c r="L765" s="318"/>
      <c r="M765" s="318"/>
      <c r="N765" s="318"/>
      <c r="O765" s="321"/>
      <c r="P765" s="334"/>
      <c r="Q765" s="323"/>
      <c r="R765" s="32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>
      <c r="A766" s="94"/>
      <c r="B766" s="351"/>
      <c r="C766" s="94"/>
      <c r="D766" s="325"/>
      <c r="E766" s="316"/>
      <c r="F766" s="309"/>
      <c r="G766" s="300"/>
      <c r="H766" s="318"/>
      <c r="I766" s="319"/>
      <c r="J766" s="318"/>
      <c r="K766" s="318"/>
      <c r="L766" s="318"/>
      <c r="M766" s="318"/>
      <c r="N766" s="318"/>
      <c r="O766" s="321"/>
      <c r="P766" s="334"/>
      <c r="Q766" s="323"/>
      <c r="R766" s="32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>
      <c r="A767" s="94"/>
      <c r="B767" s="351"/>
      <c r="C767" s="94"/>
      <c r="D767" s="325"/>
      <c r="E767" s="316"/>
      <c r="F767" s="309"/>
      <c r="G767" s="300"/>
      <c r="H767" s="318"/>
      <c r="I767" s="319"/>
      <c r="J767" s="318"/>
      <c r="K767" s="318"/>
      <c r="L767" s="318"/>
      <c r="M767" s="318"/>
      <c r="N767" s="318"/>
      <c r="O767" s="321"/>
      <c r="P767" s="334"/>
      <c r="Q767" s="323"/>
      <c r="R767" s="32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>
      <c r="A768" s="94"/>
      <c r="B768" s="351"/>
      <c r="C768" s="94"/>
      <c r="D768" s="325"/>
      <c r="E768" s="316"/>
      <c r="F768" s="309"/>
      <c r="G768" s="300"/>
      <c r="H768" s="318"/>
      <c r="I768" s="319"/>
      <c r="J768" s="318"/>
      <c r="K768" s="318"/>
      <c r="L768" s="318"/>
      <c r="M768" s="318"/>
      <c r="N768" s="318"/>
      <c r="O768" s="321"/>
      <c r="P768" s="334"/>
      <c r="Q768" s="323"/>
      <c r="R768" s="32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>
      <c r="A769" s="94"/>
      <c r="B769" s="351"/>
      <c r="C769" s="94"/>
      <c r="D769" s="325"/>
      <c r="E769" s="316"/>
      <c r="F769" s="309"/>
      <c r="G769" s="300"/>
      <c r="H769" s="318"/>
      <c r="I769" s="319"/>
      <c r="J769" s="318"/>
      <c r="K769" s="318"/>
      <c r="L769" s="318"/>
      <c r="M769" s="318"/>
      <c r="N769" s="318"/>
      <c r="O769" s="321"/>
      <c r="P769" s="334"/>
      <c r="Q769" s="323"/>
      <c r="R769" s="32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>
      <c r="A770" s="94"/>
      <c r="B770" s="351"/>
      <c r="C770" s="94"/>
      <c r="D770" s="325"/>
      <c r="E770" s="316"/>
      <c r="F770" s="309"/>
      <c r="G770" s="300"/>
      <c r="H770" s="318"/>
      <c r="I770" s="319"/>
      <c r="J770" s="318"/>
      <c r="K770" s="318"/>
      <c r="L770" s="318"/>
      <c r="M770" s="318"/>
      <c r="N770" s="318"/>
      <c r="O770" s="321"/>
      <c r="P770" s="334"/>
      <c r="Q770" s="323"/>
      <c r="R770" s="32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>
      <c r="A771" s="94"/>
      <c r="B771" s="351"/>
      <c r="C771" s="94"/>
      <c r="D771" s="325"/>
      <c r="E771" s="316"/>
      <c r="F771" s="309"/>
      <c r="G771" s="300"/>
      <c r="H771" s="318"/>
      <c r="I771" s="319"/>
      <c r="J771" s="318"/>
      <c r="K771" s="318"/>
      <c r="L771" s="318"/>
      <c r="M771" s="318"/>
      <c r="N771" s="318"/>
      <c r="O771" s="321"/>
      <c r="P771" s="334"/>
      <c r="Q771" s="323"/>
      <c r="R771" s="32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>
      <c r="A772" s="94"/>
      <c r="B772" s="351"/>
      <c r="C772" s="94"/>
      <c r="D772" s="325"/>
      <c r="E772" s="316"/>
      <c r="F772" s="309"/>
      <c r="G772" s="300"/>
      <c r="H772" s="318"/>
      <c r="I772" s="319"/>
      <c r="J772" s="318"/>
      <c r="K772" s="318"/>
      <c r="L772" s="318"/>
      <c r="M772" s="318"/>
      <c r="N772" s="318"/>
      <c r="O772" s="321"/>
      <c r="P772" s="334"/>
      <c r="Q772" s="323"/>
      <c r="R772" s="32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>
      <c r="A773" s="94"/>
      <c r="B773" s="351"/>
      <c r="C773" s="94"/>
      <c r="D773" s="325"/>
      <c r="E773" s="316"/>
      <c r="F773" s="309"/>
      <c r="G773" s="300"/>
      <c r="H773" s="318"/>
      <c r="I773" s="319"/>
      <c r="J773" s="318"/>
      <c r="K773" s="318"/>
      <c r="L773" s="318"/>
      <c r="M773" s="318"/>
      <c r="N773" s="318"/>
      <c r="O773" s="321"/>
      <c r="P773" s="334"/>
      <c r="Q773" s="323"/>
      <c r="R773" s="32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>
      <c r="A774" s="94"/>
      <c r="B774" s="351"/>
      <c r="C774" s="94"/>
      <c r="D774" s="325"/>
      <c r="E774" s="316"/>
      <c r="F774" s="309"/>
      <c r="G774" s="300"/>
      <c r="H774" s="318"/>
      <c r="I774" s="319"/>
      <c r="J774" s="318"/>
      <c r="K774" s="318"/>
      <c r="L774" s="318"/>
      <c r="M774" s="318"/>
      <c r="N774" s="318"/>
      <c r="O774" s="321"/>
      <c r="P774" s="334"/>
      <c r="Q774" s="323"/>
      <c r="R774" s="32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>
      <c r="A775" s="94"/>
      <c r="B775" s="351"/>
      <c r="C775" s="94"/>
      <c r="D775" s="325"/>
      <c r="E775" s="316"/>
      <c r="F775" s="309"/>
      <c r="G775" s="300"/>
      <c r="H775" s="318"/>
      <c r="I775" s="319"/>
      <c r="J775" s="318"/>
      <c r="K775" s="318"/>
      <c r="L775" s="318"/>
      <c r="M775" s="318"/>
      <c r="N775" s="318"/>
      <c r="O775" s="321"/>
      <c r="P775" s="334"/>
      <c r="Q775" s="323"/>
      <c r="R775" s="32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>
      <c r="A776" s="94"/>
      <c r="B776" s="351"/>
      <c r="C776" s="94"/>
      <c r="D776" s="325"/>
      <c r="E776" s="316"/>
      <c r="F776" s="309"/>
      <c r="G776" s="300"/>
      <c r="H776" s="318"/>
      <c r="I776" s="319"/>
      <c r="J776" s="318"/>
      <c r="K776" s="318"/>
      <c r="L776" s="318"/>
      <c r="M776" s="318"/>
      <c r="N776" s="318"/>
      <c r="O776" s="321"/>
      <c r="P776" s="334"/>
      <c r="Q776" s="323"/>
      <c r="R776" s="32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>
      <c r="A777" s="94"/>
      <c r="B777" s="351"/>
      <c r="C777" s="94"/>
      <c r="D777" s="325"/>
      <c r="E777" s="316"/>
      <c r="F777" s="309"/>
      <c r="G777" s="300"/>
      <c r="H777" s="318"/>
      <c r="I777" s="319"/>
      <c r="J777" s="318"/>
      <c r="K777" s="318"/>
      <c r="L777" s="318"/>
      <c r="M777" s="318"/>
      <c r="N777" s="318"/>
      <c r="O777" s="321"/>
      <c r="P777" s="334"/>
      <c r="Q777" s="323"/>
      <c r="R777" s="32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>
      <c r="A778" s="94"/>
      <c r="B778" s="351"/>
      <c r="C778" s="94"/>
      <c r="D778" s="325"/>
      <c r="E778" s="316"/>
      <c r="F778" s="309"/>
      <c r="G778" s="300"/>
      <c r="H778" s="318"/>
      <c r="I778" s="319"/>
      <c r="J778" s="318"/>
      <c r="K778" s="318"/>
      <c r="L778" s="318"/>
      <c r="M778" s="318"/>
      <c r="N778" s="318"/>
      <c r="O778" s="321"/>
      <c r="P778" s="334"/>
      <c r="Q778" s="323"/>
      <c r="R778" s="32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>
      <c r="A779" s="94"/>
      <c r="B779" s="351"/>
      <c r="C779" s="94"/>
      <c r="D779" s="325"/>
      <c r="E779" s="316"/>
      <c r="F779" s="309"/>
      <c r="G779" s="300"/>
      <c r="H779" s="318"/>
      <c r="I779" s="319"/>
      <c r="J779" s="318"/>
      <c r="K779" s="318"/>
      <c r="L779" s="318"/>
      <c r="M779" s="318"/>
      <c r="N779" s="318"/>
      <c r="O779" s="321"/>
      <c r="P779" s="334"/>
      <c r="Q779" s="323"/>
      <c r="R779" s="32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>
      <c r="A780" s="94"/>
      <c r="B780" s="351"/>
      <c r="C780" s="94"/>
      <c r="D780" s="325"/>
      <c r="E780" s="316"/>
      <c r="F780" s="309"/>
      <c r="G780" s="300"/>
      <c r="H780" s="318"/>
      <c r="I780" s="319"/>
      <c r="J780" s="318"/>
      <c r="K780" s="318"/>
      <c r="L780" s="318"/>
      <c r="M780" s="318"/>
      <c r="N780" s="318"/>
      <c r="O780" s="321"/>
      <c r="P780" s="334"/>
      <c r="Q780" s="323"/>
      <c r="R780" s="32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>
      <c r="A781" s="94"/>
      <c r="B781" s="351"/>
      <c r="C781" s="94"/>
      <c r="D781" s="325"/>
      <c r="E781" s="316"/>
      <c r="F781" s="309"/>
      <c r="G781" s="300"/>
      <c r="H781" s="318"/>
      <c r="I781" s="319"/>
      <c r="J781" s="318"/>
      <c r="K781" s="318"/>
      <c r="L781" s="318"/>
      <c r="M781" s="318"/>
      <c r="N781" s="318"/>
      <c r="O781" s="321"/>
      <c r="P781" s="334"/>
      <c r="Q781" s="323"/>
      <c r="R781" s="32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>
      <c r="A782" s="94"/>
      <c r="B782" s="351"/>
      <c r="C782" s="94"/>
      <c r="D782" s="325"/>
      <c r="E782" s="316"/>
      <c r="F782" s="309"/>
      <c r="G782" s="300"/>
      <c r="H782" s="318"/>
      <c r="I782" s="319"/>
      <c r="J782" s="318"/>
      <c r="K782" s="318"/>
      <c r="L782" s="318"/>
      <c r="M782" s="318"/>
      <c r="N782" s="318"/>
      <c r="O782" s="321"/>
      <c r="P782" s="334"/>
      <c r="Q782" s="323"/>
      <c r="R782" s="32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>
      <c r="A783" s="94"/>
      <c r="B783" s="351"/>
      <c r="C783" s="94"/>
      <c r="D783" s="325"/>
      <c r="E783" s="316"/>
      <c r="F783" s="309"/>
      <c r="G783" s="300"/>
      <c r="H783" s="318"/>
      <c r="I783" s="319"/>
      <c r="J783" s="318"/>
      <c r="K783" s="318"/>
      <c r="L783" s="318"/>
      <c r="M783" s="318"/>
      <c r="N783" s="318"/>
      <c r="O783" s="321"/>
      <c r="P783" s="334"/>
      <c r="Q783" s="323"/>
      <c r="R783" s="32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>
      <c r="A784" s="94"/>
      <c r="B784" s="351"/>
      <c r="C784" s="94"/>
      <c r="D784" s="325"/>
      <c r="E784" s="316"/>
      <c r="F784" s="309"/>
      <c r="G784" s="300"/>
      <c r="H784" s="318"/>
      <c r="I784" s="319"/>
      <c r="J784" s="318"/>
      <c r="K784" s="318"/>
      <c r="L784" s="318"/>
      <c r="M784" s="318"/>
      <c r="N784" s="318"/>
      <c r="O784" s="321"/>
      <c r="P784" s="334"/>
      <c r="Q784" s="323"/>
      <c r="R784" s="32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>
      <c r="A785" s="94"/>
      <c r="B785" s="351"/>
      <c r="C785" s="94"/>
      <c r="D785" s="325"/>
      <c r="E785" s="316"/>
      <c r="F785" s="309"/>
      <c r="G785" s="300"/>
      <c r="H785" s="318"/>
      <c r="I785" s="319"/>
      <c r="J785" s="318"/>
      <c r="K785" s="318"/>
      <c r="L785" s="318"/>
      <c r="M785" s="318"/>
      <c r="N785" s="318"/>
      <c r="O785" s="321"/>
      <c r="P785" s="334"/>
      <c r="Q785" s="323"/>
      <c r="R785" s="32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>
      <c r="A786" s="94"/>
      <c r="B786" s="351"/>
      <c r="C786" s="94"/>
      <c r="D786" s="325"/>
      <c r="E786" s="316"/>
      <c r="F786" s="309"/>
      <c r="G786" s="300"/>
      <c r="H786" s="318"/>
      <c r="I786" s="319"/>
      <c r="J786" s="318"/>
      <c r="K786" s="318"/>
      <c r="L786" s="318"/>
      <c r="M786" s="318"/>
      <c r="N786" s="318"/>
      <c r="O786" s="321"/>
      <c r="P786" s="334"/>
      <c r="Q786" s="323"/>
      <c r="R786" s="32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>
      <c r="A787" s="94"/>
      <c r="B787" s="351"/>
      <c r="C787" s="94"/>
      <c r="D787" s="325"/>
      <c r="E787" s="316"/>
      <c r="F787" s="309"/>
      <c r="G787" s="300"/>
      <c r="H787" s="318"/>
      <c r="I787" s="319"/>
      <c r="J787" s="318"/>
      <c r="K787" s="318"/>
      <c r="L787" s="318"/>
      <c r="M787" s="318"/>
      <c r="N787" s="318"/>
      <c r="O787" s="321"/>
      <c r="P787" s="334"/>
      <c r="Q787" s="323"/>
      <c r="R787" s="32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>
      <c r="A788" s="94"/>
      <c r="B788" s="351"/>
      <c r="C788" s="94"/>
      <c r="D788" s="325"/>
      <c r="E788" s="316"/>
      <c r="F788" s="309"/>
      <c r="G788" s="300"/>
      <c r="H788" s="318"/>
      <c r="I788" s="319"/>
      <c r="J788" s="318"/>
      <c r="K788" s="318"/>
      <c r="L788" s="318"/>
      <c r="M788" s="318"/>
      <c r="N788" s="318"/>
      <c r="O788" s="321"/>
      <c r="P788" s="334"/>
      <c r="Q788" s="323"/>
      <c r="R788" s="32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>
      <c r="A789" s="94"/>
      <c r="B789" s="351"/>
      <c r="C789" s="94"/>
      <c r="D789" s="325"/>
      <c r="E789" s="316"/>
      <c r="F789" s="309"/>
      <c r="G789" s="300"/>
      <c r="H789" s="318"/>
      <c r="I789" s="319"/>
      <c r="J789" s="318"/>
      <c r="K789" s="318"/>
      <c r="L789" s="318"/>
      <c r="M789" s="318"/>
      <c r="N789" s="318"/>
      <c r="O789" s="321"/>
      <c r="P789" s="334"/>
      <c r="Q789" s="323"/>
      <c r="R789" s="32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>
      <c r="A790" s="94"/>
      <c r="B790" s="351"/>
      <c r="C790" s="94"/>
      <c r="D790" s="325"/>
      <c r="E790" s="316"/>
      <c r="F790" s="309"/>
      <c r="G790" s="300"/>
      <c r="H790" s="318"/>
      <c r="I790" s="319"/>
      <c r="J790" s="318"/>
      <c r="K790" s="318"/>
      <c r="L790" s="318"/>
      <c r="M790" s="318"/>
      <c r="N790" s="318"/>
      <c r="O790" s="321"/>
      <c r="P790" s="334"/>
      <c r="Q790" s="323"/>
      <c r="R790" s="32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>
      <c r="A791" s="94"/>
      <c r="B791" s="351"/>
      <c r="C791" s="94"/>
      <c r="D791" s="325"/>
      <c r="E791" s="316"/>
      <c r="F791" s="309"/>
      <c r="G791" s="300"/>
      <c r="H791" s="318"/>
      <c r="I791" s="319"/>
      <c r="J791" s="318"/>
      <c r="K791" s="318"/>
      <c r="L791" s="318"/>
      <c r="M791" s="318"/>
      <c r="N791" s="318"/>
      <c r="O791" s="321"/>
      <c r="P791" s="334"/>
      <c r="Q791" s="323"/>
      <c r="R791" s="32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>
      <c r="A792" s="94"/>
      <c r="B792" s="351"/>
      <c r="C792" s="94"/>
      <c r="D792" s="325"/>
      <c r="E792" s="316"/>
      <c r="F792" s="309"/>
      <c r="G792" s="300"/>
      <c r="H792" s="318"/>
      <c r="I792" s="319"/>
      <c r="J792" s="318"/>
      <c r="K792" s="318"/>
      <c r="L792" s="318"/>
      <c r="M792" s="318"/>
      <c r="N792" s="318"/>
      <c r="O792" s="321"/>
      <c r="P792" s="334"/>
      <c r="Q792" s="323"/>
      <c r="R792" s="32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>
      <c r="A793" s="94"/>
      <c r="B793" s="351"/>
      <c r="C793" s="94"/>
      <c r="D793" s="325"/>
      <c r="E793" s="316"/>
      <c r="F793" s="309"/>
      <c r="G793" s="300"/>
      <c r="H793" s="318"/>
      <c r="I793" s="319"/>
      <c r="J793" s="318"/>
      <c r="K793" s="318"/>
      <c r="L793" s="318"/>
      <c r="M793" s="318"/>
      <c r="N793" s="318"/>
      <c r="O793" s="321"/>
      <c r="P793" s="334"/>
      <c r="Q793" s="323"/>
      <c r="R793" s="32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>
      <c r="A794" s="94"/>
      <c r="B794" s="351"/>
      <c r="C794" s="94"/>
      <c r="D794" s="325"/>
      <c r="E794" s="316"/>
      <c r="F794" s="309"/>
      <c r="G794" s="300"/>
      <c r="H794" s="318"/>
      <c r="I794" s="319"/>
      <c r="J794" s="318"/>
      <c r="K794" s="318"/>
      <c r="L794" s="318"/>
      <c r="M794" s="318"/>
      <c r="N794" s="318"/>
      <c r="O794" s="321"/>
      <c r="P794" s="334"/>
      <c r="Q794" s="323"/>
      <c r="R794" s="32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>
      <c r="A795" s="94"/>
      <c r="B795" s="351"/>
      <c r="C795" s="94"/>
      <c r="D795" s="325"/>
      <c r="E795" s="316"/>
      <c r="F795" s="309"/>
      <c r="G795" s="300"/>
      <c r="H795" s="318"/>
      <c r="I795" s="319"/>
      <c r="J795" s="318"/>
      <c r="K795" s="318"/>
      <c r="L795" s="318"/>
      <c r="M795" s="318"/>
      <c r="N795" s="318"/>
      <c r="O795" s="321"/>
      <c r="P795" s="334"/>
      <c r="Q795" s="323"/>
      <c r="R795" s="32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>
      <c r="A796" s="94"/>
      <c r="B796" s="351"/>
      <c r="C796" s="94"/>
      <c r="D796" s="325"/>
      <c r="E796" s="316"/>
      <c r="F796" s="309"/>
      <c r="G796" s="300"/>
      <c r="H796" s="318"/>
      <c r="I796" s="319"/>
      <c r="J796" s="318"/>
      <c r="K796" s="318"/>
      <c r="L796" s="318"/>
      <c r="M796" s="318"/>
      <c r="N796" s="318"/>
      <c r="O796" s="321"/>
      <c r="P796" s="334"/>
      <c r="Q796" s="323"/>
      <c r="R796" s="32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>
      <c r="A797" s="94"/>
      <c r="B797" s="351"/>
      <c r="C797" s="94"/>
      <c r="D797" s="325"/>
      <c r="E797" s="316"/>
      <c r="F797" s="309"/>
      <c r="G797" s="300"/>
      <c r="H797" s="318"/>
      <c r="I797" s="319"/>
      <c r="J797" s="318"/>
      <c r="K797" s="318"/>
      <c r="L797" s="318"/>
      <c r="M797" s="318"/>
      <c r="N797" s="318"/>
      <c r="O797" s="321"/>
      <c r="P797" s="334"/>
      <c r="Q797" s="323"/>
      <c r="R797" s="32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>
      <c r="A798" s="94"/>
      <c r="B798" s="351"/>
      <c r="C798" s="94"/>
      <c r="D798" s="325"/>
      <c r="E798" s="316"/>
      <c r="F798" s="309"/>
      <c r="G798" s="300"/>
      <c r="H798" s="318"/>
      <c r="I798" s="319"/>
      <c r="J798" s="318"/>
      <c r="K798" s="318"/>
      <c r="L798" s="318"/>
      <c r="M798" s="318"/>
      <c r="N798" s="318"/>
      <c r="O798" s="321"/>
      <c r="P798" s="334"/>
      <c r="Q798" s="323"/>
      <c r="R798" s="32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>
      <c r="A799" s="94"/>
      <c r="B799" s="351"/>
      <c r="C799" s="94"/>
      <c r="D799" s="325"/>
      <c r="E799" s="316"/>
      <c r="F799" s="309"/>
      <c r="G799" s="300"/>
      <c r="H799" s="318"/>
      <c r="I799" s="319"/>
      <c r="J799" s="318"/>
      <c r="K799" s="318"/>
      <c r="L799" s="318"/>
      <c r="M799" s="318"/>
      <c r="N799" s="318"/>
      <c r="O799" s="321"/>
      <c r="P799" s="334"/>
      <c r="Q799" s="323"/>
      <c r="R799" s="32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>
      <c r="A800" s="94"/>
      <c r="B800" s="351"/>
      <c r="C800" s="94"/>
      <c r="D800" s="325"/>
      <c r="E800" s="316"/>
      <c r="F800" s="309"/>
      <c r="G800" s="300"/>
      <c r="H800" s="318"/>
      <c r="I800" s="319"/>
      <c r="J800" s="318"/>
      <c r="K800" s="318"/>
      <c r="L800" s="318"/>
      <c r="M800" s="318"/>
      <c r="N800" s="318"/>
      <c r="O800" s="321"/>
      <c r="P800" s="334"/>
      <c r="Q800" s="323"/>
      <c r="R800" s="32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>
      <c r="A801" s="94"/>
      <c r="B801" s="351"/>
      <c r="C801" s="94"/>
      <c r="D801" s="325"/>
      <c r="E801" s="316"/>
      <c r="F801" s="309"/>
      <c r="G801" s="300"/>
      <c r="H801" s="318"/>
      <c r="I801" s="319"/>
      <c r="J801" s="318"/>
      <c r="K801" s="318"/>
      <c r="L801" s="318"/>
      <c r="M801" s="318"/>
      <c r="N801" s="318"/>
      <c r="O801" s="321"/>
      <c r="P801" s="334"/>
      <c r="Q801" s="323"/>
      <c r="R801" s="32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>
      <c r="A802" s="94"/>
      <c r="B802" s="351"/>
      <c r="C802" s="94"/>
      <c r="D802" s="325"/>
      <c r="E802" s="316"/>
      <c r="F802" s="309"/>
      <c r="G802" s="300"/>
      <c r="H802" s="318"/>
      <c r="I802" s="319"/>
      <c r="J802" s="318"/>
      <c r="K802" s="318"/>
      <c r="L802" s="318"/>
      <c r="M802" s="318"/>
      <c r="N802" s="318"/>
      <c r="O802" s="321"/>
      <c r="P802" s="334"/>
      <c r="Q802" s="323"/>
      <c r="R802" s="32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>
      <c r="A803" s="94"/>
      <c r="B803" s="351"/>
      <c r="C803" s="94"/>
      <c r="D803" s="325"/>
      <c r="E803" s="316"/>
      <c r="F803" s="309"/>
      <c r="G803" s="300"/>
      <c r="H803" s="318"/>
      <c r="I803" s="319"/>
      <c r="J803" s="318"/>
      <c r="K803" s="318"/>
      <c r="L803" s="318"/>
      <c r="M803" s="318"/>
      <c r="N803" s="318"/>
      <c r="O803" s="321"/>
      <c r="P803" s="334"/>
      <c r="Q803" s="323"/>
      <c r="R803" s="32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>
      <c r="A804" s="94"/>
      <c r="B804" s="351"/>
      <c r="C804" s="94"/>
      <c r="D804" s="325"/>
      <c r="E804" s="316"/>
      <c r="F804" s="309"/>
      <c r="G804" s="300"/>
      <c r="H804" s="318"/>
      <c r="I804" s="319"/>
      <c r="J804" s="318"/>
      <c r="K804" s="318"/>
      <c r="L804" s="318"/>
      <c r="M804" s="318"/>
      <c r="N804" s="318"/>
      <c r="O804" s="321"/>
      <c r="P804" s="334"/>
      <c r="Q804" s="323"/>
      <c r="R804" s="32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>
      <c r="A805" s="94"/>
      <c r="B805" s="351"/>
      <c r="C805" s="94"/>
      <c r="D805" s="325"/>
      <c r="E805" s="316"/>
      <c r="F805" s="309"/>
      <c r="G805" s="300"/>
      <c r="H805" s="318"/>
      <c r="I805" s="319"/>
      <c r="J805" s="318"/>
      <c r="K805" s="318"/>
      <c r="L805" s="318"/>
      <c r="M805" s="318"/>
      <c r="N805" s="318"/>
      <c r="O805" s="321"/>
      <c r="P805" s="334"/>
      <c r="Q805" s="323"/>
      <c r="R805" s="32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>
      <c r="A806" s="94"/>
      <c r="B806" s="351"/>
      <c r="C806" s="94"/>
      <c r="D806" s="325"/>
      <c r="E806" s="316"/>
      <c r="F806" s="309"/>
      <c r="G806" s="300"/>
      <c r="H806" s="318"/>
      <c r="I806" s="319"/>
      <c r="J806" s="318"/>
      <c r="K806" s="318"/>
      <c r="L806" s="318"/>
      <c r="M806" s="318"/>
      <c r="N806" s="318"/>
      <c r="O806" s="321"/>
      <c r="P806" s="334"/>
      <c r="Q806" s="323"/>
      <c r="R806" s="32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>
      <c r="A807" s="94"/>
      <c r="B807" s="351"/>
      <c r="C807" s="94"/>
      <c r="D807" s="325"/>
      <c r="E807" s="316"/>
      <c r="F807" s="309"/>
      <c r="G807" s="300"/>
      <c r="H807" s="318"/>
      <c r="I807" s="319"/>
      <c r="J807" s="318"/>
      <c r="K807" s="318"/>
      <c r="L807" s="318"/>
      <c r="M807" s="318"/>
      <c r="N807" s="318"/>
      <c r="O807" s="321"/>
      <c r="P807" s="334"/>
      <c r="Q807" s="323"/>
      <c r="R807" s="32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>
      <c r="A808" s="94"/>
      <c r="B808" s="351"/>
      <c r="C808" s="94"/>
      <c r="D808" s="325"/>
      <c r="E808" s="316"/>
      <c r="F808" s="309"/>
      <c r="G808" s="300"/>
      <c r="H808" s="318"/>
      <c r="I808" s="319"/>
      <c r="J808" s="318"/>
      <c r="K808" s="318"/>
      <c r="L808" s="318"/>
      <c r="M808" s="318"/>
      <c r="N808" s="318"/>
      <c r="O808" s="321"/>
      <c r="P808" s="334"/>
      <c r="Q808" s="323"/>
      <c r="R808" s="32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>
      <c r="A809" s="94"/>
      <c r="B809" s="351"/>
      <c r="C809" s="94"/>
      <c r="D809" s="325"/>
      <c r="E809" s="316"/>
      <c r="F809" s="309"/>
      <c r="G809" s="300"/>
      <c r="H809" s="318"/>
      <c r="I809" s="319"/>
      <c r="J809" s="318"/>
      <c r="K809" s="318"/>
      <c r="L809" s="318"/>
      <c r="M809" s="318"/>
      <c r="N809" s="318"/>
      <c r="O809" s="321"/>
      <c r="P809" s="334"/>
      <c r="Q809" s="323"/>
      <c r="R809" s="32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>
      <c r="A810" s="94"/>
      <c r="B810" s="351"/>
      <c r="C810" s="94"/>
      <c r="D810" s="325"/>
      <c r="E810" s="316"/>
      <c r="F810" s="309"/>
      <c r="G810" s="300"/>
      <c r="H810" s="318"/>
      <c r="I810" s="319"/>
      <c r="J810" s="318"/>
      <c r="K810" s="318"/>
      <c r="L810" s="318"/>
      <c r="M810" s="318"/>
      <c r="N810" s="318"/>
      <c r="O810" s="321"/>
      <c r="P810" s="334"/>
      <c r="Q810" s="323"/>
      <c r="R810" s="32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>
      <c r="A811" s="94"/>
      <c r="B811" s="351"/>
      <c r="C811" s="94"/>
      <c r="D811" s="325"/>
      <c r="E811" s="316"/>
      <c r="F811" s="309"/>
      <c r="G811" s="300"/>
      <c r="H811" s="318"/>
      <c r="I811" s="319"/>
      <c r="J811" s="318"/>
      <c r="K811" s="318"/>
      <c r="L811" s="318"/>
      <c r="M811" s="318"/>
      <c r="N811" s="318"/>
      <c r="O811" s="321"/>
      <c r="P811" s="334"/>
      <c r="Q811" s="323"/>
      <c r="R811" s="32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>
      <c r="A812" s="94"/>
      <c r="B812" s="351"/>
      <c r="C812" s="94"/>
      <c r="D812" s="325"/>
      <c r="E812" s="316"/>
      <c r="F812" s="309"/>
      <c r="G812" s="300"/>
      <c r="H812" s="318"/>
      <c r="I812" s="319"/>
      <c r="J812" s="318"/>
      <c r="K812" s="318"/>
      <c r="L812" s="318"/>
      <c r="M812" s="318"/>
      <c r="N812" s="318"/>
      <c r="O812" s="321"/>
      <c r="P812" s="334"/>
      <c r="Q812" s="323"/>
      <c r="R812" s="32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>
      <c r="A813" s="94"/>
      <c r="B813" s="351"/>
      <c r="C813" s="94"/>
      <c r="D813" s="325"/>
      <c r="E813" s="316"/>
      <c r="F813" s="309"/>
      <c r="G813" s="300"/>
      <c r="H813" s="318"/>
      <c r="I813" s="319"/>
      <c r="J813" s="318"/>
      <c r="K813" s="318"/>
      <c r="L813" s="318"/>
      <c r="M813" s="318"/>
      <c r="N813" s="318"/>
      <c r="O813" s="321"/>
      <c r="P813" s="334"/>
      <c r="Q813" s="323"/>
      <c r="R813" s="32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>
      <c r="A814" s="94"/>
      <c r="B814" s="351"/>
      <c r="C814" s="94"/>
      <c r="D814" s="325"/>
      <c r="E814" s="316"/>
      <c r="F814" s="309"/>
      <c r="G814" s="300"/>
      <c r="H814" s="318"/>
      <c r="I814" s="319"/>
      <c r="J814" s="318"/>
      <c r="K814" s="318"/>
      <c r="L814" s="318"/>
      <c r="M814" s="318"/>
      <c r="N814" s="318"/>
      <c r="O814" s="321"/>
      <c r="P814" s="334"/>
      <c r="Q814" s="323"/>
      <c r="R814" s="32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>
      <c r="A815" s="94"/>
      <c r="B815" s="351"/>
      <c r="C815" s="94"/>
      <c r="D815" s="325"/>
      <c r="E815" s="316"/>
      <c r="F815" s="309"/>
      <c r="G815" s="300"/>
      <c r="H815" s="318"/>
      <c r="I815" s="319"/>
      <c r="J815" s="318"/>
      <c r="K815" s="318"/>
      <c r="L815" s="318"/>
      <c r="M815" s="318"/>
      <c r="N815" s="318"/>
      <c r="O815" s="321"/>
      <c r="P815" s="334"/>
      <c r="Q815" s="323"/>
      <c r="R815" s="32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  <row r="816">
      <c r="A816" s="94"/>
      <c r="B816" s="351"/>
      <c r="C816" s="94"/>
      <c r="D816" s="325"/>
      <c r="E816" s="316"/>
      <c r="F816" s="309"/>
      <c r="G816" s="300"/>
      <c r="H816" s="318"/>
      <c r="I816" s="319"/>
      <c r="J816" s="318"/>
      <c r="K816" s="318"/>
      <c r="L816" s="318"/>
      <c r="M816" s="318"/>
      <c r="N816" s="318"/>
      <c r="O816" s="321"/>
      <c r="P816" s="334"/>
      <c r="Q816" s="323"/>
      <c r="R816" s="324"/>
      <c r="S816" s="94"/>
      <c r="T816" s="94"/>
      <c r="U816" s="94"/>
      <c r="V816" s="94"/>
      <c r="W816" s="94"/>
      <c r="X816" s="94"/>
      <c r="Y816" s="94"/>
      <c r="Z816" s="94"/>
      <c r="AA816" s="94"/>
      <c r="AB816" s="94"/>
      <c r="AC816" s="94"/>
      <c r="AD816" s="94"/>
      <c r="AE816" s="94"/>
      <c r="AF816" s="94"/>
      <c r="AG816" s="94"/>
      <c r="AH816" s="94"/>
      <c r="AI816" s="94"/>
      <c r="AJ816" s="94"/>
      <c r="AK816" s="94"/>
      <c r="AL816" s="94"/>
    </row>
    <row r="817">
      <c r="A817" s="94"/>
      <c r="B817" s="351"/>
      <c r="C817" s="94"/>
      <c r="D817" s="325"/>
      <c r="E817" s="316"/>
      <c r="F817" s="309"/>
      <c r="G817" s="300"/>
      <c r="H817" s="318"/>
      <c r="I817" s="319"/>
      <c r="J817" s="318"/>
      <c r="K817" s="318"/>
      <c r="L817" s="318"/>
      <c r="M817" s="318"/>
      <c r="N817" s="318"/>
      <c r="O817" s="321"/>
      <c r="P817" s="334"/>
      <c r="Q817" s="323"/>
      <c r="R817" s="324"/>
      <c r="S817" s="94"/>
      <c r="T817" s="94"/>
      <c r="U817" s="94"/>
      <c r="V817" s="94"/>
      <c r="W817" s="94"/>
      <c r="X817" s="94"/>
      <c r="Y817" s="94"/>
      <c r="Z817" s="94"/>
      <c r="AA817" s="94"/>
      <c r="AB817" s="94"/>
      <c r="AC817" s="94"/>
      <c r="AD817" s="94"/>
      <c r="AE817" s="94"/>
      <c r="AF817" s="94"/>
      <c r="AG817" s="94"/>
      <c r="AH817" s="94"/>
      <c r="AI817" s="94"/>
      <c r="AJ817" s="94"/>
      <c r="AK817" s="94"/>
      <c r="AL817" s="94"/>
    </row>
    <row r="818">
      <c r="A818" s="94"/>
      <c r="B818" s="351"/>
      <c r="C818" s="94"/>
      <c r="D818" s="325"/>
      <c r="E818" s="316"/>
      <c r="F818" s="309"/>
      <c r="G818" s="300"/>
      <c r="H818" s="318"/>
      <c r="I818" s="319"/>
      <c r="J818" s="318"/>
      <c r="K818" s="318"/>
      <c r="L818" s="318"/>
      <c r="M818" s="318"/>
      <c r="N818" s="318"/>
      <c r="O818" s="321"/>
      <c r="P818" s="334"/>
      <c r="Q818" s="323"/>
      <c r="R818" s="324"/>
      <c r="S818" s="94"/>
      <c r="T818" s="94"/>
      <c r="U818" s="94"/>
      <c r="V818" s="94"/>
      <c r="W818" s="94"/>
      <c r="X818" s="94"/>
      <c r="Y818" s="94"/>
      <c r="Z818" s="94"/>
      <c r="AA818" s="94"/>
      <c r="AB818" s="94"/>
      <c r="AC818" s="94"/>
      <c r="AD818" s="94"/>
      <c r="AE818" s="94"/>
      <c r="AF818" s="94"/>
      <c r="AG818" s="94"/>
      <c r="AH818" s="94"/>
      <c r="AI818" s="94"/>
      <c r="AJ818" s="94"/>
      <c r="AK818" s="94"/>
      <c r="AL818" s="94"/>
    </row>
    <row r="819">
      <c r="A819" s="94"/>
      <c r="B819" s="351"/>
      <c r="C819" s="94"/>
      <c r="D819" s="325"/>
      <c r="E819" s="316"/>
      <c r="F819" s="309"/>
      <c r="G819" s="300"/>
      <c r="H819" s="318"/>
      <c r="I819" s="319"/>
      <c r="J819" s="318"/>
      <c r="K819" s="318"/>
      <c r="L819" s="318"/>
      <c r="M819" s="318"/>
      <c r="N819" s="318"/>
      <c r="O819" s="321"/>
      <c r="P819" s="334"/>
      <c r="Q819" s="323"/>
      <c r="R819" s="324"/>
      <c r="S819" s="94"/>
      <c r="T819" s="94"/>
      <c r="U819" s="94"/>
      <c r="V819" s="94"/>
      <c r="W819" s="94"/>
      <c r="X819" s="94"/>
      <c r="Y819" s="94"/>
      <c r="Z819" s="94"/>
      <c r="AA819" s="94"/>
      <c r="AB819" s="94"/>
      <c r="AC819" s="94"/>
      <c r="AD819" s="94"/>
      <c r="AE819" s="94"/>
      <c r="AF819" s="94"/>
      <c r="AG819" s="94"/>
      <c r="AH819" s="94"/>
      <c r="AI819" s="94"/>
      <c r="AJ819" s="94"/>
      <c r="AK819" s="94"/>
      <c r="AL819" s="94"/>
    </row>
    <row r="820">
      <c r="A820" s="94"/>
      <c r="B820" s="351"/>
      <c r="C820" s="94"/>
      <c r="D820" s="325"/>
      <c r="E820" s="316"/>
      <c r="F820" s="309"/>
      <c r="G820" s="300"/>
      <c r="H820" s="318"/>
      <c r="I820" s="319"/>
      <c r="J820" s="318"/>
      <c r="K820" s="318"/>
      <c r="L820" s="318"/>
      <c r="M820" s="318"/>
      <c r="N820" s="318"/>
      <c r="O820" s="321"/>
      <c r="P820" s="334"/>
      <c r="Q820" s="323"/>
      <c r="R820" s="324"/>
      <c r="S820" s="94"/>
      <c r="T820" s="94"/>
      <c r="U820" s="94"/>
      <c r="V820" s="94"/>
      <c r="W820" s="94"/>
      <c r="X820" s="94"/>
      <c r="Y820" s="94"/>
      <c r="Z820" s="94"/>
      <c r="AA820" s="94"/>
      <c r="AB820" s="94"/>
      <c r="AC820" s="94"/>
      <c r="AD820" s="94"/>
      <c r="AE820" s="94"/>
      <c r="AF820" s="94"/>
      <c r="AG820" s="94"/>
      <c r="AH820" s="94"/>
      <c r="AI820" s="94"/>
      <c r="AJ820" s="94"/>
      <c r="AK820" s="94"/>
      <c r="AL820" s="94"/>
    </row>
    <row r="821">
      <c r="A821" s="94"/>
      <c r="B821" s="351"/>
      <c r="C821" s="94"/>
      <c r="D821" s="325"/>
      <c r="E821" s="316"/>
      <c r="F821" s="309"/>
      <c r="G821" s="300"/>
      <c r="H821" s="318"/>
      <c r="I821" s="319"/>
      <c r="J821" s="318"/>
      <c r="K821" s="318"/>
      <c r="L821" s="318"/>
      <c r="M821" s="318"/>
      <c r="N821" s="318"/>
      <c r="O821" s="321"/>
      <c r="P821" s="334"/>
      <c r="Q821" s="323"/>
      <c r="R821" s="324"/>
      <c r="S821" s="94"/>
      <c r="T821" s="94"/>
      <c r="U821" s="94"/>
      <c r="V821" s="94"/>
      <c r="W821" s="94"/>
      <c r="X821" s="94"/>
      <c r="Y821" s="94"/>
      <c r="Z821" s="94"/>
      <c r="AA821" s="94"/>
      <c r="AB821" s="94"/>
      <c r="AC821" s="94"/>
      <c r="AD821" s="94"/>
      <c r="AE821" s="94"/>
      <c r="AF821" s="94"/>
      <c r="AG821" s="94"/>
      <c r="AH821" s="94"/>
      <c r="AI821" s="94"/>
      <c r="AJ821" s="94"/>
      <c r="AK821" s="94"/>
      <c r="AL821" s="94"/>
    </row>
    <row r="822">
      <c r="A822" s="94"/>
      <c r="B822" s="351"/>
      <c r="C822" s="94"/>
      <c r="D822" s="325"/>
      <c r="E822" s="316"/>
      <c r="F822" s="309"/>
      <c r="G822" s="300"/>
      <c r="H822" s="318"/>
      <c r="I822" s="319"/>
      <c r="J822" s="318"/>
      <c r="K822" s="318"/>
      <c r="L822" s="318"/>
      <c r="M822" s="318"/>
      <c r="N822" s="318"/>
      <c r="O822" s="321"/>
      <c r="P822" s="334"/>
      <c r="Q822" s="323"/>
      <c r="R822" s="324"/>
      <c r="S822" s="94"/>
      <c r="T822" s="94"/>
      <c r="U822" s="94"/>
      <c r="V822" s="94"/>
      <c r="W822" s="94"/>
      <c r="X822" s="94"/>
      <c r="Y822" s="94"/>
      <c r="Z822" s="94"/>
      <c r="AA822" s="94"/>
      <c r="AB822" s="94"/>
      <c r="AC822" s="94"/>
      <c r="AD822" s="94"/>
      <c r="AE822" s="94"/>
      <c r="AF822" s="94"/>
      <c r="AG822" s="94"/>
      <c r="AH822" s="94"/>
      <c r="AI822" s="94"/>
      <c r="AJ822" s="94"/>
      <c r="AK822" s="94"/>
      <c r="AL822" s="94"/>
    </row>
    <row r="823">
      <c r="A823" s="94"/>
      <c r="B823" s="351"/>
      <c r="C823" s="94"/>
      <c r="D823" s="325"/>
      <c r="E823" s="316"/>
      <c r="F823" s="309"/>
      <c r="G823" s="300"/>
      <c r="H823" s="318"/>
      <c r="I823" s="319"/>
      <c r="J823" s="318"/>
      <c r="K823" s="318"/>
      <c r="L823" s="318"/>
      <c r="M823" s="318"/>
      <c r="N823" s="318"/>
      <c r="O823" s="321"/>
      <c r="P823" s="334"/>
      <c r="Q823" s="323"/>
      <c r="R823" s="324"/>
      <c r="S823" s="94"/>
      <c r="T823" s="94"/>
      <c r="U823" s="94"/>
      <c r="V823" s="94"/>
      <c r="W823" s="94"/>
      <c r="X823" s="94"/>
      <c r="Y823" s="94"/>
      <c r="Z823" s="94"/>
      <c r="AA823" s="94"/>
      <c r="AB823" s="94"/>
      <c r="AC823" s="94"/>
      <c r="AD823" s="94"/>
      <c r="AE823" s="94"/>
      <c r="AF823" s="94"/>
      <c r="AG823" s="94"/>
      <c r="AH823" s="94"/>
      <c r="AI823" s="94"/>
      <c r="AJ823" s="94"/>
      <c r="AK823" s="94"/>
      <c r="AL823" s="94"/>
    </row>
    <row r="824">
      <c r="A824" s="94"/>
      <c r="B824" s="351"/>
      <c r="C824" s="94"/>
      <c r="D824" s="325"/>
      <c r="E824" s="316"/>
      <c r="F824" s="309"/>
      <c r="G824" s="300"/>
      <c r="H824" s="318"/>
      <c r="I824" s="319"/>
      <c r="J824" s="318"/>
      <c r="K824" s="318"/>
      <c r="L824" s="318"/>
      <c r="M824" s="318"/>
      <c r="N824" s="318"/>
      <c r="O824" s="321"/>
      <c r="P824" s="334"/>
      <c r="Q824" s="323"/>
      <c r="R824" s="324"/>
      <c r="S824" s="94"/>
      <c r="T824" s="94"/>
      <c r="U824" s="94"/>
      <c r="V824" s="94"/>
      <c r="W824" s="94"/>
      <c r="X824" s="94"/>
      <c r="Y824" s="94"/>
      <c r="Z824" s="94"/>
      <c r="AA824" s="94"/>
      <c r="AB824" s="94"/>
      <c r="AC824" s="94"/>
      <c r="AD824" s="94"/>
      <c r="AE824" s="94"/>
      <c r="AF824" s="94"/>
      <c r="AG824" s="94"/>
      <c r="AH824" s="94"/>
      <c r="AI824" s="94"/>
      <c r="AJ824" s="94"/>
      <c r="AK824" s="94"/>
      <c r="AL824" s="94"/>
    </row>
    <row r="825">
      <c r="A825" s="94"/>
      <c r="B825" s="351"/>
      <c r="C825" s="94"/>
      <c r="D825" s="325"/>
      <c r="E825" s="316"/>
      <c r="F825" s="309"/>
      <c r="G825" s="300"/>
      <c r="H825" s="318"/>
      <c r="I825" s="319"/>
      <c r="J825" s="318"/>
      <c r="K825" s="318"/>
      <c r="L825" s="318"/>
      <c r="M825" s="318"/>
      <c r="N825" s="318"/>
      <c r="O825" s="321"/>
      <c r="P825" s="334"/>
      <c r="Q825" s="323"/>
      <c r="R825" s="324"/>
      <c r="S825" s="94"/>
      <c r="T825" s="94"/>
      <c r="U825" s="94"/>
      <c r="V825" s="94"/>
      <c r="W825" s="94"/>
      <c r="X825" s="94"/>
      <c r="Y825" s="94"/>
      <c r="Z825" s="94"/>
      <c r="AA825" s="94"/>
      <c r="AB825" s="94"/>
      <c r="AC825" s="94"/>
      <c r="AD825" s="94"/>
      <c r="AE825" s="94"/>
      <c r="AF825" s="94"/>
      <c r="AG825" s="94"/>
      <c r="AH825" s="94"/>
      <c r="AI825" s="94"/>
      <c r="AJ825" s="94"/>
      <c r="AK825" s="94"/>
      <c r="AL825" s="94"/>
    </row>
    <row r="826">
      <c r="A826" s="94"/>
      <c r="B826" s="351"/>
      <c r="C826" s="94"/>
      <c r="D826" s="325"/>
      <c r="E826" s="316"/>
      <c r="F826" s="309"/>
      <c r="G826" s="300"/>
      <c r="H826" s="318"/>
      <c r="I826" s="319"/>
      <c r="J826" s="318"/>
      <c r="K826" s="318"/>
      <c r="L826" s="318"/>
      <c r="M826" s="318"/>
      <c r="N826" s="318"/>
      <c r="O826" s="321"/>
      <c r="P826" s="334"/>
      <c r="Q826" s="323"/>
      <c r="R826" s="324"/>
      <c r="S826" s="94"/>
      <c r="T826" s="94"/>
      <c r="U826" s="94"/>
      <c r="V826" s="94"/>
      <c r="W826" s="94"/>
      <c r="X826" s="94"/>
      <c r="Y826" s="94"/>
      <c r="Z826" s="94"/>
      <c r="AA826" s="94"/>
      <c r="AB826" s="94"/>
      <c r="AC826" s="94"/>
      <c r="AD826" s="94"/>
      <c r="AE826" s="94"/>
      <c r="AF826" s="94"/>
      <c r="AG826" s="94"/>
      <c r="AH826" s="94"/>
      <c r="AI826" s="94"/>
      <c r="AJ826" s="94"/>
      <c r="AK826" s="94"/>
      <c r="AL826" s="94"/>
    </row>
    <row r="827">
      <c r="A827" s="94"/>
      <c r="B827" s="351"/>
      <c r="C827" s="94"/>
      <c r="D827" s="325"/>
      <c r="E827" s="316"/>
      <c r="F827" s="309"/>
      <c r="G827" s="300"/>
      <c r="H827" s="318"/>
      <c r="I827" s="319"/>
      <c r="J827" s="318"/>
      <c r="K827" s="318"/>
      <c r="L827" s="318"/>
      <c r="M827" s="318"/>
      <c r="N827" s="318"/>
      <c r="O827" s="321"/>
      <c r="P827" s="334"/>
      <c r="Q827" s="323"/>
      <c r="R827" s="324"/>
      <c r="S827" s="94"/>
      <c r="T827" s="94"/>
      <c r="U827" s="94"/>
      <c r="V827" s="94"/>
      <c r="W827" s="94"/>
      <c r="X827" s="94"/>
      <c r="Y827" s="94"/>
      <c r="Z827" s="94"/>
      <c r="AA827" s="94"/>
      <c r="AB827" s="94"/>
      <c r="AC827" s="94"/>
      <c r="AD827" s="94"/>
      <c r="AE827" s="94"/>
      <c r="AF827" s="94"/>
      <c r="AG827" s="94"/>
      <c r="AH827" s="94"/>
      <c r="AI827" s="94"/>
      <c r="AJ827" s="94"/>
      <c r="AK827" s="94"/>
      <c r="AL827" s="94"/>
    </row>
    <row r="828">
      <c r="A828" s="94"/>
      <c r="B828" s="351"/>
      <c r="C828" s="94"/>
      <c r="D828" s="325"/>
      <c r="E828" s="316"/>
      <c r="F828" s="309"/>
      <c r="G828" s="300"/>
      <c r="H828" s="318"/>
      <c r="I828" s="319"/>
      <c r="J828" s="318"/>
      <c r="K828" s="318"/>
      <c r="L828" s="318"/>
      <c r="M828" s="318"/>
      <c r="N828" s="318"/>
      <c r="O828" s="321"/>
      <c r="P828" s="334"/>
      <c r="Q828" s="323"/>
      <c r="R828" s="324"/>
      <c r="S828" s="94"/>
      <c r="T828" s="94"/>
      <c r="U828" s="94"/>
      <c r="V828" s="94"/>
      <c r="W828" s="94"/>
      <c r="X828" s="94"/>
      <c r="Y828" s="94"/>
      <c r="Z828" s="94"/>
      <c r="AA828" s="94"/>
      <c r="AB828" s="94"/>
      <c r="AC828" s="94"/>
      <c r="AD828" s="94"/>
      <c r="AE828" s="94"/>
      <c r="AF828" s="94"/>
      <c r="AG828" s="94"/>
      <c r="AH828" s="94"/>
      <c r="AI828" s="94"/>
      <c r="AJ828" s="94"/>
      <c r="AK828" s="94"/>
      <c r="AL828" s="94"/>
    </row>
    <row r="829">
      <c r="A829" s="94"/>
      <c r="B829" s="351"/>
      <c r="C829" s="94"/>
      <c r="D829" s="325"/>
      <c r="E829" s="316"/>
      <c r="F829" s="309"/>
      <c r="G829" s="300"/>
      <c r="H829" s="318"/>
      <c r="I829" s="319"/>
      <c r="J829" s="318"/>
      <c r="K829" s="318"/>
      <c r="L829" s="318"/>
      <c r="M829" s="318"/>
      <c r="N829" s="318"/>
      <c r="O829" s="321"/>
      <c r="P829" s="334"/>
      <c r="Q829" s="323"/>
      <c r="R829" s="324"/>
      <c r="S829" s="94"/>
      <c r="T829" s="94"/>
      <c r="U829" s="94"/>
      <c r="V829" s="94"/>
      <c r="W829" s="94"/>
      <c r="X829" s="94"/>
      <c r="Y829" s="94"/>
      <c r="Z829" s="94"/>
      <c r="AA829" s="94"/>
      <c r="AB829" s="94"/>
      <c r="AC829" s="94"/>
      <c r="AD829" s="94"/>
      <c r="AE829" s="94"/>
      <c r="AF829" s="94"/>
      <c r="AG829" s="94"/>
      <c r="AH829" s="94"/>
      <c r="AI829" s="94"/>
      <c r="AJ829" s="94"/>
      <c r="AK829" s="94"/>
      <c r="AL829" s="94"/>
    </row>
    <row r="830">
      <c r="A830" s="94"/>
      <c r="B830" s="351"/>
      <c r="C830" s="94"/>
      <c r="D830" s="325"/>
      <c r="E830" s="316"/>
      <c r="F830" s="309"/>
      <c r="G830" s="300"/>
      <c r="H830" s="318"/>
      <c r="I830" s="319"/>
      <c r="J830" s="318"/>
      <c r="K830" s="318"/>
      <c r="L830" s="318"/>
      <c r="M830" s="318"/>
      <c r="N830" s="318"/>
      <c r="O830" s="321"/>
      <c r="P830" s="334"/>
      <c r="Q830" s="323"/>
      <c r="R830" s="324"/>
      <c r="S830" s="94"/>
      <c r="T830" s="94"/>
      <c r="U830" s="94"/>
      <c r="V830" s="94"/>
      <c r="W830" s="94"/>
      <c r="X830" s="94"/>
      <c r="Y830" s="94"/>
      <c r="Z830" s="94"/>
      <c r="AA830" s="94"/>
      <c r="AB830" s="94"/>
      <c r="AC830" s="94"/>
      <c r="AD830" s="94"/>
      <c r="AE830" s="94"/>
      <c r="AF830" s="94"/>
      <c r="AG830" s="94"/>
      <c r="AH830" s="94"/>
      <c r="AI830" s="94"/>
      <c r="AJ830" s="94"/>
      <c r="AK830" s="94"/>
      <c r="AL830" s="94"/>
    </row>
    <row r="831">
      <c r="A831" s="94"/>
      <c r="B831" s="351"/>
      <c r="C831" s="94"/>
      <c r="D831" s="325"/>
      <c r="E831" s="316"/>
      <c r="F831" s="309"/>
      <c r="G831" s="300"/>
      <c r="H831" s="318"/>
      <c r="I831" s="319"/>
      <c r="J831" s="318"/>
      <c r="K831" s="318"/>
      <c r="L831" s="318"/>
      <c r="M831" s="318"/>
      <c r="N831" s="318"/>
      <c r="O831" s="321"/>
      <c r="P831" s="334"/>
      <c r="Q831" s="323"/>
      <c r="R831" s="324"/>
      <c r="S831" s="94"/>
      <c r="T831" s="94"/>
      <c r="U831" s="94"/>
      <c r="V831" s="94"/>
      <c r="W831" s="94"/>
      <c r="X831" s="94"/>
      <c r="Y831" s="94"/>
      <c r="Z831" s="94"/>
      <c r="AA831" s="94"/>
      <c r="AB831" s="94"/>
      <c r="AC831" s="94"/>
      <c r="AD831" s="94"/>
      <c r="AE831" s="94"/>
      <c r="AF831" s="94"/>
      <c r="AG831" s="94"/>
      <c r="AH831" s="94"/>
      <c r="AI831" s="94"/>
      <c r="AJ831" s="94"/>
      <c r="AK831" s="94"/>
      <c r="AL831" s="94"/>
    </row>
    <row r="832">
      <c r="A832" s="94"/>
      <c r="B832" s="351"/>
      <c r="C832" s="94"/>
      <c r="D832" s="325"/>
      <c r="E832" s="316"/>
      <c r="F832" s="309"/>
      <c r="G832" s="300"/>
      <c r="H832" s="318"/>
      <c r="I832" s="319"/>
      <c r="J832" s="318"/>
      <c r="K832" s="318"/>
      <c r="L832" s="318"/>
      <c r="M832" s="318"/>
      <c r="N832" s="318"/>
      <c r="O832" s="321"/>
      <c r="P832" s="334"/>
      <c r="Q832" s="323"/>
      <c r="R832" s="324"/>
      <c r="S832" s="94"/>
      <c r="T832" s="94"/>
      <c r="U832" s="94"/>
      <c r="V832" s="94"/>
      <c r="W832" s="94"/>
      <c r="X832" s="94"/>
      <c r="Y832" s="94"/>
      <c r="Z832" s="94"/>
      <c r="AA832" s="94"/>
      <c r="AB832" s="94"/>
      <c r="AC832" s="94"/>
      <c r="AD832" s="94"/>
      <c r="AE832" s="94"/>
      <c r="AF832" s="94"/>
      <c r="AG832" s="94"/>
      <c r="AH832" s="94"/>
      <c r="AI832" s="94"/>
      <c r="AJ832" s="94"/>
      <c r="AK832" s="94"/>
      <c r="AL832" s="94"/>
    </row>
    <row r="833">
      <c r="A833" s="94"/>
      <c r="B833" s="351"/>
      <c r="C833" s="94"/>
      <c r="D833" s="325"/>
      <c r="E833" s="316"/>
      <c r="F833" s="309"/>
      <c r="G833" s="300"/>
      <c r="H833" s="318"/>
      <c r="I833" s="319"/>
      <c r="J833" s="318"/>
      <c r="K833" s="318"/>
      <c r="L833" s="318"/>
      <c r="M833" s="318"/>
      <c r="N833" s="318"/>
      <c r="O833" s="321"/>
      <c r="P833" s="334"/>
      <c r="Q833" s="323"/>
      <c r="R833" s="324"/>
      <c r="S833" s="94"/>
      <c r="T833" s="94"/>
      <c r="U833" s="94"/>
      <c r="V833" s="94"/>
      <c r="W833" s="94"/>
      <c r="X833" s="94"/>
      <c r="Y833" s="94"/>
      <c r="Z833" s="94"/>
      <c r="AA833" s="94"/>
      <c r="AB833" s="94"/>
      <c r="AC833" s="94"/>
      <c r="AD833" s="94"/>
      <c r="AE833" s="94"/>
      <c r="AF833" s="94"/>
      <c r="AG833" s="94"/>
      <c r="AH833" s="94"/>
      <c r="AI833" s="94"/>
      <c r="AJ833" s="94"/>
      <c r="AK833" s="94"/>
      <c r="AL833" s="94"/>
    </row>
    <row r="834">
      <c r="A834" s="94"/>
      <c r="B834" s="351"/>
      <c r="C834" s="94"/>
      <c r="D834" s="325"/>
      <c r="E834" s="316"/>
      <c r="F834" s="309"/>
      <c r="G834" s="300"/>
      <c r="H834" s="318"/>
      <c r="I834" s="319"/>
      <c r="J834" s="318"/>
      <c r="K834" s="318"/>
      <c r="L834" s="318"/>
      <c r="M834" s="318"/>
      <c r="N834" s="318"/>
      <c r="O834" s="321"/>
      <c r="P834" s="334"/>
      <c r="Q834" s="323"/>
      <c r="R834" s="324"/>
      <c r="S834" s="94"/>
      <c r="T834" s="94"/>
      <c r="U834" s="94"/>
      <c r="V834" s="94"/>
      <c r="W834" s="94"/>
      <c r="X834" s="94"/>
      <c r="Y834" s="94"/>
      <c r="Z834" s="94"/>
      <c r="AA834" s="94"/>
      <c r="AB834" s="94"/>
      <c r="AC834" s="94"/>
      <c r="AD834" s="94"/>
      <c r="AE834" s="94"/>
      <c r="AF834" s="94"/>
      <c r="AG834" s="94"/>
      <c r="AH834" s="94"/>
      <c r="AI834" s="94"/>
      <c r="AJ834" s="94"/>
      <c r="AK834" s="94"/>
      <c r="AL834" s="94"/>
    </row>
    <row r="835">
      <c r="A835" s="94"/>
      <c r="B835" s="351"/>
      <c r="C835" s="94"/>
      <c r="D835" s="325"/>
      <c r="E835" s="316"/>
      <c r="F835" s="309"/>
      <c r="G835" s="300"/>
      <c r="H835" s="318"/>
      <c r="I835" s="319"/>
      <c r="J835" s="318"/>
      <c r="K835" s="318"/>
      <c r="L835" s="318"/>
      <c r="M835" s="318"/>
      <c r="N835" s="318"/>
      <c r="O835" s="321"/>
      <c r="P835" s="334"/>
      <c r="Q835" s="323"/>
      <c r="R835" s="324"/>
      <c r="S835" s="94"/>
      <c r="T835" s="94"/>
      <c r="U835" s="94"/>
      <c r="V835" s="94"/>
      <c r="W835" s="94"/>
      <c r="X835" s="94"/>
      <c r="Y835" s="94"/>
      <c r="Z835" s="94"/>
      <c r="AA835" s="94"/>
      <c r="AB835" s="94"/>
      <c r="AC835" s="94"/>
      <c r="AD835" s="94"/>
      <c r="AE835" s="94"/>
      <c r="AF835" s="94"/>
      <c r="AG835" s="94"/>
      <c r="AH835" s="94"/>
      <c r="AI835" s="94"/>
      <c r="AJ835" s="94"/>
      <c r="AK835" s="94"/>
      <c r="AL835" s="94"/>
    </row>
    <row r="836">
      <c r="A836" s="94"/>
      <c r="B836" s="351"/>
      <c r="C836" s="94"/>
      <c r="D836" s="325"/>
      <c r="E836" s="316"/>
      <c r="F836" s="309"/>
      <c r="G836" s="300"/>
      <c r="H836" s="318"/>
      <c r="I836" s="319"/>
      <c r="J836" s="318"/>
      <c r="K836" s="318"/>
      <c r="L836" s="318"/>
      <c r="M836" s="318"/>
      <c r="N836" s="318"/>
      <c r="O836" s="321"/>
      <c r="P836" s="334"/>
      <c r="Q836" s="323"/>
      <c r="R836" s="324"/>
      <c r="S836" s="94"/>
      <c r="T836" s="94"/>
      <c r="U836" s="94"/>
      <c r="V836" s="94"/>
      <c r="W836" s="94"/>
      <c r="X836" s="94"/>
      <c r="Y836" s="94"/>
      <c r="Z836" s="94"/>
      <c r="AA836" s="94"/>
      <c r="AB836" s="94"/>
      <c r="AC836" s="94"/>
      <c r="AD836" s="94"/>
      <c r="AE836" s="94"/>
      <c r="AF836" s="94"/>
      <c r="AG836" s="94"/>
      <c r="AH836" s="94"/>
      <c r="AI836" s="94"/>
      <c r="AJ836" s="94"/>
      <c r="AK836" s="94"/>
      <c r="AL836" s="94"/>
    </row>
    <row r="837">
      <c r="A837" s="94"/>
      <c r="B837" s="351"/>
      <c r="C837" s="94"/>
      <c r="D837" s="325"/>
      <c r="E837" s="316"/>
      <c r="F837" s="309"/>
      <c r="G837" s="300"/>
      <c r="H837" s="318"/>
      <c r="I837" s="319"/>
      <c r="J837" s="318"/>
      <c r="K837" s="318"/>
      <c r="L837" s="318"/>
      <c r="M837" s="318"/>
      <c r="N837" s="318"/>
      <c r="O837" s="321"/>
      <c r="P837" s="334"/>
      <c r="Q837" s="323"/>
      <c r="R837" s="324"/>
      <c r="S837" s="94"/>
      <c r="T837" s="94"/>
      <c r="U837" s="94"/>
      <c r="V837" s="94"/>
      <c r="W837" s="94"/>
      <c r="X837" s="94"/>
      <c r="Y837" s="94"/>
      <c r="Z837" s="94"/>
      <c r="AA837" s="94"/>
      <c r="AB837" s="94"/>
      <c r="AC837" s="94"/>
      <c r="AD837" s="94"/>
      <c r="AE837" s="94"/>
      <c r="AF837" s="94"/>
      <c r="AG837" s="94"/>
      <c r="AH837" s="94"/>
      <c r="AI837" s="94"/>
      <c r="AJ837" s="94"/>
      <c r="AK837" s="94"/>
      <c r="AL837" s="94"/>
    </row>
    <row r="838">
      <c r="A838" s="94"/>
      <c r="B838" s="351"/>
      <c r="C838" s="94"/>
      <c r="D838" s="325"/>
      <c r="E838" s="316"/>
      <c r="F838" s="309"/>
      <c r="G838" s="300"/>
      <c r="H838" s="318"/>
      <c r="I838" s="319"/>
      <c r="J838" s="318"/>
      <c r="K838" s="318"/>
      <c r="L838" s="318"/>
      <c r="M838" s="318"/>
      <c r="N838" s="318"/>
      <c r="O838" s="321"/>
      <c r="P838" s="334"/>
      <c r="Q838" s="323"/>
      <c r="R838" s="324"/>
      <c r="S838" s="94"/>
      <c r="T838" s="94"/>
      <c r="U838" s="94"/>
      <c r="V838" s="94"/>
      <c r="W838" s="94"/>
      <c r="X838" s="94"/>
      <c r="Y838" s="94"/>
      <c r="Z838" s="94"/>
      <c r="AA838" s="94"/>
      <c r="AB838" s="94"/>
      <c r="AC838" s="94"/>
      <c r="AD838" s="94"/>
      <c r="AE838" s="94"/>
      <c r="AF838" s="94"/>
      <c r="AG838" s="94"/>
      <c r="AH838" s="94"/>
      <c r="AI838" s="94"/>
      <c r="AJ838" s="94"/>
      <c r="AK838" s="94"/>
      <c r="AL838" s="94"/>
    </row>
    <row r="839">
      <c r="A839" s="94"/>
      <c r="B839" s="351"/>
      <c r="C839" s="94"/>
      <c r="D839" s="325"/>
      <c r="E839" s="316"/>
      <c r="F839" s="309"/>
      <c r="G839" s="300"/>
      <c r="H839" s="318"/>
      <c r="I839" s="319"/>
      <c r="J839" s="318"/>
      <c r="K839" s="318"/>
      <c r="L839" s="318"/>
      <c r="M839" s="318"/>
      <c r="N839" s="318"/>
      <c r="O839" s="321"/>
      <c r="P839" s="334"/>
      <c r="Q839" s="323"/>
      <c r="R839" s="324"/>
      <c r="S839" s="94"/>
      <c r="T839" s="94"/>
      <c r="U839" s="94"/>
      <c r="V839" s="94"/>
      <c r="W839" s="94"/>
      <c r="X839" s="94"/>
      <c r="Y839" s="94"/>
      <c r="Z839" s="94"/>
      <c r="AA839" s="94"/>
      <c r="AB839" s="94"/>
      <c r="AC839" s="94"/>
      <c r="AD839" s="94"/>
      <c r="AE839" s="94"/>
      <c r="AF839" s="94"/>
      <c r="AG839" s="94"/>
      <c r="AH839" s="94"/>
      <c r="AI839" s="94"/>
      <c r="AJ839" s="94"/>
      <c r="AK839" s="94"/>
      <c r="AL839" s="94"/>
    </row>
    <row r="840">
      <c r="A840" s="94"/>
      <c r="B840" s="351"/>
      <c r="C840" s="94"/>
      <c r="D840" s="325"/>
      <c r="E840" s="316"/>
      <c r="F840" s="309"/>
      <c r="G840" s="300"/>
      <c r="H840" s="318"/>
      <c r="I840" s="319"/>
      <c r="J840" s="318"/>
      <c r="K840" s="318"/>
      <c r="L840" s="318"/>
      <c r="M840" s="318"/>
      <c r="N840" s="318"/>
      <c r="O840" s="321"/>
      <c r="P840" s="334"/>
      <c r="Q840" s="323"/>
      <c r="R840" s="324"/>
      <c r="S840" s="94"/>
      <c r="T840" s="94"/>
      <c r="U840" s="94"/>
      <c r="V840" s="94"/>
      <c r="W840" s="94"/>
      <c r="X840" s="94"/>
      <c r="Y840" s="94"/>
      <c r="Z840" s="94"/>
      <c r="AA840" s="94"/>
      <c r="AB840" s="94"/>
      <c r="AC840" s="94"/>
      <c r="AD840" s="94"/>
      <c r="AE840" s="94"/>
      <c r="AF840" s="94"/>
      <c r="AG840" s="94"/>
      <c r="AH840" s="94"/>
      <c r="AI840" s="94"/>
      <c r="AJ840" s="94"/>
      <c r="AK840" s="94"/>
      <c r="AL840" s="94"/>
    </row>
    <row r="841">
      <c r="A841" s="94"/>
      <c r="B841" s="351"/>
      <c r="C841" s="94"/>
      <c r="D841" s="325"/>
      <c r="E841" s="316"/>
      <c r="F841" s="309"/>
      <c r="G841" s="300"/>
      <c r="H841" s="318"/>
      <c r="I841" s="319"/>
      <c r="J841" s="318"/>
      <c r="K841" s="318"/>
      <c r="L841" s="318"/>
      <c r="M841" s="318"/>
      <c r="N841" s="318"/>
      <c r="O841" s="321"/>
      <c r="P841" s="334"/>
      <c r="Q841" s="323"/>
      <c r="R841" s="324"/>
      <c r="S841" s="94"/>
      <c r="T841" s="94"/>
      <c r="U841" s="94"/>
      <c r="V841" s="94"/>
      <c r="W841" s="94"/>
      <c r="X841" s="94"/>
      <c r="Y841" s="94"/>
      <c r="Z841" s="94"/>
      <c r="AA841" s="94"/>
      <c r="AB841" s="94"/>
      <c r="AC841" s="94"/>
      <c r="AD841" s="94"/>
      <c r="AE841" s="94"/>
      <c r="AF841" s="94"/>
      <c r="AG841" s="94"/>
      <c r="AH841" s="94"/>
      <c r="AI841" s="94"/>
      <c r="AJ841" s="94"/>
      <c r="AK841" s="94"/>
      <c r="AL841" s="94"/>
    </row>
    <row r="842">
      <c r="A842" s="94"/>
      <c r="B842" s="351"/>
      <c r="C842" s="94"/>
      <c r="D842" s="325"/>
      <c r="E842" s="316"/>
      <c r="F842" s="309"/>
      <c r="G842" s="300"/>
      <c r="H842" s="318"/>
      <c r="I842" s="319"/>
      <c r="J842" s="318"/>
      <c r="K842" s="318"/>
      <c r="L842" s="318"/>
      <c r="M842" s="318"/>
      <c r="N842" s="318"/>
      <c r="O842" s="321"/>
      <c r="P842" s="334"/>
      <c r="Q842" s="323"/>
      <c r="R842" s="324"/>
      <c r="S842" s="94"/>
      <c r="T842" s="94"/>
      <c r="U842" s="94"/>
      <c r="V842" s="94"/>
      <c r="W842" s="94"/>
      <c r="X842" s="94"/>
      <c r="Y842" s="94"/>
      <c r="Z842" s="94"/>
      <c r="AA842" s="94"/>
      <c r="AB842" s="94"/>
      <c r="AC842" s="94"/>
      <c r="AD842" s="94"/>
      <c r="AE842" s="94"/>
      <c r="AF842" s="94"/>
      <c r="AG842" s="94"/>
      <c r="AH842" s="94"/>
      <c r="AI842" s="94"/>
      <c r="AJ842" s="94"/>
      <c r="AK842" s="94"/>
      <c r="AL842" s="94"/>
    </row>
    <row r="843">
      <c r="A843" s="94"/>
      <c r="B843" s="351"/>
      <c r="C843" s="94"/>
      <c r="D843" s="325"/>
      <c r="E843" s="316"/>
      <c r="F843" s="309"/>
      <c r="G843" s="300"/>
      <c r="H843" s="318"/>
      <c r="I843" s="319"/>
      <c r="J843" s="318"/>
      <c r="K843" s="318"/>
      <c r="L843" s="318"/>
      <c r="M843" s="318"/>
      <c r="N843" s="318"/>
      <c r="O843" s="321"/>
      <c r="P843" s="334"/>
      <c r="Q843" s="323"/>
      <c r="R843" s="324"/>
      <c r="S843" s="94"/>
      <c r="T843" s="94"/>
      <c r="U843" s="94"/>
      <c r="V843" s="94"/>
      <c r="W843" s="94"/>
      <c r="X843" s="94"/>
      <c r="Y843" s="94"/>
      <c r="Z843" s="94"/>
      <c r="AA843" s="94"/>
      <c r="AB843" s="94"/>
      <c r="AC843" s="94"/>
      <c r="AD843" s="94"/>
      <c r="AE843" s="94"/>
      <c r="AF843" s="94"/>
      <c r="AG843" s="94"/>
      <c r="AH843" s="94"/>
      <c r="AI843" s="94"/>
      <c r="AJ843" s="94"/>
      <c r="AK843" s="94"/>
      <c r="AL843" s="94"/>
    </row>
    <row r="844">
      <c r="A844" s="94"/>
      <c r="B844" s="351"/>
      <c r="C844" s="94"/>
      <c r="D844" s="325"/>
      <c r="E844" s="316"/>
      <c r="F844" s="309"/>
      <c r="G844" s="300"/>
      <c r="H844" s="318"/>
      <c r="I844" s="319"/>
      <c r="J844" s="318"/>
      <c r="K844" s="318"/>
      <c r="L844" s="318"/>
      <c r="M844" s="318"/>
      <c r="N844" s="318"/>
      <c r="O844" s="321"/>
      <c r="P844" s="334"/>
      <c r="Q844" s="323"/>
      <c r="R844" s="324"/>
      <c r="S844" s="94"/>
      <c r="T844" s="94"/>
      <c r="U844" s="94"/>
      <c r="V844" s="94"/>
      <c r="W844" s="94"/>
      <c r="X844" s="94"/>
      <c r="Y844" s="94"/>
      <c r="Z844" s="94"/>
      <c r="AA844" s="94"/>
      <c r="AB844" s="94"/>
      <c r="AC844" s="94"/>
      <c r="AD844" s="94"/>
      <c r="AE844" s="94"/>
      <c r="AF844" s="94"/>
      <c r="AG844" s="94"/>
      <c r="AH844" s="94"/>
      <c r="AI844" s="94"/>
      <c r="AJ844" s="94"/>
      <c r="AK844" s="94"/>
      <c r="AL844" s="94"/>
    </row>
    <row r="845">
      <c r="A845" s="94"/>
      <c r="B845" s="351"/>
      <c r="C845" s="94"/>
      <c r="D845" s="325"/>
      <c r="E845" s="316"/>
      <c r="F845" s="309"/>
      <c r="G845" s="300"/>
      <c r="H845" s="318"/>
      <c r="I845" s="319"/>
      <c r="J845" s="318"/>
      <c r="K845" s="318"/>
      <c r="L845" s="318"/>
      <c r="M845" s="318"/>
      <c r="N845" s="318"/>
      <c r="O845" s="321"/>
      <c r="P845" s="334"/>
      <c r="Q845" s="323"/>
      <c r="R845" s="324"/>
      <c r="S845" s="94"/>
      <c r="T845" s="94"/>
      <c r="U845" s="94"/>
      <c r="V845" s="94"/>
      <c r="W845" s="94"/>
      <c r="X845" s="94"/>
      <c r="Y845" s="94"/>
      <c r="Z845" s="94"/>
      <c r="AA845" s="94"/>
      <c r="AB845" s="94"/>
      <c r="AC845" s="94"/>
      <c r="AD845" s="94"/>
      <c r="AE845" s="94"/>
      <c r="AF845" s="94"/>
      <c r="AG845" s="94"/>
      <c r="AH845" s="94"/>
      <c r="AI845" s="94"/>
      <c r="AJ845" s="94"/>
      <c r="AK845" s="94"/>
      <c r="AL845" s="94"/>
    </row>
    <row r="846">
      <c r="A846" s="94"/>
      <c r="B846" s="351"/>
      <c r="C846" s="94"/>
      <c r="D846" s="325"/>
      <c r="E846" s="316"/>
      <c r="F846" s="309"/>
      <c r="G846" s="300"/>
      <c r="H846" s="318"/>
      <c r="I846" s="319"/>
      <c r="J846" s="318"/>
      <c r="K846" s="318"/>
      <c r="L846" s="318"/>
      <c r="M846" s="318"/>
      <c r="N846" s="318"/>
      <c r="O846" s="321"/>
      <c r="P846" s="334"/>
      <c r="Q846" s="323"/>
      <c r="R846" s="324"/>
      <c r="S846" s="94"/>
      <c r="T846" s="94"/>
      <c r="U846" s="94"/>
      <c r="V846" s="94"/>
      <c r="W846" s="94"/>
      <c r="X846" s="94"/>
      <c r="Y846" s="94"/>
      <c r="Z846" s="94"/>
      <c r="AA846" s="94"/>
      <c r="AB846" s="94"/>
      <c r="AC846" s="94"/>
      <c r="AD846" s="94"/>
      <c r="AE846" s="94"/>
      <c r="AF846" s="94"/>
      <c r="AG846" s="94"/>
      <c r="AH846" s="94"/>
      <c r="AI846" s="94"/>
      <c r="AJ846" s="94"/>
      <c r="AK846" s="94"/>
      <c r="AL846" s="94"/>
    </row>
    <row r="847">
      <c r="A847" s="94"/>
      <c r="B847" s="351"/>
      <c r="C847" s="94"/>
      <c r="D847" s="325"/>
      <c r="E847" s="316"/>
      <c r="F847" s="309"/>
      <c r="G847" s="300"/>
      <c r="H847" s="318"/>
      <c r="I847" s="319"/>
      <c r="J847" s="318"/>
      <c r="K847" s="318"/>
      <c r="L847" s="318"/>
      <c r="M847" s="318"/>
      <c r="N847" s="318"/>
      <c r="O847" s="321"/>
      <c r="P847" s="334"/>
      <c r="Q847" s="323"/>
      <c r="R847" s="324"/>
      <c r="S847" s="94"/>
      <c r="T847" s="94"/>
      <c r="U847" s="94"/>
      <c r="V847" s="94"/>
      <c r="W847" s="94"/>
      <c r="X847" s="94"/>
      <c r="Y847" s="94"/>
      <c r="Z847" s="94"/>
      <c r="AA847" s="94"/>
      <c r="AB847" s="94"/>
      <c r="AC847" s="94"/>
      <c r="AD847" s="94"/>
      <c r="AE847" s="94"/>
      <c r="AF847" s="94"/>
      <c r="AG847" s="94"/>
      <c r="AH847" s="94"/>
      <c r="AI847" s="94"/>
      <c r="AJ847" s="94"/>
      <c r="AK847" s="94"/>
      <c r="AL847" s="94"/>
    </row>
    <row r="848">
      <c r="A848" s="94"/>
      <c r="B848" s="351"/>
      <c r="C848" s="94"/>
      <c r="D848" s="325"/>
      <c r="E848" s="316"/>
      <c r="F848" s="309"/>
      <c r="G848" s="300"/>
      <c r="H848" s="318"/>
      <c r="I848" s="319"/>
      <c r="J848" s="318"/>
      <c r="K848" s="318"/>
      <c r="L848" s="318"/>
      <c r="M848" s="318"/>
      <c r="N848" s="318"/>
      <c r="O848" s="321"/>
      <c r="P848" s="334"/>
      <c r="Q848" s="323"/>
      <c r="R848" s="324"/>
      <c r="S848" s="94"/>
      <c r="T848" s="94"/>
      <c r="U848" s="94"/>
      <c r="V848" s="94"/>
      <c r="W848" s="94"/>
      <c r="X848" s="94"/>
      <c r="Y848" s="94"/>
      <c r="Z848" s="94"/>
      <c r="AA848" s="94"/>
      <c r="AB848" s="94"/>
      <c r="AC848" s="94"/>
      <c r="AD848" s="94"/>
      <c r="AE848" s="94"/>
      <c r="AF848" s="94"/>
      <c r="AG848" s="94"/>
      <c r="AH848" s="94"/>
      <c r="AI848" s="94"/>
      <c r="AJ848" s="94"/>
      <c r="AK848" s="94"/>
      <c r="AL848" s="94"/>
    </row>
    <row r="849">
      <c r="A849" s="94"/>
      <c r="B849" s="351"/>
      <c r="C849" s="94"/>
      <c r="D849" s="325"/>
      <c r="E849" s="316"/>
      <c r="F849" s="309"/>
      <c r="G849" s="300"/>
      <c r="H849" s="318"/>
      <c r="I849" s="319"/>
      <c r="J849" s="318"/>
      <c r="K849" s="318"/>
      <c r="L849" s="318"/>
      <c r="M849" s="318"/>
      <c r="N849" s="318"/>
      <c r="O849" s="321"/>
      <c r="P849" s="334"/>
      <c r="Q849" s="323"/>
      <c r="R849" s="324"/>
      <c r="S849" s="94"/>
      <c r="T849" s="94"/>
      <c r="U849" s="94"/>
      <c r="V849" s="94"/>
      <c r="W849" s="94"/>
      <c r="X849" s="94"/>
      <c r="Y849" s="94"/>
      <c r="Z849" s="94"/>
      <c r="AA849" s="94"/>
      <c r="AB849" s="94"/>
      <c r="AC849" s="94"/>
      <c r="AD849" s="94"/>
      <c r="AE849" s="94"/>
      <c r="AF849" s="94"/>
      <c r="AG849" s="94"/>
      <c r="AH849" s="94"/>
      <c r="AI849" s="94"/>
      <c r="AJ849" s="94"/>
      <c r="AK849" s="94"/>
      <c r="AL849" s="94"/>
    </row>
    <row r="850">
      <c r="A850" s="94"/>
      <c r="B850" s="351"/>
      <c r="C850" s="94"/>
      <c r="D850" s="325"/>
      <c r="E850" s="316"/>
      <c r="F850" s="309"/>
      <c r="G850" s="300"/>
      <c r="H850" s="318"/>
      <c r="I850" s="319"/>
      <c r="J850" s="318"/>
      <c r="K850" s="318"/>
      <c r="L850" s="318"/>
      <c r="M850" s="318"/>
      <c r="N850" s="318"/>
      <c r="O850" s="321"/>
      <c r="P850" s="334"/>
      <c r="Q850" s="323"/>
      <c r="R850" s="324"/>
      <c r="S850" s="94"/>
      <c r="T850" s="94"/>
      <c r="U850" s="94"/>
      <c r="V850" s="94"/>
      <c r="W850" s="94"/>
      <c r="X850" s="94"/>
      <c r="Y850" s="94"/>
      <c r="Z850" s="94"/>
      <c r="AA850" s="94"/>
      <c r="AB850" s="94"/>
      <c r="AC850" s="94"/>
      <c r="AD850" s="94"/>
      <c r="AE850" s="94"/>
      <c r="AF850" s="94"/>
      <c r="AG850" s="94"/>
      <c r="AH850" s="94"/>
      <c r="AI850" s="94"/>
      <c r="AJ850" s="94"/>
      <c r="AK850" s="94"/>
      <c r="AL850" s="94"/>
    </row>
    <row r="851">
      <c r="A851" s="94"/>
      <c r="B851" s="351"/>
      <c r="C851" s="94"/>
      <c r="D851" s="325"/>
      <c r="E851" s="316"/>
      <c r="F851" s="309"/>
      <c r="G851" s="300"/>
      <c r="H851" s="318"/>
      <c r="I851" s="319"/>
      <c r="J851" s="318"/>
      <c r="K851" s="318"/>
      <c r="L851" s="318"/>
      <c r="M851" s="318"/>
      <c r="N851" s="318"/>
      <c r="O851" s="321"/>
      <c r="P851" s="334"/>
      <c r="Q851" s="323"/>
      <c r="R851" s="324"/>
      <c r="S851" s="94"/>
      <c r="T851" s="94"/>
      <c r="U851" s="94"/>
      <c r="V851" s="94"/>
      <c r="W851" s="94"/>
      <c r="X851" s="94"/>
      <c r="Y851" s="94"/>
      <c r="Z851" s="94"/>
      <c r="AA851" s="94"/>
      <c r="AB851" s="94"/>
      <c r="AC851" s="94"/>
      <c r="AD851" s="94"/>
      <c r="AE851" s="94"/>
      <c r="AF851" s="94"/>
      <c r="AG851" s="94"/>
      <c r="AH851" s="94"/>
      <c r="AI851" s="94"/>
      <c r="AJ851" s="94"/>
      <c r="AK851" s="94"/>
      <c r="AL851" s="94"/>
    </row>
    <row r="852">
      <c r="A852" s="94"/>
      <c r="B852" s="351"/>
      <c r="C852" s="94"/>
      <c r="D852" s="325"/>
      <c r="E852" s="316"/>
      <c r="F852" s="309"/>
      <c r="G852" s="300"/>
      <c r="H852" s="318"/>
      <c r="I852" s="319"/>
      <c r="J852" s="318"/>
      <c r="K852" s="318"/>
      <c r="L852" s="318"/>
      <c r="M852" s="318"/>
      <c r="N852" s="318"/>
      <c r="O852" s="321"/>
      <c r="P852" s="334"/>
      <c r="Q852" s="323"/>
      <c r="R852" s="324"/>
      <c r="S852" s="94"/>
      <c r="T852" s="94"/>
      <c r="U852" s="94"/>
      <c r="V852" s="94"/>
      <c r="W852" s="94"/>
      <c r="X852" s="94"/>
      <c r="Y852" s="94"/>
      <c r="Z852" s="94"/>
      <c r="AA852" s="94"/>
      <c r="AB852" s="94"/>
      <c r="AC852" s="94"/>
      <c r="AD852" s="94"/>
      <c r="AE852" s="94"/>
      <c r="AF852" s="94"/>
      <c r="AG852" s="94"/>
      <c r="AH852" s="94"/>
      <c r="AI852" s="94"/>
      <c r="AJ852" s="94"/>
      <c r="AK852" s="94"/>
      <c r="AL852" s="94"/>
    </row>
    <row r="853">
      <c r="A853" s="94"/>
      <c r="B853" s="351"/>
      <c r="C853" s="94"/>
      <c r="D853" s="325"/>
      <c r="E853" s="316"/>
      <c r="F853" s="309"/>
      <c r="G853" s="300"/>
      <c r="H853" s="318"/>
      <c r="I853" s="319"/>
      <c r="J853" s="318"/>
      <c r="K853" s="318"/>
      <c r="L853" s="318"/>
      <c r="M853" s="318"/>
      <c r="N853" s="318"/>
      <c r="O853" s="321"/>
      <c r="P853" s="334"/>
      <c r="Q853" s="323"/>
      <c r="R853" s="324"/>
      <c r="S853" s="94"/>
      <c r="T853" s="94"/>
      <c r="U853" s="94"/>
      <c r="V853" s="94"/>
      <c r="W853" s="94"/>
      <c r="X853" s="94"/>
      <c r="Y853" s="94"/>
      <c r="Z853" s="94"/>
      <c r="AA853" s="94"/>
      <c r="AB853" s="94"/>
      <c r="AC853" s="94"/>
      <c r="AD853" s="94"/>
      <c r="AE853" s="94"/>
      <c r="AF853" s="94"/>
      <c r="AG853" s="94"/>
      <c r="AH853" s="94"/>
      <c r="AI853" s="94"/>
      <c r="AJ853" s="94"/>
      <c r="AK853" s="94"/>
      <c r="AL853" s="94"/>
    </row>
    <row r="854">
      <c r="A854" s="94"/>
      <c r="B854" s="351"/>
      <c r="C854" s="94"/>
      <c r="D854" s="325"/>
      <c r="E854" s="316"/>
      <c r="F854" s="309"/>
      <c r="G854" s="300"/>
      <c r="H854" s="318"/>
      <c r="I854" s="319"/>
      <c r="J854" s="318"/>
      <c r="K854" s="318"/>
      <c r="L854" s="318"/>
      <c r="M854" s="318"/>
      <c r="N854" s="318"/>
      <c r="O854" s="321"/>
      <c r="P854" s="334"/>
      <c r="Q854" s="323"/>
      <c r="R854" s="324"/>
      <c r="S854" s="94"/>
      <c r="T854" s="94"/>
      <c r="U854" s="94"/>
      <c r="V854" s="94"/>
      <c r="W854" s="94"/>
      <c r="X854" s="94"/>
      <c r="Y854" s="94"/>
      <c r="Z854" s="94"/>
      <c r="AA854" s="94"/>
      <c r="AB854" s="94"/>
      <c r="AC854" s="94"/>
      <c r="AD854" s="94"/>
      <c r="AE854" s="94"/>
      <c r="AF854" s="94"/>
      <c r="AG854" s="94"/>
      <c r="AH854" s="94"/>
      <c r="AI854" s="94"/>
      <c r="AJ854" s="94"/>
      <c r="AK854" s="94"/>
      <c r="AL854" s="94"/>
    </row>
    <row r="855">
      <c r="A855" s="94"/>
      <c r="B855" s="351"/>
      <c r="C855" s="94"/>
      <c r="D855" s="325"/>
      <c r="E855" s="316"/>
      <c r="F855" s="309"/>
      <c r="G855" s="300"/>
      <c r="H855" s="318"/>
      <c r="I855" s="319"/>
      <c r="J855" s="318"/>
      <c r="K855" s="318"/>
      <c r="L855" s="318"/>
      <c r="M855" s="318"/>
      <c r="N855" s="318"/>
      <c r="O855" s="321"/>
      <c r="P855" s="334"/>
      <c r="Q855" s="323"/>
      <c r="R855" s="324"/>
      <c r="S855" s="94"/>
      <c r="T855" s="94"/>
      <c r="U855" s="94"/>
      <c r="V855" s="94"/>
      <c r="W855" s="94"/>
      <c r="X855" s="94"/>
      <c r="Y855" s="94"/>
      <c r="Z855" s="94"/>
      <c r="AA855" s="94"/>
      <c r="AB855" s="94"/>
      <c r="AC855" s="94"/>
      <c r="AD855" s="94"/>
      <c r="AE855" s="94"/>
      <c r="AF855" s="94"/>
      <c r="AG855" s="94"/>
      <c r="AH855" s="94"/>
      <c r="AI855" s="94"/>
      <c r="AJ855" s="94"/>
      <c r="AK855" s="94"/>
      <c r="AL855" s="94"/>
    </row>
    <row r="856">
      <c r="A856" s="94"/>
      <c r="B856" s="351"/>
      <c r="C856" s="94"/>
      <c r="D856" s="325"/>
      <c r="E856" s="316"/>
      <c r="F856" s="309"/>
      <c r="G856" s="300"/>
      <c r="H856" s="318"/>
      <c r="I856" s="319"/>
      <c r="J856" s="318"/>
      <c r="K856" s="318"/>
      <c r="L856" s="318"/>
      <c r="M856" s="318"/>
      <c r="N856" s="318"/>
      <c r="O856" s="321"/>
      <c r="P856" s="334"/>
      <c r="Q856" s="323"/>
      <c r="R856" s="324"/>
      <c r="S856" s="94"/>
      <c r="T856" s="94"/>
      <c r="U856" s="94"/>
      <c r="V856" s="94"/>
      <c r="W856" s="94"/>
      <c r="X856" s="94"/>
      <c r="Y856" s="94"/>
      <c r="Z856" s="94"/>
      <c r="AA856" s="94"/>
      <c r="AB856" s="94"/>
      <c r="AC856" s="94"/>
      <c r="AD856" s="94"/>
      <c r="AE856" s="94"/>
      <c r="AF856" s="94"/>
      <c r="AG856" s="94"/>
      <c r="AH856" s="94"/>
      <c r="AI856" s="94"/>
      <c r="AJ856" s="94"/>
      <c r="AK856" s="94"/>
      <c r="AL856" s="94"/>
    </row>
    <row r="857">
      <c r="A857" s="94"/>
      <c r="B857" s="351"/>
      <c r="C857" s="94"/>
      <c r="D857" s="325"/>
      <c r="E857" s="316"/>
      <c r="F857" s="309"/>
      <c r="G857" s="300"/>
      <c r="H857" s="318"/>
      <c r="I857" s="319"/>
      <c r="J857" s="318"/>
      <c r="K857" s="318"/>
      <c r="L857" s="318"/>
      <c r="M857" s="318"/>
      <c r="N857" s="318"/>
      <c r="O857" s="321"/>
      <c r="P857" s="334"/>
      <c r="Q857" s="323"/>
      <c r="R857" s="324"/>
      <c r="S857" s="94"/>
      <c r="T857" s="94"/>
      <c r="U857" s="94"/>
      <c r="V857" s="94"/>
      <c r="W857" s="94"/>
      <c r="X857" s="94"/>
      <c r="Y857" s="94"/>
      <c r="Z857" s="94"/>
      <c r="AA857" s="94"/>
      <c r="AB857" s="94"/>
      <c r="AC857" s="94"/>
      <c r="AD857" s="94"/>
      <c r="AE857" s="94"/>
      <c r="AF857" s="94"/>
      <c r="AG857" s="94"/>
      <c r="AH857" s="94"/>
      <c r="AI857" s="94"/>
      <c r="AJ857" s="94"/>
      <c r="AK857" s="94"/>
      <c r="AL857" s="94"/>
    </row>
    <row r="858">
      <c r="A858" s="94"/>
      <c r="B858" s="351"/>
      <c r="C858" s="94"/>
      <c r="D858" s="325"/>
      <c r="E858" s="316"/>
      <c r="F858" s="309"/>
      <c r="G858" s="300"/>
      <c r="H858" s="318"/>
      <c r="I858" s="319"/>
      <c r="J858" s="318"/>
      <c r="K858" s="318"/>
      <c r="L858" s="318"/>
      <c r="M858" s="318"/>
      <c r="N858" s="318"/>
      <c r="O858" s="321"/>
      <c r="P858" s="334"/>
      <c r="Q858" s="323"/>
      <c r="R858" s="324"/>
      <c r="S858" s="94"/>
      <c r="T858" s="94"/>
      <c r="U858" s="94"/>
      <c r="V858" s="94"/>
      <c r="W858" s="94"/>
      <c r="X858" s="94"/>
      <c r="Y858" s="94"/>
      <c r="Z858" s="94"/>
      <c r="AA858" s="94"/>
      <c r="AB858" s="94"/>
      <c r="AC858" s="94"/>
      <c r="AD858" s="94"/>
      <c r="AE858" s="94"/>
      <c r="AF858" s="94"/>
      <c r="AG858" s="94"/>
      <c r="AH858" s="94"/>
      <c r="AI858" s="94"/>
      <c r="AJ858" s="94"/>
      <c r="AK858" s="94"/>
      <c r="AL858" s="94"/>
    </row>
    <row r="859">
      <c r="A859" s="94"/>
      <c r="B859" s="351"/>
      <c r="C859" s="94"/>
      <c r="D859" s="325"/>
      <c r="E859" s="316"/>
      <c r="F859" s="309"/>
      <c r="G859" s="300"/>
      <c r="H859" s="318"/>
      <c r="I859" s="319"/>
      <c r="J859" s="318"/>
      <c r="K859" s="318"/>
      <c r="L859" s="318"/>
      <c r="M859" s="318"/>
      <c r="N859" s="318"/>
      <c r="O859" s="321"/>
      <c r="P859" s="334"/>
      <c r="Q859" s="323"/>
      <c r="R859" s="324"/>
      <c r="S859" s="94"/>
      <c r="T859" s="94"/>
      <c r="U859" s="94"/>
      <c r="V859" s="94"/>
      <c r="W859" s="94"/>
      <c r="X859" s="94"/>
      <c r="Y859" s="94"/>
      <c r="Z859" s="94"/>
      <c r="AA859" s="94"/>
      <c r="AB859" s="94"/>
      <c r="AC859" s="94"/>
      <c r="AD859" s="94"/>
      <c r="AE859" s="94"/>
      <c r="AF859" s="94"/>
      <c r="AG859" s="94"/>
      <c r="AH859" s="94"/>
      <c r="AI859" s="94"/>
      <c r="AJ859" s="94"/>
      <c r="AK859" s="94"/>
      <c r="AL859" s="94"/>
    </row>
    <row r="860">
      <c r="A860" s="94"/>
      <c r="B860" s="351"/>
      <c r="C860" s="94"/>
      <c r="D860" s="325"/>
      <c r="E860" s="316"/>
      <c r="F860" s="309"/>
      <c r="G860" s="300"/>
      <c r="H860" s="318"/>
      <c r="I860" s="319"/>
      <c r="J860" s="318"/>
      <c r="K860" s="318"/>
      <c r="L860" s="318"/>
      <c r="M860" s="318"/>
      <c r="N860" s="318"/>
      <c r="O860" s="321"/>
      <c r="P860" s="334"/>
      <c r="Q860" s="323"/>
      <c r="R860" s="324"/>
      <c r="S860" s="94"/>
      <c r="T860" s="94"/>
      <c r="U860" s="94"/>
      <c r="V860" s="94"/>
      <c r="W860" s="94"/>
      <c r="X860" s="94"/>
      <c r="Y860" s="94"/>
      <c r="Z860" s="94"/>
      <c r="AA860" s="94"/>
      <c r="AB860" s="94"/>
      <c r="AC860" s="94"/>
      <c r="AD860" s="94"/>
      <c r="AE860" s="94"/>
      <c r="AF860" s="94"/>
      <c r="AG860" s="94"/>
      <c r="AH860" s="94"/>
      <c r="AI860" s="94"/>
      <c r="AJ860" s="94"/>
      <c r="AK860" s="94"/>
      <c r="AL860" s="94"/>
    </row>
    <row r="861">
      <c r="A861" s="94"/>
      <c r="B861" s="351"/>
      <c r="C861" s="94"/>
      <c r="D861" s="325"/>
      <c r="E861" s="316"/>
      <c r="F861" s="309"/>
      <c r="G861" s="300"/>
      <c r="H861" s="318"/>
      <c r="I861" s="319"/>
      <c r="J861" s="318"/>
      <c r="K861" s="318"/>
      <c r="L861" s="318"/>
      <c r="M861" s="318"/>
      <c r="N861" s="318"/>
      <c r="O861" s="321"/>
      <c r="P861" s="334"/>
      <c r="Q861" s="323"/>
      <c r="R861" s="324"/>
      <c r="S861" s="94"/>
      <c r="T861" s="94"/>
      <c r="U861" s="94"/>
      <c r="V861" s="94"/>
      <c r="W861" s="94"/>
      <c r="X861" s="94"/>
      <c r="Y861" s="94"/>
      <c r="Z861" s="94"/>
      <c r="AA861" s="94"/>
      <c r="AB861" s="94"/>
      <c r="AC861" s="94"/>
      <c r="AD861" s="94"/>
      <c r="AE861" s="94"/>
      <c r="AF861" s="94"/>
      <c r="AG861" s="94"/>
      <c r="AH861" s="94"/>
      <c r="AI861" s="94"/>
      <c r="AJ861" s="94"/>
      <c r="AK861" s="94"/>
      <c r="AL861" s="94"/>
    </row>
    <row r="862">
      <c r="A862" s="94"/>
      <c r="B862" s="351"/>
      <c r="C862" s="94"/>
      <c r="D862" s="325"/>
      <c r="E862" s="316"/>
      <c r="F862" s="309"/>
      <c r="G862" s="300"/>
      <c r="H862" s="318"/>
      <c r="I862" s="319"/>
      <c r="J862" s="318"/>
      <c r="K862" s="318"/>
      <c r="L862" s="318"/>
      <c r="M862" s="318"/>
      <c r="N862" s="318"/>
      <c r="O862" s="321"/>
      <c r="P862" s="334"/>
      <c r="Q862" s="323"/>
      <c r="R862" s="324"/>
      <c r="S862" s="94"/>
      <c r="T862" s="94"/>
      <c r="U862" s="94"/>
      <c r="V862" s="94"/>
      <c r="W862" s="94"/>
      <c r="X862" s="94"/>
      <c r="Y862" s="94"/>
      <c r="Z862" s="94"/>
      <c r="AA862" s="94"/>
      <c r="AB862" s="94"/>
      <c r="AC862" s="94"/>
      <c r="AD862" s="94"/>
      <c r="AE862" s="94"/>
      <c r="AF862" s="94"/>
      <c r="AG862" s="94"/>
      <c r="AH862" s="94"/>
      <c r="AI862" s="94"/>
      <c r="AJ862" s="94"/>
      <c r="AK862" s="94"/>
      <c r="AL862" s="94"/>
    </row>
    <row r="863">
      <c r="A863" s="94"/>
      <c r="B863" s="351"/>
      <c r="C863" s="94"/>
      <c r="D863" s="325"/>
      <c r="E863" s="316"/>
      <c r="F863" s="309"/>
      <c r="G863" s="300"/>
      <c r="H863" s="318"/>
      <c r="I863" s="319"/>
      <c r="J863" s="318"/>
      <c r="K863" s="318"/>
      <c r="L863" s="318"/>
      <c r="M863" s="318"/>
      <c r="N863" s="318"/>
      <c r="O863" s="321"/>
      <c r="P863" s="334"/>
      <c r="Q863" s="323"/>
      <c r="R863" s="324"/>
      <c r="S863" s="94"/>
      <c r="T863" s="94"/>
      <c r="U863" s="94"/>
      <c r="V863" s="94"/>
      <c r="W863" s="94"/>
      <c r="X863" s="94"/>
      <c r="Y863" s="94"/>
      <c r="Z863" s="94"/>
      <c r="AA863" s="94"/>
      <c r="AB863" s="94"/>
      <c r="AC863" s="94"/>
      <c r="AD863" s="94"/>
      <c r="AE863" s="94"/>
      <c r="AF863" s="94"/>
      <c r="AG863" s="94"/>
      <c r="AH863" s="94"/>
      <c r="AI863" s="94"/>
      <c r="AJ863" s="94"/>
      <c r="AK863" s="94"/>
      <c r="AL863" s="94"/>
    </row>
    <row r="864">
      <c r="A864" s="94"/>
      <c r="B864" s="351"/>
      <c r="C864" s="94"/>
      <c r="D864" s="325"/>
      <c r="E864" s="316"/>
      <c r="F864" s="309"/>
      <c r="G864" s="300"/>
      <c r="H864" s="318"/>
      <c r="I864" s="319"/>
      <c r="J864" s="318"/>
      <c r="K864" s="318"/>
      <c r="L864" s="318"/>
      <c r="M864" s="318"/>
      <c r="N864" s="318"/>
      <c r="O864" s="321"/>
      <c r="P864" s="334"/>
      <c r="Q864" s="323"/>
      <c r="R864" s="324"/>
      <c r="S864" s="94"/>
      <c r="T864" s="94"/>
      <c r="U864" s="94"/>
      <c r="V864" s="94"/>
      <c r="W864" s="94"/>
      <c r="X864" s="94"/>
      <c r="Y864" s="94"/>
      <c r="Z864" s="94"/>
      <c r="AA864" s="94"/>
      <c r="AB864" s="94"/>
      <c r="AC864" s="94"/>
      <c r="AD864" s="94"/>
      <c r="AE864" s="94"/>
      <c r="AF864" s="94"/>
      <c r="AG864" s="94"/>
      <c r="AH864" s="94"/>
      <c r="AI864" s="94"/>
      <c r="AJ864" s="94"/>
      <c r="AK864" s="94"/>
      <c r="AL864" s="94"/>
    </row>
    <row r="865">
      <c r="A865" s="94"/>
      <c r="B865" s="351"/>
      <c r="C865" s="94"/>
      <c r="D865" s="325"/>
      <c r="E865" s="316"/>
      <c r="F865" s="309"/>
      <c r="G865" s="300"/>
      <c r="H865" s="318"/>
      <c r="I865" s="319"/>
      <c r="J865" s="318"/>
      <c r="K865" s="318"/>
      <c r="L865" s="318"/>
      <c r="M865" s="318"/>
      <c r="N865" s="318"/>
      <c r="O865" s="321"/>
      <c r="P865" s="334"/>
      <c r="Q865" s="323"/>
      <c r="R865" s="324"/>
      <c r="S865" s="94"/>
      <c r="T865" s="94"/>
      <c r="U865" s="94"/>
      <c r="V865" s="94"/>
      <c r="W865" s="94"/>
      <c r="X865" s="94"/>
      <c r="Y865" s="94"/>
      <c r="Z865" s="94"/>
      <c r="AA865" s="94"/>
      <c r="AB865" s="94"/>
      <c r="AC865" s="94"/>
      <c r="AD865" s="94"/>
      <c r="AE865" s="94"/>
      <c r="AF865" s="94"/>
      <c r="AG865" s="94"/>
      <c r="AH865" s="94"/>
      <c r="AI865" s="94"/>
      <c r="AJ865" s="94"/>
      <c r="AK865" s="94"/>
      <c r="AL865" s="94"/>
    </row>
    <row r="866">
      <c r="A866" s="94"/>
      <c r="B866" s="351"/>
      <c r="C866" s="94"/>
      <c r="D866" s="325"/>
      <c r="E866" s="316"/>
      <c r="F866" s="309"/>
      <c r="G866" s="300"/>
      <c r="H866" s="318"/>
      <c r="I866" s="319"/>
      <c r="J866" s="318"/>
      <c r="K866" s="318"/>
      <c r="L866" s="318"/>
      <c r="M866" s="318"/>
      <c r="N866" s="318"/>
      <c r="O866" s="321"/>
      <c r="P866" s="334"/>
      <c r="Q866" s="323"/>
      <c r="R866" s="324"/>
      <c r="S866" s="94"/>
      <c r="T866" s="94"/>
      <c r="U866" s="94"/>
      <c r="V866" s="94"/>
      <c r="W866" s="94"/>
      <c r="X866" s="94"/>
      <c r="Y866" s="94"/>
      <c r="Z866" s="94"/>
      <c r="AA866" s="94"/>
      <c r="AB866" s="94"/>
      <c r="AC866" s="94"/>
      <c r="AD866" s="94"/>
      <c r="AE866" s="94"/>
      <c r="AF866" s="94"/>
      <c r="AG866" s="94"/>
      <c r="AH866" s="94"/>
      <c r="AI866" s="94"/>
      <c r="AJ866" s="94"/>
      <c r="AK866" s="94"/>
      <c r="AL866" s="94"/>
    </row>
    <row r="867">
      <c r="A867" s="94"/>
      <c r="B867" s="351"/>
      <c r="C867" s="94"/>
      <c r="D867" s="325"/>
      <c r="E867" s="316"/>
      <c r="F867" s="309"/>
      <c r="G867" s="300"/>
      <c r="H867" s="318"/>
      <c r="I867" s="319"/>
      <c r="J867" s="318"/>
      <c r="K867" s="318"/>
      <c r="L867" s="318"/>
      <c r="M867" s="318"/>
      <c r="N867" s="318"/>
      <c r="O867" s="321"/>
      <c r="P867" s="334"/>
      <c r="Q867" s="323"/>
      <c r="R867" s="324"/>
      <c r="S867" s="94"/>
      <c r="T867" s="94"/>
      <c r="U867" s="94"/>
      <c r="V867" s="94"/>
      <c r="W867" s="94"/>
      <c r="X867" s="94"/>
      <c r="Y867" s="94"/>
      <c r="Z867" s="94"/>
      <c r="AA867" s="94"/>
      <c r="AB867" s="94"/>
      <c r="AC867" s="94"/>
      <c r="AD867" s="94"/>
      <c r="AE867" s="94"/>
      <c r="AF867" s="94"/>
      <c r="AG867" s="94"/>
      <c r="AH867" s="94"/>
      <c r="AI867" s="94"/>
      <c r="AJ867" s="94"/>
      <c r="AK867" s="94"/>
      <c r="AL867" s="94"/>
    </row>
    <row r="868">
      <c r="A868" s="94"/>
      <c r="B868" s="351"/>
      <c r="C868" s="94"/>
      <c r="D868" s="325"/>
      <c r="E868" s="316"/>
      <c r="F868" s="309"/>
      <c r="G868" s="300"/>
      <c r="H868" s="318"/>
      <c r="I868" s="319"/>
      <c r="J868" s="318"/>
      <c r="K868" s="318"/>
      <c r="L868" s="318"/>
      <c r="M868" s="318"/>
      <c r="N868" s="318"/>
      <c r="O868" s="321"/>
      <c r="P868" s="334"/>
      <c r="Q868" s="323"/>
      <c r="R868" s="324"/>
      <c r="S868" s="94"/>
      <c r="T868" s="94"/>
      <c r="U868" s="94"/>
      <c r="V868" s="94"/>
      <c r="W868" s="94"/>
      <c r="X868" s="94"/>
      <c r="Y868" s="94"/>
      <c r="Z868" s="94"/>
      <c r="AA868" s="94"/>
      <c r="AB868" s="94"/>
      <c r="AC868" s="94"/>
      <c r="AD868" s="94"/>
      <c r="AE868" s="94"/>
      <c r="AF868" s="94"/>
      <c r="AG868" s="94"/>
      <c r="AH868" s="94"/>
      <c r="AI868" s="94"/>
      <c r="AJ868" s="94"/>
      <c r="AK868" s="94"/>
      <c r="AL868" s="94"/>
    </row>
    <row r="869">
      <c r="A869" s="94"/>
      <c r="B869" s="351"/>
      <c r="C869" s="94"/>
      <c r="D869" s="325"/>
      <c r="E869" s="316"/>
      <c r="F869" s="309"/>
      <c r="G869" s="300"/>
      <c r="H869" s="318"/>
      <c r="I869" s="319"/>
      <c r="J869" s="318"/>
      <c r="K869" s="318"/>
      <c r="L869" s="318"/>
      <c r="M869" s="318"/>
      <c r="N869" s="318"/>
      <c r="O869" s="321"/>
      <c r="P869" s="334"/>
      <c r="Q869" s="323"/>
      <c r="R869" s="324"/>
      <c r="S869" s="94"/>
      <c r="T869" s="94"/>
      <c r="U869" s="94"/>
      <c r="V869" s="94"/>
      <c r="W869" s="94"/>
      <c r="X869" s="94"/>
      <c r="Y869" s="94"/>
      <c r="Z869" s="94"/>
      <c r="AA869" s="94"/>
      <c r="AB869" s="94"/>
      <c r="AC869" s="94"/>
      <c r="AD869" s="94"/>
      <c r="AE869" s="94"/>
      <c r="AF869" s="94"/>
      <c r="AG869" s="94"/>
      <c r="AH869" s="94"/>
      <c r="AI869" s="94"/>
      <c r="AJ869" s="94"/>
      <c r="AK869" s="94"/>
      <c r="AL869" s="94"/>
    </row>
    <row r="870">
      <c r="A870" s="94"/>
      <c r="B870" s="351"/>
      <c r="C870" s="94"/>
      <c r="D870" s="325"/>
      <c r="E870" s="316"/>
      <c r="F870" s="309"/>
      <c r="G870" s="300"/>
      <c r="H870" s="318"/>
      <c r="I870" s="319"/>
      <c r="J870" s="318"/>
      <c r="K870" s="318"/>
      <c r="L870" s="318"/>
      <c r="M870" s="318"/>
      <c r="N870" s="318"/>
      <c r="O870" s="321"/>
      <c r="P870" s="334"/>
      <c r="Q870" s="323"/>
      <c r="R870" s="324"/>
      <c r="S870" s="94"/>
      <c r="T870" s="94"/>
      <c r="U870" s="94"/>
      <c r="V870" s="94"/>
      <c r="W870" s="94"/>
      <c r="X870" s="94"/>
      <c r="Y870" s="94"/>
      <c r="Z870" s="94"/>
      <c r="AA870" s="94"/>
      <c r="AB870" s="94"/>
      <c r="AC870" s="94"/>
      <c r="AD870" s="94"/>
      <c r="AE870" s="94"/>
      <c r="AF870" s="94"/>
      <c r="AG870" s="94"/>
      <c r="AH870" s="94"/>
      <c r="AI870" s="94"/>
      <c r="AJ870" s="94"/>
      <c r="AK870" s="94"/>
      <c r="AL870" s="94"/>
    </row>
    <row r="871">
      <c r="A871" s="94"/>
      <c r="B871" s="351"/>
      <c r="C871" s="94"/>
      <c r="D871" s="325"/>
      <c r="E871" s="316"/>
      <c r="F871" s="309"/>
      <c r="G871" s="300"/>
      <c r="H871" s="318"/>
      <c r="I871" s="319"/>
      <c r="J871" s="318"/>
      <c r="K871" s="318"/>
      <c r="L871" s="318"/>
      <c r="M871" s="318"/>
      <c r="N871" s="318"/>
      <c r="O871" s="321"/>
      <c r="P871" s="334"/>
      <c r="Q871" s="323"/>
      <c r="R871" s="324"/>
      <c r="S871" s="94"/>
      <c r="T871" s="94"/>
      <c r="U871" s="94"/>
      <c r="V871" s="94"/>
      <c r="W871" s="94"/>
      <c r="X871" s="94"/>
      <c r="Y871" s="94"/>
      <c r="Z871" s="94"/>
      <c r="AA871" s="94"/>
      <c r="AB871" s="94"/>
      <c r="AC871" s="94"/>
      <c r="AD871" s="94"/>
      <c r="AE871" s="94"/>
      <c r="AF871" s="94"/>
      <c r="AG871" s="94"/>
      <c r="AH871" s="94"/>
      <c r="AI871" s="94"/>
      <c r="AJ871" s="94"/>
      <c r="AK871" s="94"/>
      <c r="AL871" s="94"/>
    </row>
    <row r="872">
      <c r="A872" s="94"/>
      <c r="B872" s="351"/>
      <c r="C872" s="94"/>
      <c r="D872" s="325"/>
      <c r="E872" s="316"/>
      <c r="F872" s="309"/>
      <c r="G872" s="300"/>
      <c r="H872" s="318"/>
      <c r="I872" s="319"/>
      <c r="J872" s="318"/>
      <c r="K872" s="318"/>
      <c r="L872" s="318"/>
      <c r="M872" s="318"/>
      <c r="N872" s="318"/>
      <c r="O872" s="321"/>
      <c r="P872" s="334"/>
      <c r="Q872" s="323"/>
      <c r="R872" s="324"/>
      <c r="S872" s="94"/>
      <c r="T872" s="94"/>
      <c r="U872" s="94"/>
      <c r="V872" s="94"/>
      <c r="W872" s="94"/>
      <c r="X872" s="94"/>
      <c r="Y872" s="94"/>
      <c r="Z872" s="94"/>
      <c r="AA872" s="94"/>
      <c r="AB872" s="94"/>
      <c r="AC872" s="94"/>
      <c r="AD872" s="94"/>
      <c r="AE872" s="94"/>
      <c r="AF872" s="94"/>
      <c r="AG872" s="94"/>
      <c r="AH872" s="94"/>
      <c r="AI872" s="94"/>
      <c r="AJ872" s="94"/>
      <c r="AK872" s="94"/>
      <c r="AL872" s="94"/>
    </row>
    <row r="873">
      <c r="A873" s="94"/>
      <c r="B873" s="351"/>
      <c r="C873" s="94"/>
      <c r="D873" s="325"/>
      <c r="E873" s="316"/>
      <c r="F873" s="309"/>
      <c r="G873" s="300"/>
      <c r="H873" s="318"/>
      <c r="I873" s="319"/>
      <c r="J873" s="318"/>
      <c r="K873" s="318"/>
      <c r="L873" s="318"/>
      <c r="M873" s="318"/>
      <c r="N873" s="318"/>
      <c r="O873" s="321"/>
      <c r="P873" s="334"/>
      <c r="Q873" s="323"/>
      <c r="R873" s="324"/>
      <c r="S873" s="94"/>
      <c r="T873" s="94"/>
      <c r="U873" s="94"/>
      <c r="V873" s="94"/>
      <c r="W873" s="94"/>
      <c r="X873" s="94"/>
      <c r="Y873" s="94"/>
      <c r="Z873" s="94"/>
      <c r="AA873" s="94"/>
      <c r="AB873" s="94"/>
      <c r="AC873" s="94"/>
      <c r="AD873" s="94"/>
      <c r="AE873" s="94"/>
      <c r="AF873" s="94"/>
      <c r="AG873" s="94"/>
      <c r="AH873" s="94"/>
      <c r="AI873" s="94"/>
      <c r="AJ873" s="94"/>
      <c r="AK873" s="94"/>
      <c r="AL873" s="94"/>
    </row>
    <row r="874">
      <c r="A874" s="94"/>
      <c r="B874" s="351"/>
      <c r="C874" s="94"/>
      <c r="D874" s="325"/>
      <c r="E874" s="316"/>
      <c r="F874" s="309"/>
      <c r="G874" s="300"/>
      <c r="H874" s="318"/>
      <c r="I874" s="319"/>
      <c r="J874" s="318"/>
      <c r="K874" s="318"/>
      <c r="L874" s="318"/>
      <c r="M874" s="318"/>
      <c r="N874" s="318"/>
      <c r="O874" s="321"/>
      <c r="P874" s="334"/>
      <c r="Q874" s="323"/>
      <c r="R874" s="324"/>
      <c r="S874" s="94"/>
      <c r="T874" s="94"/>
      <c r="U874" s="94"/>
      <c r="V874" s="94"/>
      <c r="W874" s="94"/>
      <c r="X874" s="94"/>
      <c r="Y874" s="94"/>
      <c r="Z874" s="94"/>
      <c r="AA874" s="94"/>
      <c r="AB874" s="94"/>
      <c r="AC874" s="94"/>
      <c r="AD874" s="94"/>
      <c r="AE874" s="94"/>
      <c r="AF874" s="94"/>
      <c r="AG874" s="94"/>
      <c r="AH874" s="94"/>
      <c r="AI874" s="94"/>
      <c r="AJ874" s="94"/>
      <c r="AK874" s="94"/>
      <c r="AL874" s="94"/>
    </row>
    <row r="875">
      <c r="A875" s="94"/>
      <c r="B875" s="351"/>
      <c r="C875" s="94"/>
      <c r="D875" s="325"/>
      <c r="E875" s="316"/>
      <c r="F875" s="309"/>
      <c r="G875" s="300"/>
      <c r="H875" s="318"/>
      <c r="I875" s="319"/>
      <c r="J875" s="318"/>
      <c r="K875" s="318"/>
      <c r="L875" s="318"/>
      <c r="M875" s="318"/>
      <c r="N875" s="318"/>
      <c r="O875" s="321"/>
      <c r="P875" s="334"/>
      <c r="Q875" s="323"/>
      <c r="R875" s="324"/>
      <c r="S875" s="94"/>
      <c r="T875" s="94"/>
      <c r="U875" s="94"/>
      <c r="V875" s="94"/>
      <c r="W875" s="94"/>
      <c r="X875" s="94"/>
      <c r="Y875" s="94"/>
      <c r="Z875" s="94"/>
      <c r="AA875" s="94"/>
      <c r="AB875" s="94"/>
      <c r="AC875" s="94"/>
      <c r="AD875" s="94"/>
      <c r="AE875" s="94"/>
      <c r="AF875" s="94"/>
      <c r="AG875" s="94"/>
      <c r="AH875" s="94"/>
      <c r="AI875" s="94"/>
      <c r="AJ875" s="94"/>
      <c r="AK875" s="94"/>
      <c r="AL875" s="94"/>
    </row>
    <row r="876">
      <c r="A876" s="94"/>
      <c r="B876" s="351"/>
      <c r="C876" s="94"/>
      <c r="D876" s="325"/>
      <c r="E876" s="316"/>
      <c r="F876" s="309"/>
      <c r="G876" s="300"/>
      <c r="H876" s="318"/>
      <c r="I876" s="319"/>
      <c r="J876" s="318"/>
      <c r="K876" s="318"/>
      <c r="L876" s="318"/>
      <c r="M876" s="318"/>
      <c r="N876" s="318"/>
      <c r="O876" s="321"/>
      <c r="P876" s="334"/>
      <c r="Q876" s="323"/>
      <c r="R876" s="324"/>
      <c r="S876" s="94"/>
      <c r="T876" s="94"/>
      <c r="U876" s="94"/>
      <c r="V876" s="94"/>
      <c r="W876" s="94"/>
      <c r="X876" s="94"/>
      <c r="Y876" s="94"/>
      <c r="Z876" s="94"/>
      <c r="AA876" s="94"/>
      <c r="AB876" s="94"/>
      <c r="AC876" s="94"/>
      <c r="AD876" s="94"/>
      <c r="AE876" s="94"/>
      <c r="AF876" s="94"/>
      <c r="AG876" s="94"/>
      <c r="AH876" s="94"/>
      <c r="AI876" s="94"/>
      <c r="AJ876" s="94"/>
      <c r="AK876" s="94"/>
      <c r="AL876" s="94"/>
    </row>
    <row r="877">
      <c r="A877" s="94"/>
      <c r="B877" s="351"/>
      <c r="C877" s="94"/>
      <c r="D877" s="325"/>
      <c r="E877" s="316"/>
      <c r="F877" s="309"/>
      <c r="G877" s="300"/>
      <c r="H877" s="318"/>
      <c r="I877" s="319"/>
      <c r="J877" s="318"/>
      <c r="K877" s="318"/>
      <c r="L877" s="318"/>
      <c r="M877" s="318"/>
      <c r="N877" s="318"/>
      <c r="O877" s="321"/>
      <c r="P877" s="334"/>
      <c r="Q877" s="323"/>
      <c r="R877" s="324"/>
      <c r="S877" s="94"/>
      <c r="T877" s="94"/>
      <c r="U877" s="94"/>
      <c r="V877" s="94"/>
      <c r="W877" s="94"/>
      <c r="X877" s="94"/>
      <c r="Y877" s="94"/>
      <c r="Z877" s="94"/>
      <c r="AA877" s="94"/>
      <c r="AB877" s="94"/>
      <c r="AC877" s="94"/>
      <c r="AD877" s="94"/>
      <c r="AE877" s="94"/>
      <c r="AF877" s="94"/>
      <c r="AG877" s="94"/>
      <c r="AH877" s="94"/>
      <c r="AI877" s="94"/>
      <c r="AJ877" s="94"/>
      <c r="AK877" s="94"/>
      <c r="AL877" s="94"/>
    </row>
    <row r="878">
      <c r="A878" s="94"/>
      <c r="B878" s="351"/>
      <c r="C878" s="94"/>
      <c r="D878" s="325"/>
      <c r="E878" s="316"/>
      <c r="F878" s="309"/>
      <c r="G878" s="300"/>
      <c r="H878" s="318"/>
      <c r="I878" s="319"/>
      <c r="J878" s="318"/>
      <c r="K878" s="318"/>
      <c r="L878" s="318"/>
      <c r="M878" s="318"/>
      <c r="N878" s="318"/>
      <c r="O878" s="321"/>
      <c r="P878" s="334"/>
      <c r="Q878" s="323"/>
      <c r="R878" s="324"/>
      <c r="S878" s="94"/>
      <c r="T878" s="94"/>
      <c r="U878" s="94"/>
      <c r="V878" s="94"/>
      <c r="W878" s="94"/>
      <c r="X878" s="94"/>
      <c r="Y878" s="94"/>
      <c r="Z878" s="94"/>
      <c r="AA878" s="94"/>
      <c r="AB878" s="94"/>
      <c r="AC878" s="94"/>
      <c r="AD878" s="94"/>
      <c r="AE878" s="94"/>
      <c r="AF878" s="94"/>
      <c r="AG878" s="94"/>
      <c r="AH878" s="94"/>
      <c r="AI878" s="94"/>
      <c r="AJ878" s="94"/>
      <c r="AK878" s="94"/>
      <c r="AL878" s="94"/>
    </row>
    <row r="879">
      <c r="A879" s="94"/>
      <c r="B879" s="351"/>
      <c r="C879" s="94"/>
      <c r="D879" s="325"/>
      <c r="E879" s="316"/>
      <c r="F879" s="309"/>
      <c r="G879" s="300"/>
      <c r="H879" s="318"/>
      <c r="I879" s="319"/>
      <c r="J879" s="318"/>
      <c r="K879" s="318"/>
      <c r="L879" s="318"/>
      <c r="M879" s="318"/>
      <c r="N879" s="318"/>
      <c r="O879" s="321"/>
      <c r="P879" s="334"/>
      <c r="Q879" s="323"/>
      <c r="R879" s="324"/>
      <c r="S879" s="94"/>
      <c r="T879" s="94"/>
      <c r="U879" s="94"/>
      <c r="V879" s="94"/>
      <c r="W879" s="94"/>
      <c r="X879" s="94"/>
      <c r="Y879" s="94"/>
      <c r="Z879" s="94"/>
      <c r="AA879" s="94"/>
      <c r="AB879" s="94"/>
      <c r="AC879" s="94"/>
      <c r="AD879" s="94"/>
      <c r="AE879" s="94"/>
      <c r="AF879" s="94"/>
      <c r="AG879" s="94"/>
      <c r="AH879" s="94"/>
      <c r="AI879" s="94"/>
      <c r="AJ879" s="94"/>
      <c r="AK879" s="94"/>
      <c r="AL879" s="94"/>
    </row>
    <row r="880">
      <c r="A880" s="94"/>
      <c r="B880" s="351"/>
      <c r="C880" s="94"/>
      <c r="D880" s="325"/>
      <c r="E880" s="316"/>
      <c r="F880" s="309"/>
      <c r="G880" s="300"/>
      <c r="H880" s="318"/>
      <c r="I880" s="319"/>
      <c r="J880" s="318"/>
      <c r="K880" s="318"/>
      <c r="L880" s="318"/>
      <c r="M880" s="318"/>
      <c r="N880" s="318"/>
      <c r="O880" s="321"/>
      <c r="P880" s="334"/>
      <c r="Q880" s="323"/>
      <c r="R880" s="324"/>
      <c r="S880" s="94"/>
      <c r="T880" s="94"/>
      <c r="U880" s="94"/>
      <c r="V880" s="94"/>
      <c r="W880" s="94"/>
      <c r="X880" s="94"/>
      <c r="Y880" s="94"/>
      <c r="Z880" s="94"/>
      <c r="AA880" s="94"/>
      <c r="AB880" s="94"/>
      <c r="AC880" s="94"/>
      <c r="AD880" s="94"/>
      <c r="AE880" s="94"/>
      <c r="AF880" s="94"/>
      <c r="AG880" s="94"/>
      <c r="AH880" s="94"/>
      <c r="AI880" s="94"/>
      <c r="AJ880" s="94"/>
      <c r="AK880" s="94"/>
      <c r="AL880" s="94"/>
    </row>
    <row r="881">
      <c r="A881" s="94"/>
      <c r="B881" s="351"/>
      <c r="C881" s="94"/>
      <c r="D881" s="325"/>
      <c r="E881" s="316"/>
      <c r="F881" s="309"/>
      <c r="G881" s="300"/>
      <c r="H881" s="318"/>
      <c r="I881" s="319"/>
      <c r="J881" s="318"/>
      <c r="K881" s="318"/>
      <c r="L881" s="318"/>
      <c r="M881" s="318"/>
      <c r="N881" s="318"/>
      <c r="O881" s="321"/>
      <c r="P881" s="334"/>
      <c r="Q881" s="323"/>
      <c r="R881" s="324"/>
      <c r="S881" s="94"/>
      <c r="T881" s="94"/>
      <c r="U881" s="94"/>
      <c r="V881" s="94"/>
      <c r="W881" s="94"/>
      <c r="X881" s="94"/>
      <c r="Y881" s="94"/>
      <c r="Z881" s="94"/>
      <c r="AA881" s="94"/>
      <c r="AB881" s="94"/>
      <c r="AC881" s="94"/>
      <c r="AD881" s="94"/>
      <c r="AE881" s="94"/>
      <c r="AF881" s="94"/>
      <c r="AG881" s="94"/>
      <c r="AH881" s="94"/>
      <c r="AI881" s="94"/>
      <c r="AJ881" s="94"/>
      <c r="AK881" s="94"/>
      <c r="AL881" s="94"/>
    </row>
    <row r="882">
      <c r="A882" s="94"/>
      <c r="B882" s="351"/>
      <c r="C882" s="94"/>
      <c r="D882" s="325"/>
      <c r="E882" s="316"/>
      <c r="F882" s="309"/>
      <c r="G882" s="300"/>
      <c r="H882" s="318"/>
      <c r="I882" s="319"/>
      <c r="J882" s="318"/>
      <c r="K882" s="318"/>
      <c r="L882" s="318"/>
      <c r="M882" s="318"/>
      <c r="N882" s="318"/>
      <c r="O882" s="321"/>
      <c r="P882" s="334"/>
      <c r="Q882" s="323"/>
      <c r="R882" s="324"/>
      <c r="S882" s="94"/>
      <c r="T882" s="94"/>
      <c r="U882" s="94"/>
      <c r="V882" s="94"/>
      <c r="W882" s="94"/>
      <c r="X882" s="94"/>
      <c r="Y882" s="94"/>
      <c r="Z882" s="94"/>
      <c r="AA882" s="94"/>
      <c r="AB882" s="94"/>
      <c r="AC882" s="94"/>
      <c r="AD882" s="94"/>
      <c r="AE882" s="94"/>
      <c r="AF882" s="94"/>
      <c r="AG882" s="94"/>
      <c r="AH882" s="94"/>
      <c r="AI882" s="94"/>
      <c r="AJ882" s="94"/>
      <c r="AK882" s="94"/>
      <c r="AL882" s="94"/>
    </row>
    <row r="883">
      <c r="A883" s="94"/>
      <c r="B883" s="351"/>
      <c r="C883" s="94"/>
      <c r="D883" s="325"/>
      <c r="E883" s="316"/>
      <c r="F883" s="309"/>
      <c r="G883" s="300"/>
      <c r="H883" s="318"/>
      <c r="I883" s="319"/>
      <c r="J883" s="318"/>
      <c r="K883" s="318"/>
      <c r="L883" s="318"/>
      <c r="M883" s="318"/>
      <c r="N883" s="318"/>
      <c r="O883" s="321"/>
      <c r="P883" s="334"/>
      <c r="Q883" s="323"/>
      <c r="R883" s="324"/>
      <c r="S883" s="94"/>
      <c r="T883" s="94"/>
      <c r="U883" s="94"/>
      <c r="V883" s="94"/>
      <c r="W883" s="94"/>
      <c r="X883" s="94"/>
      <c r="Y883" s="94"/>
      <c r="Z883" s="94"/>
      <c r="AA883" s="94"/>
      <c r="AB883" s="94"/>
      <c r="AC883" s="94"/>
      <c r="AD883" s="94"/>
      <c r="AE883" s="94"/>
      <c r="AF883" s="94"/>
      <c r="AG883" s="94"/>
      <c r="AH883" s="94"/>
      <c r="AI883" s="94"/>
      <c r="AJ883" s="94"/>
      <c r="AK883" s="94"/>
      <c r="AL883" s="94"/>
    </row>
    <row r="884">
      <c r="A884" s="94"/>
      <c r="B884" s="351"/>
      <c r="C884" s="94"/>
      <c r="D884" s="325"/>
      <c r="E884" s="316"/>
      <c r="F884" s="309"/>
      <c r="G884" s="300"/>
      <c r="H884" s="318"/>
      <c r="I884" s="319"/>
      <c r="J884" s="318"/>
      <c r="K884" s="318"/>
      <c r="L884" s="318"/>
      <c r="M884" s="318"/>
      <c r="N884" s="318"/>
      <c r="O884" s="321"/>
      <c r="P884" s="334"/>
      <c r="Q884" s="323"/>
      <c r="R884" s="324"/>
      <c r="S884" s="94"/>
      <c r="T884" s="94"/>
      <c r="U884" s="94"/>
      <c r="V884" s="94"/>
      <c r="W884" s="94"/>
      <c r="X884" s="94"/>
      <c r="Y884" s="94"/>
      <c r="Z884" s="94"/>
      <c r="AA884" s="94"/>
      <c r="AB884" s="94"/>
      <c r="AC884" s="94"/>
      <c r="AD884" s="94"/>
      <c r="AE884" s="94"/>
      <c r="AF884" s="94"/>
      <c r="AG884" s="94"/>
      <c r="AH884" s="94"/>
      <c r="AI884" s="94"/>
      <c r="AJ884" s="94"/>
      <c r="AK884" s="94"/>
      <c r="AL884" s="94"/>
    </row>
    <row r="885">
      <c r="A885" s="94"/>
      <c r="B885" s="351"/>
      <c r="C885" s="94"/>
      <c r="D885" s="325"/>
      <c r="E885" s="316"/>
      <c r="F885" s="309"/>
      <c r="G885" s="300"/>
      <c r="H885" s="318"/>
      <c r="I885" s="319"/>
      <c r="J885" s="318"/>
      <c r="K885" s="318"/>
      <c r="L885" s="318"/>
      <c r="M885" s="318"/>
      <c r="N885" s="318"/>
      <c r="O885" s="321"/>
      <c r="P885" s="334"/>
      <c r="Q885" s="323"/>
      <c r="R885" s="324"/>
      <c r="S885" s="94"/>
      <c r="T885" s="94"/>
      <c r="U885" s="94"/>
      <c r="V885" s="94"/>
      <c r="W885" s="94"/>
      <c r="X885" s="94"/>
      <c r="Y885" s="94"/>
      <c r="Z885" s="94"/>
      <c r="AA885" s="94"/>
      <c r="AB885" s="94"/>
      <c r="AC885" s="94"/>
      <c r="AD885" s="94"/>
      <c r="AE885" s="94"/>
      <c r="AF885" s="94"/>
      <c r="AG885" s="94"/>
      <c r="AH885" s="94"/>
      <c r="AI885" s="94"/>
      <c r="AJ885" s="94"/>
      <c r="AK885" s="94"/>
      <c r="AL885" s="94"/>
    </row>
    <row r="886">
      <c r="A886" s="94"/>
      <c r="B886" s="351"/>
      <c r="C886" s="94"/>
      <c r="D886" s="325"/>
      <c r="E886" s="316"/>
      <c r="F886" s="309"/>
      <c r="G886" s="300"/>
      <c r="H886" s="318"/>
      <c r="I886" s="319"/>
      <c r="J886" s="318"/>
      <c r="K886" s="318"/>
      <c r="L886" s="318"/>
      <c r="M886" s="318"/>
      <c r="N886" s="318"/>
      <c r="O886" s="321"/>
      <c r="P886" s="334"/>
      <c r="Q886" s="323"/>
      <c r="R886" s="324"/>
      <c r="S886" s="94"/>
      <c r="T886" s="94"/>
      <c r="U886" s="94"/>
      <c r="V886" s="94"/>
      <c r="W886" s="94"/>
      <c r="X886" s="94"/>
      <c r="Y886" s="94"/>
      <c r="Z886" s="94"/>
      <c r="AA886" s="94"/>
      <c r="AB886" s="94"/>
      <c r="AC886" s="94"/>
      <c r="AD886" s="94"/>
      <c r="AE886" s="94"/>
      <c r="AF886" s="94"/>
      <c r="AG886" s="94"/>
      <c r="AH886" s="94"/>
      <c r="AI886" s="94"/>
      <c r="AJ886" s="94"/>
      <c r="AK886" s="94"/>
      <c r="AL886" s="94"/>
    </row>
    <row r="887">
      <c r="A887" s="94"/>
      <c r="B887" s="351"/>
      <c r="C887" s="94"/>
      <c r="D887" s="325"/>
      <c r="E887" s="316"/>
      <c r="F887" s="309"/>
      <c r="G887" s="300"/>
      <c r="H887" s="318"/>
      <c r="I887" s="319"/>
      <c r="J887" s="318"/>
      <c r="K887" s="318"/>
      <c r="L887" s="318"/>
      <c r="M887" s="318"/>
      <c r="N887" s="318"/>
      <c r="O887" s="321"/>
      <c r="P887" s="334"/>
      <c r="Q887" s="323"/>
      <c r="R887" s="324"/>
      <c r="S887" s="94"/>
      <c r="T887" s="94"/>
      <c r="U887" s="94"/>
      <c r="V887" s="94"/>
      <c r="W887" s="94"/>
      <c r="X887" s="94"/>
      <c r="Y887" s="94"/>
      <c r="Z887" s="94"/>
      <c r="AA887" s="94"/>
      <c r="AB887" s="94"/>
      <c r="AC887" s="94"/>
      <c r="AD887" s="94"/>
      <c r="AE887" s="94"/>
      <c r="AF887" s="94"/>
      <c r="AG887" s="94"/>
      <c r="AH887" s="94"/>
      <c r="AI887" s="94"/>
      <c r="AJ887" s="94"/>
      <c r="AK887" s="94"/>
      <c r="AL887" s="94"/>
    </row>
    <row r="888">
      <c r="A888" s="94"/>
      <c r="B888" s="351"/>
      <c r="C888" s="94"/>
      <c r="D888" s="325"/>
      <c r="E888" s="316"/>
      <c r="F888" s="309"/>
      <c r="G888" s="300"/>
      <c r="H888" s="318"/>
      <c r="I888" s="319"/>
      <c r="J888" s="318"/>
      <c r="K888" s="318"/>
      <c r="L888" s="318"/>
      <c r="M888" s="318"/>
      <c r="N888" s="318"/>
      <c r="O888" s="321"/>
      <c r="P888" s="334"/>
      <c r="Q888" s="323"/>
      <c r="R888" s="324"/>
      <c r="S888" s="94"/>
      <c r="T888" s="94"/>
      <c r="U888" s="94"/>
      <c r="V888" s="94"/>
      <c r="W888" s="94"/>
      <c r="X888" s="94"/>
      <c r="Y888" s="94"/>
      <c r="Z888" s="94"/>
      <c r="AA888" s="94"/>
      <c r="AB888" s="94"/>
      <c r="AC888" s="94"/>
      <c r="AD888" s="94"/>
      <c r="AE888" s="94"/>
      <c r="AF888" s="94"/>
      <c r="AG888" s="94"/>
      <c r="AH888" s="94"/>
      <c r="AI888" s="94"/>
      <c r="AJ888" s="94"/>
      <c r="AK888" s="94"/>
      <c r="AL888" s="94"/>
    </row>
    <row r="889">
      <c r="A889" s="94"/>
      <c r="B889" s="351"/>
      <c r="C889" s="94"/>
      <c r="D889" s="325"/>
      <c r="E889" s="316"/>
      <c r="F889" s="309"/>
      <c r="G889" s="300"/>
      <c r="H889" s="318"/>
      <c r="I889" s="319"/>
      <c r="J889" s="318"/>
      <c r="K889" s="318"/>
      <c r="L889" s="318"/>
      <c r="M889" s="318"/>
      <c r="N889" s="318"/>
      <c r="O889" s="321"/>
      <c r="P889" s="334"/>
      <c r="Q889" s="323"/>
      <c r="R889" s="324"/>
      <c r="S889" s="94"/>
      <c r="T889" s="94"/>
      <c r="U889" s="94"/>
      <c r="V889" s="94"/>
      <c r="W889" s="94"/>
      <c r="X889" s="94"/>
      <c r="Y889" s="94"/>
      <c r="Z889" s="94"/>
      <c r="AA889" s="94"/>
      <c r="AB889" s="94"/>
      <c r="AC889" s="94"/>
      <c r="AD889" s="94"/>
      <c r="AE889" s="94"/>
      <c r="AF889" s="94"/>
      <c r="AG889" s="94"/>
      <c r="AH889" s="94"/>
      <c r="AI889" s="94"/>
      <c r="AJ889" s="94"/>
      <c r="AK889" s="94"/>
      <c r="AL889" s="94"/>
    </row>
    <row r="890">
      <c r="A890" s="94"/>
      <c r="B890" s="351"/>
      <c r="C890" s="94"/>
      <c r="D890" s="325"/>
      <c r="E890" s="316"/>
      <c r="F890" s="309"/>
      <c r="G890" s="300"/>
      <c r="H890" s="318"/>
      <c r="I890" s="319"/>
      <c r="J890" s="318"/>
      <c r="K890" s="318"/>
      <c r="L890" s="318"/>
      <c r="M890" s="318"/>
      <c r="N890" s="318"/>
      <c r="O890" s="321"/>
      <c r="P890" s="334"/>
      <c r="Q890" s="323"/>
      <c r="R890" s="324"/>
      <c r="S890" s="94"/>
      <c r="T890" s="94"/>
      <c r="U890" s="94"/>
      <c r="V890" s="94"/>
      <c r="W890" s="94"/>
      <c r="X890" s="94"/>
      <c r="Y890" s="94"/>
      <c r="Z890" s="94"/>
      <c r="AA890" s="94"/>
      <c r="AB890" s="94"/>
      <c r="AC890" s="94"/>
      <c r="AD890" s="94"/>
      <c r="AE890" s="94"/>
      <c r="AF890" s="94"/>
      <c r="AG890" s="94"/>
      <c r="AH890" s="94"/>
      <c r="AI890" s="94"/>
      <c r="AJ890" s="94"/>
      <c r="AK890" s="94"/>
      <c r="AL890" s="94"/>
    </row>
    <row r="891">
      <c r="A891" s="94"/>
      <c r="B891" s="351"/>
      <c r="C891" s="94"/>
      <c r="D891" s="325"/>
      <c r="E891" s="316"/>
      <c r="F891" s="309"/>
      <c r="G891" s="300"/>
      <c r="H891" s="318"/>
      <c r="I891" s="319"/>
      <c r="J891" s="318"/>
      <c r="K891" s="318"/>
      <c r="L891" s="318"/>
      <c r="M891" s="318"/>
      <c r="N891" s="318"/>
      <c r="O891" s="321"/>
      <c r="P891" s="334"/>
      <c r="Q891" s="323"/>
      <c r="R891" s="324"/>
      <c r="S891" s="94"/>
      <c r="T891" s="94"/>
      <c r="U891" s="94"/>
      <c r="V891" s="94"/>
      <c r="W891" s="94"/>
      <c r="X891" s="94"/>
      <c r="Y891" s="94"/>
      <c r="Z891" s="94"/>
      <c r="AA891" s="94"/>
      <c r="AB891" s="94"/>
      <c r="AC891" s="94"/>
      <c r="AD891" s="94"/>
      <c r="AE891" s="94"/>
      <c r="AF891" s="94"/>
      <c r="AG891" s="94"/>
      <c r="AH891" s="94"/>
      <c r="AI891" s="94"/>
      <c r="AJ891" s="94"/>
      <c r="AK891" s="94"/>
      <c r="AL891" s="94"/>
    </row>
    <row r="892">
      <c r="A892" s="94"/>
      <c r="B892" s="351"/>
      <c r="C892" s="94"/>
      <c r="D892" s="325"/>
      <c r="E892" s="316"/>
      <c r="F892" s="309"/>
      <c r="G892" s="300"/>
      <c r="H892" s="318"/>
      <c r="I892" s="319"/>
      <c r="J892" s="318"/>
      <c r="K892" s="318"/>
      <c r="L892" s="318"/>
      <c r="M892" s="318"/>
      <c r="N892" s="318"/>
      <c r="O892" s="321"/>
      <c r="P892" s="334"/>
      <c r="Q892" s="323"/>
      <c r="R892" s="324"/>
      <c r="S892" s="94"/>
      <c r="T892" s="94"/>
      <c r="U892" s="94"/>
      <c r="V892" s="94"/>
      <c r="W892" s="94"/>
      <c r="X892" s="94"/>
      <c r="Y892" s="94"/>
      <c r="Z892" s="94"/>
      <c r="AA892" s="94"/>
      <c r="AB892" s="94"/>
      <c r="AC892" s="94"/>
      <c r="AD892" s="94"/>
      <c r="AE892" s="94"/>
      <c r="AF892" s="94"/>
      <c r="AG892" s="94"/>
      <c r="AH892" s="94"/>
      <c r="AI892" s="94"/>
      <c r="AJ892" s="94"/>
      <c r="AK892" s="94"/>
      <c r="AL892" s="94"/>
    </row>
    <row r="893">
      <c r="A893" s="94"/>
      <c r="B893" s="351"/>
      <c r="C893" s="94"/>
      <c r="D893" s="325"/>
      <c r="E893" s="316"/>
      <c r="F893" s="309"/>
      <c r="G893" s="300"/>
      <c r="H893" s="318"/>
      <c r="I893" s="319"/>
      <c r="J893" s="318"/>
      <c r="K893" s="318"/>
      <c r="L893" s="318"/>
      <c r="M893" s="318"/>
      <c r="N893" s="318"/>
      <c r="O893" s="321"/>
      <c r="P893" s="334"/>
      <c r="Q893" s="323"/>
      <c r="R893" s="324"/>
      <c r="S893" s="94"/>
      <c r="T893" s="94"/>
      <c r="U893" s="94"/>
      <c r="V893" s="94"/>
      <c r="W893" s="94"/>
      <c r="X893" s="94"/>
      <c r="Y893" s="94"/>
      <c r="Z893" s="94"/>
      <c r="AA893" s="94"/>
      <c r="AB893" s="94"/>
      <c r="AC893" s="94"/>
      <c r="AD893" s="94"/>
      <c r="AE893" s="94"/>
      <c r="AF893" s="94"/>
      <c r="AG893" s="94"/>
      <c r="AH893" s="94"/>
      <c r="AI893" s="94"/>
      <c r="AJ893" s="94"/>
      <c r="AK893" s="94"/>
      <c r="AL893" s="94"/>
    </row>
    <row r="894">
      <c r="A894" s="94"/>
      <c r="B894" s="351"/>
      <c r="C894" s="94"/>
      <c r="D894" s="325"/>
      <c r="E894" s="316"/>
      <c r="F894" s="309"/>
      <c r="G894" s="300"/>
      <c r="H894" s="318"/>
      <c r="I894" s="319"/>
      <c r="J894" s="318"/>
      <c r="K894" s="318"/>
      <c r="L894" s="318"/>
      <c r="M894" s="318"/>
      <c r="N894" s="318"/>
      <c r="O894" s="321"/>
      <c r="P894" s="334"/>
      <c r="Q894" s="323"/>
      <c r="R894" s="324"/>
      <c r="S894" s="94"/>
      <c r="T894" s="94"/>
      <c r="U894" s="94"/>
      <c r="V894" s="94"/>
      <c r="W894" s="94"/>
      <c r="X894" s="94"/>
      <c r="Y894" s="94"/>
      <c r="Z894" s="94"/>
      <c r="AA894" s="94"/>
      <c r="AB894" s="94"/>
      <c r="AC894" s="94"/>
      <c r="AD894" s="94"/>
      <c r="AE894" s="94"/>
      <c r="AF894" s="94"/>
      <c r="AG894" s="94"/>
      <c r="AH894" s="94"/>
      <c r="AI894" s="94"/>
      <c r="AJ894" s="94"/>
      <c r="AK894" s="94"/>
      <c r="AL894" s="94"/>
    </row>
    <row r="895">
      <c r="A895" s="94"/>
      <c r="B895" s="351"/>
      <c r="C895" s="94"/>
      <c r="D895" s="325"/>
      <c r="E895" s="316"/>
      <c r="F895" s="309"/>
      <c r="G895" s="300"/>
      <c r="H895" s="318"/>
      <c r="I895" s="319"/>
      <c r="J895" s="318"/>
      <c r="K895" s="318"/>
      <c r="L895" s="318"/>
      <c r="M895" s="318"/>
      <c r="N895" s="318"/>
      <c r="O895" s="321"/>
      <c r="P895" s="334"/>
      <c r="Q895" s="323"/>
      <c r="R895" s="324"/>
      <c r="S895" s="94"/>
      <c r="T895" s="94"/>
      <c r="U895" s="94"/>
      <c r="V895" s="94"/>
      <c r="W895" s="94"/>
      <c r="X895" s="94"/>
      <c r="Y895" s="94"/>
      <c r="Z895" s="94"/>
      <c r="AA895" s="94"/>
      <c r="AB895" s="94"/>
      <c r="AC895" s="94"/>
      <c r="AD895" s="94"/>
      <c r="AE895" s="94"/>
      <c r="AF895" s="94"/>
      <c r="AG895" s="94"/>
      <c r="AH895" s="94"/>
      <c r="AI895" s="94"/>
      <c r="AJ895" s="94"/>
      <c r="AK895" s="94"/>
      <c r="AL895" s="94"/>
    </row>
    <row r="896">
      <c r="A896" s="94"/>
      <c r="B896" s="351"/>
      <c r="C896" s="94"/>
      <c r="D896" s="325"/>
      <c r="E896" s="316"/>
      <c r="F896" s="309"/>
      <c r="G896" s="300"/>
      <c r="H896" s="318"/>
      <c r="I896" s="319"/>
      <c r="J896" s="318"/>
      <c r="K896" s="318"/>
      <c r="L896" s="318"/>
      <c r="M896" s="318"/>
      <c r="N896" s="318"/>
      <c r="O896" s="321"/>
      <c r="P896" s="334"/>
      <c r="Q896" s="323"/>
      <c r="R896" s="324"/>
      <c r="S896" s="94"/>
      <c r="T896" s="94"/>
      <c r="U896" s="94"/>
      <c r="V896" s="94"/>
      <c r="W896" s="94"/>
      <c r="X896" s="94"/>
      <c r="Y896" s="94"/>
      <c r="Z896" s="94"/>
      <c r="AA896" s="94"/>
      <c r="AB896" s="94"/>
      <c r="AC896" s="94"/>
      <c r="AD896" s="94"/>
      <c r="AE896" s="94"/>
      <c r="AF896" s="94"/>
      <c r="AG896" s="94"/>
      <c r="AH896" s="94"/>
      <c r="AI896" s="94"/>
      <c r="AJ896" s="94"/>
      <c r="AK896" s="94"/>
      <c r="AL896" s="94"/>
    </row>
    <row r="897">
      <c r="A897" s="94"/>
      <c r="B897" s="351"/>
      <c r="C897" s="94"/>
      <c r="D897" s="325"/>
      <c r="E897" s="316"/>
      <c r="F897" s="309"/>
      <c r="G897" s="300"/>
      <c r="H897" s="318"/>
      <c r="I897" s="319"/>
      <c r="J897" s="318"/>
      <c r="K897" s="318"/>
      <c r="L897" s="318"/>
      <c r="M897" s="318"/>
      <c r="N897" s="318"/>
      <c r="O897" s="321"/>
      <c r="P897" s="334"/>
      <c r="Q897" s="323"/>
      <c r="R897" s="324"/>
      <c r="S897" s="94"/>
      <c r="T897" s="94"/>
      <c r="U897" s="94"/>
      <c r="V897" s="94"/>
      <c r="W897" s="94"/>
      <c r="X897" s="94"/>
      <c r="Y897" s="94"/>
      <c r="Z897" s="94"/>
      <c r="AA897" s="94"/>
      <c r="AB897" s="94"/>
      <c r="AC897" s="94"/>
      <c r="AD897" s="94"/>
      <c r="AE897" s="94"/>
      <c r="AF897" s="94"/>
      <c r="AG897" s="94"/>
      <c r="AH897" s="94"/>
      <c r="AI897" s="94"/>
      <c r="AJ897" s="94"/>
      <c r="AK897" s="94"/>
      <c r="AL897" s="94"/>
    </row>
    <row r="898">
      <c r="A898" s="94"/>
      <c r="B898" s="351"/>
      <c r="C898" s="94"/>
      <c r="D898" s="325"/>
      <c r="E898" s="316"/>
      <c r="F898" s="309"/>
      <c r="G898" s="300"/>
      <c r="H898" s="318"/>
      <c r="I898" s="319"/>
      <c r="J898" s="318"/>
      <c r="K898" s="318"/>
      <c r="L898" s="318"/>
      <c r="M898" s="318"/>
      <c r="N898" s="318"/>
      <c r="O898" s="321"/>
      <c r="P898" s="334"/>
      <c r="Q898" s="323"/>
      <c r="R898" s="324"/>
      <c r="S898" s="94"/>
      <c r="T898" s="94"/>
      <c r="U898" s="94"/>
      <c r="V898" s="94"/>
      <c r="W898" s="94"/>
      <c r="X898" s="94"/>
      <c r="Y898" s="94"/>
      <c r="Z898" s="94"/>
      <c r="AA898" s="94"/>
      <c r="AB898" s="94"/>
      <c r="AC898" s="94"/>
      <c r="AD898" s="94"/>
      <c r="AE898" s="94"/>
      <c r="AF898" s="94"/>
      <c r="AG898" s="94"/>
      <c r="AH898" s="94"/>
      <c r="AI898" s="94"/>
      <c r="AJ898" s="94"/>
      <c r="AK898" s="94"/>
      <c r="AL898" s="94"/>
    </row>
    <row r="899">
      <c r="A899" s="94"/>
      <c r="B899" s="351"/>
      <c r="C899" s="94"/>
      <c r="D899" s="325"/>
      <c r="E899" s="316"/>
      <c r="F899" s="309"/>
      <c r="G899" s="300"/>
      <c r="H899" s="318"/>
      <c r="I899" s="319"/>
      <c r="J899" s="318"/>
      <c r="K899" s="318"/>
      <c r="L899" s="318"/>
      <c r="M899" s="318"/>
      <c r="N899" s="318"/>
      <c r="O899" s="321"/>
      <c r="P899" s="334"/>
      <c r="Q899" s="323"/>
      <c r="R899" s="324"/>
      <c r="S899" s="94"/>
      <c r="T899" s="94"/>
      <c r="U899" s="94"/>
      <c r="V899" s="94"/>
      <c r="W899" s="94"/>
      <c r="X899" s="94"/>
      <c r="Y899" s="94"/>
      <c r="Z899" s="94"/>
      <c r="AA899" s="94"/>
      <c r="AB899" s="94"/>
      <c r="AC899" s="94"/>
      <c r="AD899" s="94"/>
      <c r="AE899" s="94"/>
      <c r="AF899" s="94"/>
      <c r="AG899" s="94"/>
      <c r="AH899" s="94"/>
      <c r="AI899" s="94"/>
      <c r="AJ899" s="94"/>
      <c r="AK899" s="94"/>
      <c r="AL899" s="94"/>
    </row>
    <row r="900">
      <c r="A900" s="94"/>
      <c r="B900" s="351"/>
      <c r="C900" s="94"/>
      <c r="D900" s="325"/>
      <c r="E900" s="316"/>
      <c r="F900" s="309"/>
      <c r="G900" s="300"/>
      <c r="H900" s="318"/>
      <c r="I900" s="319"/>
      <c r="J900" s="318"/>
      <c r="K900" s="318"/>
      <c r="L900" s="318"/>
      <c r="M900" s="318"/>
      <c r="N900" s="318"/>
      <c r="O900" s="321"/>
      <c r="P900" s="334"/>
      <c r="Q900" s="323"/>
      <c r="R900" s="324"/>
      <c r="S900" s="94"/>
      <c r="T900" s="94"/>
      <c r="U900" s="94"/>
      <c r="V900" s="94"/>
      <c r="W900" s="94"/>
      <c r="X900" s="94"/>
      <c r="Y900" s="94"/>
      <c r="Z900" s="94"/>
      <c r="AA900" s="94"/>
      <c r="AB900" s="94"/>
      <c r="AC900" s="94"/>
      <c r="AD900" s="94"/>
      <c r="AE900" s="94"/>
      <c r="AF900" s="94"/>
      <c r="AG900" s="94"/>
      <c r="AH900" s="94"/>
      <c r="AI900" s="94"/>
      <c r="AJ900" s="94"/>
      <c r="AK900" s="94"/>
      <c r="AL900" s="94"/>
    </row>
    <row r="901">
      <c r="A901" s="94"/>
      <c r="B901" s="351"/>
      <c r="C901" s="94"/>
      <c r="D901" s="325"/>
      <c r="E901" s="316"/>
      <c r="F901" s="309"/>
      <c r="G901" s="300"/>
      <c r="H901" s="318"/>
      <c r="I901" s="319"/>
      <c r="J901" s="318"/>
      <c r="K901" s="318"/>
      <c r="L901" s="318"/>
      <c r="M901" s="318"/>
      <c r="N901" s="318"/>
      <c r="O901" s="321"/>
      <c r="P901" s="334"/>
      <c r="Q901" s="323"/>
      <c r="R901" s="324"/>
      <c r="S901" s="94"/>
      <c r="T901" s="94"/>
      <c r="U901" s="94"/>
      <c r="V901" s="94"/>
      <c r="W901" s="94"/>
      <c r="X901" s="94"/>
      <c r="Y901" s="94"/>
      <c r="Z901" s="94"/>
      <c r="AA901" s="94"/>
      <c r="AB901" s="94"/>
      <c r="AC901" s="94"/>
      <c r="AD901" s="94"/>
      <c r="AE901" s="94"/>
      <c r="AF901" s="94"/>
      <c r="AG901" s="94"/>
      <c r="AH901" s="94"/>
      <c r="AI901" s="94"/>
      <c r="AJ901" s="94"/>
      <c r="AK901" s="94"/>
      <c r="AL901" s="94"/>
    </row>
    <row r="902">
      <c r="A902" s="94"/>
      <c r="B902" s="351"/>
      <c r="C902" s="94"/>
      <c r="D902" s="325"/>
      <c r="E902" s="316"/>
      <c r="F902" s="309"/>
      <c r="G902" s="300"/>
      <c r="H902" s="318"/>
      <c r="I902" s="319"/>
      <c r="J902" s="318"/>
      <c r="K902" s="318"/>
      <c r="L902" s="318"/>
      <c r="M902" s="318"/>
      <c r="N902" s="318"/>
      <c r="O902" s="321"/>
      <c r="P902" s="334"/>
      <c r="Q902" s="323"/>
      <c r="R902" s="324"/>
      <c r="S902" s="94"/>
      <c r="T902" s="94"/>
      <c r="U902" s="94"/>
      <c r="V902" s="94"/>
      <c r="W902" s="94"/>
      <c r="X902" s="94"/>
      <c r="Y902" s="94"/>
      <c r="Z902" s="94"/>
      <c r="AA902" s="94"/>
      <c r="AB902" s="94"/>
      <c r="AC902" s="94"/>
      <c r="AD902" s="94"/>
      <c r="AE902" s="94"/>
      <c r="AF902" s="94"/>
      <c r="AG902" s="94"/>
      <c r="AH902" s="94"/>
      <c r="AI902" s="94"/>
      <c r="AJ902" s="94"/>
      <c r="AK902" s="94"/>
      <c r="AL902" s="94"/>
    </row>
    <row r="903">
      <c r="A903" s="94"/>
      <c r="B903" s="351"/>
      <c r="C903" s="94"/>
      <c r="D903" s="325"/>
      <c r="E903" s="316"/>
      <c r="F903" s="309"/>
      <c r="G903" s="300"/>
      <c r="H903" s="318"/>
      <c r="I903" s="319"/>
      <c r="J903" s="318"/>
      <c r="K903" s="318"/>
      <c r="L903" s="318"/>
      <c r="M903" s="318"/>
      <c r="N903" s="318"/>
      <c r="O903" s="321"/>
      <c r="P903" s="334"/>
      <c r="Q903" s="323"/>
      <c r="R903" s="324"/>
      <c r="S903" s="94"/>
      <c r="T903" s="94"/>
      <c r="U903" s="94"/>
      <c r="V903" s="94"/>
      <c r="W903" s="94"/>
      <c r="X903" s="94"/>
      <c r="Y903" s="94"/>
      <c r="Z903" s="94"/>
      <c r="AA903" s="94"/>
      <c r="AB903" s="94"/>
      <c r="AC903" s="94"/>
      <c r="AD903" s="94"/>
      <c r="AE903" s="94"/>
      <c r="AF903" s="94"/>
      <c r="AG903" s="94"/>
      <c r="AH903" s="94"/>
      <c r="AI903" s="94"/>
      <c r="AJ903" s="94"/>
      <c r="AK903" s="94"/>
      <c r="AL903" s="94"/>
    </row>
    <row r="904">
      <c r="A904" s="94"/>
      <c r="B904" s="351"/>
      <c r="C904" s="94"/>
      <c r="D904" s="325"/>
      <c r="E904" s="316"/>
      <c r="F904" s="309"/>
      <c r="G904" s="300"/>
      <c r="H904" s="318"/>
      <c r="I904" s="319"/>
      <c r="J904" s="318"/>
      <c r="K904" s="318"/>
      <c r="L904" s="318"/>
      <c r="M904" s="318"/>
      <c r="N904" s="318"/>
      <c r="O904" s="321"/>
      <c r="P904" s="334"/>
      <c r="Q904" s="323"/>
      <c r="R904" s="324"/>
      <c r="S904" s="94"/>
      <c r="T904" s="94"/>
      <c r="U904" s="94"/>
      <c r="V904" s="94"/>
      <c r="W904" s="94"/>
      <c r="X904" s="94"/>
      <c r="Y904" s="94"/>
      <c r="Z904" s="94"/>
      <c r="AA904" s="94"/>
      <c r="AB904" s="94"/>
      <c r="AC904" s="94"/>
      <c r="AD904" s="94"/>
      <c r="AE904" s="94"/>
      <c r="AF904" s="94"/>
      <c r="AG904" s="94"/>
      <c r="AH904" s="94"/>
      <c r="AI904" s="94"/>
      <c r="AJ904" s="94"/>
      <c r="AK904" s="94"/>
      <c r="AL904" s="94"/>
    </row>
    <row r="905">
      <c r="A905" s="94"/>
      <c r="B905" s="351"/>
      <c r="C905" s="94"/>
      <c r="D905" s="325"/>
      <c r="E905" s="316"/>
      <c r="F905" s="309"/>
      <c r="G905" s="300"/>
      <c r="H905" s="318"/>
      <c r="I905" s="319"/>
      <c r="J905" s="318"/>
      <c r="K905" s="318"/>
      <c r="L905" s="318"/>
      <c r="M905" s="318"/>
      <c r="N905" s="318"/>
      <c r="O905" s="321"/>
      <c r="P905" s="334"/>
      <c r="Q905" s="323"/>
      <c r="R905" s="324"/>
      <c r="S905" s="94"/>
      <c r="T905" s="94"/>
      <c r="U905" s="94"/>
      <c r="V905" s="94"/>
      <c r="W905" s="94"/>
      <c r="X905" s="94"/>
      <c r="Y905" s="94"/>
      <c r="Z905" s="94"/>
      <c r="AA905" s="94"/>
      <c r="AB905" s="94"/>
      <c r="AC905" s="94"/>
      <c r="AD905" s="94"/>
      <c r="AE905" s="94"/>
      <c r="AF905" s="94"/>
      <c r="AG905" s="94"/>
      <c r="AH905" s="94"/>
      <c r="AI905" s="94"/>
      <c r="AJ905" s="94"/>
      <c r="AK905" s="94"/>
      <c r="AL905" s="94"/>
    </row>
    <row r="906">
      <c r="A906" s="94"/>
      <c r="B906" s="351"/>
      <c r="C906" s="94"/>
      <c r="D906" s="325"/>
      <c r="E906" s="316"/>
      <c r="F906" s="309"/>
      <c r="G906" s="300"/>
      <c r="H906" s="318"/>
      <c r="I906" s="319"/>
      <c r="J906" s="318"/>
      <c r="K906" s="318"/>
      <c r="L906" s="318"/>
      <c r="M906" s="318"/>
      <c r="N906" s="318"/>
      <c r="O906" s="321"/>
      <c r="P906" s="334"/>
      <c r="Q906" s="323"/>
      <c r="R906" s="324"/>
      <c r="S906" s="94"/>
      <c r="T906" s="94"/>
      <c r="U906" s="94"/>
      <c r="V906" s="94"/>
      <c r="W906" s="94"/>
      <c r="X906" s="94"/>
      <c r="Y906" s="94"/>
      <c r="Z906" s="94"/>
      <c r="AA906" s="94"/>
      <c r="AB906" s="94"/>
      <c r="AC906" s="94"/>
      <c r="AD906" s="94"/>
      <c r="AE906" s="94"/>
      <c r="AF906" s="94"/>
      <c r="AG906" s="94"/>
      <c r="AH906" s="94"/>
      <c r="AI906" s="94"/>
      <c r="AJ906" s="94"/>
      <c r="AK906" s="94"/>
      <c r="AL906" s="94"/>
    </row>
    <row r="907">
      <c r="A907" s="94"/>
      <c r="B907" s="351"/>
      <c r="C907" s="94"/>
      <c r="D907" s="325"/>
      <c r="E907" s="316"/>
      <c r="F907" s="309"/>
      <c r="G907" s="300"/>
      <c r="H907" s="318"/>
      <c r="I907" s="319"/>
      <c r="J907" s="318"/>
      <c r="K907" s="318"/>
      <c r="L907" s="318"/>
      <c r="M907" s="318"/>
      <c r="N907" s="318"/>
      <c r="O907" s="321"/>
      <c r="P907" s="334"/>
      <c r="Q907" s="323"/>
      <c r="R907" s="324"/>
      <c r="S907" s="94"/>
      <c r="T907" s="94"/>
      <c r="U907" s="94"/>
      <c r="V907" s="94"/>
      <c r="W907" s="94"/>
      <c r="X907" s="94"/>
      <c r="Y907" s="94"/>
      <c r="Z907" s="94"/>
      <c r="AA907" s="94"/>
      <c r="AB907" s="94"/>
      <c r="AC907" s="94"/>
      <c r="AD907" s="94"/>
      <c r="AE907" s="94"/>
      <c r="AF907" s="94"/>
      <c r="AG907" s="94"/>
      <c r="AH907" s="94"/>
      <c r="AI907" s="94"/>
      <c r="AJ907" s="94"/>
      <c r="AK907" s="94"/>
      <c r="AL907" s="94"/>
    </row>
    <row r="908">
      <c r="A908" s="94"/>
      <c r="B908" s="351"/>
      <c r="C908" s="94"/>
      <c r="D908" s="325"/>
      <c r="E908" s="316"/>
      <c r="F908" s="309"/>
      <c r="G908" s="300"/>
      <c r="H908" s="318"/>
      <c r="I908" s="319"/>
      <c r="J908" s="318"/>
      <c r="K908" s="318"/>
      <c r="L908" s="318"/>
      <c r="M908" s="318"/>
      <c r="N908" s="318"/>
      <c r="O908" s="321"/>
      <c r="P908" s="334"/>
      <c r="Q908" s="323"/>
      <c r="R908" s="324"/>
      <c r="S908" s="94"/>
      <c r="T908" s="94"/>
      <c r="U908" s="94"/>
      <c r="V908" s="94"/>
      <c r="W908" s="94"/>
      <c r="X908" s="94"/>
      <c r="Y908" s="94"/>
      <c r="Z908" s="94"/>
      <c r="AA908" s="94"/>
      <c r="AB908" s="94"/>
      <c r="AC908" s="94"/>
      <c r="AD908" s="94"/>
      <c r="AE908" s="94"/>
      <c r="AF908" s="94"/>
      <c r="AG908" s="94"/>
      <c r="AH908" s="94"/>
      <c r="AI908" s="94"/>
      <c r="AJ908" s="94"/>
      <c r="AK908" s="94"/>
      <c r="AL908" s="94"/>
    </row>
    <row r="909">
      <c r="A909" s="94"/>
      <c r="B909" s="351"/>
      <c r="C909" s="94"/>
      <c r="D909" s="325"/>
      <c r="E909" s="316"/>
      <c r="F909" s="309"/>
      <c r="G909" s="300"/>
      <c r="H909" s="318"/>
      <c r="I909" s="319"/>
      <c r="J909" s="318"/>
      <c r="K909" s="318"/>
      <c r="L909" s="318"/>
      <c r="M909" s="318"/>
      <c r="N909" s="318"/>
      <c r="O909" s="321"/>
      <c r="P909" s="334"/>
      <c r="Q909" s="323"/>
      <c r="R909" s="324"/>
      <c r="S909" s="94"/>
      <c r="T909" s="94"/>
      <c r="U909" s="94"/>
      <c r="V909" s="94"/>
      <c r="W909" s="94"/>
      <c r="X909" s="94"/>
      <c r="Y909" s="94"/>
      <c r="Z909" s="94"/>
      <c r="AA909" s="94"/>
      <c r="AB909" s="94"/>
      <c r="AC909" s="94"/>
      <c r="AD909" s="94"/>
      <c r="AE909" s="94"/>
      <c r="AF909" s="94"/>
      <c r="AG909" s="94"/>
      <c r="AH909" s="94"/>
      <c r="AI909" s="94"/>
      <c r="AJ909" s="94"/>
      <c r="AK909" s="94"/>
      <c r="AL909" s="94"/>
    </row>
    <row r="910">
      <c r="A910" s="94"/>
      <c r="B910" s="351"/>
      <c r="C910" s="94"/>
      <c r="D910" s="325"/>
      <c r="E910" s="316"/>
      <c r="F910" s="309"/>
      <c r="G910" s="300"/>
      <c r="H910" s="318"/>
      <c r="I910" s="319"/>
      <c r="J910" s="318"/>
      <c r="K910" s="318"/>
      <c r="L910" s="318"/>
      <c r="M910" s="318"/>
      <c r="N910" s="318"/>
      <c r="O910" s="321"/>
      <c r="P910" s="334"/>
      <c r="Q910" s="323"/>
      <c r="R910" s="324"/>
      <c r="S910" s="94"/>
      <c r="T910" s="94"/>
      <c r="U910" s="94"/>
      <c r="V910" s="94"/>
      <c r="W910" s="94"/>
      <c r="X910" s="94"/>
      <c r="Y910" s="94"/>
      <c r="Z910" s="94"/>
      <c r="AA910" s="94"/>
      <c r="AB910" s="94"/>
      <c r="AC910" s="94"/>
      <c r="AD910" s="94"/>
      <c r="AE910" s="94"/>
      <c r="AF910" s="94"/>
      <c r="AG910" s="94"/>
      <c r="AH910" s="94"/>
      <c r="AI910" s="94"/>
      <c r="AJ910" s="94"/>
      <c r="AK910" s="94"/>
      <c r="AL910" s="94"/>
    </row>
    <row r="911">
      <c r="A911" s="94"/>
      <c r="B911" s="351"/>
      <c r="C911" s="94"/>
      <c r="D911" s="325"/>
      <c r="E911" s="316"/>
      <c r="F911" s="309"/>
      <c r="G911" s="300"/>
      <c r="H911" s="318"/>
      <c r="I911" s="319"/>
      <c r="J911" s="318"/>
      <c r="K911" s="318"/>
      <c r="L911" s="318"/>
      <c r="M911" s="318"/>
      <c r="N911" s="318"/>
      <c r="O911" s="321"/>
      <c r="P911" s="334"/>
      <c r="Q911" s="323"/>
      <c r="R911" s="324"/>
      <c r="S911" s="94"/>
      <c r="T911" s="94"/>
      <c r="U911" s="94"/>
      <c r="V911" s="94"/>
      <c r="W911" s="94"/>
      <c r="X911" s="94"/>
      <c r="Y911" s="94"/>
      <c r="Z911" s="94"/>
      <c r="AA911" s="94"/>
      <c r="AB911" s="94"/>
      <c r="AC911" s="94"/>
      <c r="AD911" s="94"/>
      <c r="AE911" s="94"/>
      <c r="AF911" s="94"/>
      <c r="AG911" s="94"/>
      <c r="AH911" s="94"/>
      <c r="AI911" s="94"/>
      <c r="AJ911" s="94"/>
      <c r="AK911" s="94"/>
      <c r="AL911" s="94"/>
    </row>
    <row r="912">
      <c r="A912" s="94"/>
      <c r="B912" s="351"/>
      <c r="C912" s="94"/>
      <c r="D912" s="325"/>
      <c r="E912" s="316"/>
      <c r="F912" s="309"/>
      <c r="G912" s="300"/>
      <c r="H912" s="318"/>
      <c r="I912" s="319"/>
      <c r="J912" s="318"/>
      <c r="K912" s="318"/>
      <c r="L912" s="318"/>
      <c r="M912" s="318"/>
      <c r="N912" s="318"/>
      <c r="O912" s="321"/>
      <c r="P912" s="334"/>
      <c r="Q912" s="323"/>
      <c r="R912" s="324"/>
      <c r="S912" s="94"/>
      <c r="T912" s="94"/>
      <c r="U912" s="94"/>
      <c r="V912" s="94"/>
      <c r="W912" s="94"/>
      <c r="X912" s="94"/>
      <c r="Y912" s="94"/>
      <c r="Z912" s="94"/>
      <c r="AA912" s="94"/>
      <c r="AB912" s="94"/>
      <c r="AC912" s="94"/>
      <c r="AD912" s="94"/>
      <c r="AE912" s="94"/>
      <c r="AF912" s="94"/>
      <c r="AG912" s="94"/>
      <c r="AH912" s="94"/>
      <c r="AI912" s="94"/>
      <c r="AJ912" s="94"/>
      <c r="AK912" s="94"/>
      <c r="AL912" s="94"/>
    </row>
    <row r="913">
      <c r="A913" s="94"/>
      <c r="B913" s="351"/>
      <c r="C913" s="94"/>
      <c r="D913" s="325"/>
      <c r="E913" s="316"/>
      <c r="F913" s="309"/>
      <c r="G913" s="300"/>
      <c r="H913" s="318"/>
      <c r="I913" s="319"/>
      <c r="J913" s="318"/>
      <c r="K913" s="318"/>
      <c r="L913" s="318"/>
      <c r="M913" s="318"/>
      <c r="N913" s="318"/>
      <c r="O913" s="321"/>
      <c r="P913" s="334"/>
      <c r="Q913" s="323"/>
      <c r="R913" s="324"/>
      <c r="S913" s="94"/>
      <c r="T913" s="94"/>
      <c r="U913" s="94"/>
      <c r="V913" s="94"/>
      <c r="W913" s="94"/>
      <c r="X913" s="94"/>
      <c r="Y913" s="94"/>
      <c r="Z913" s="94"/>
      <c r="AA913" s="94"/>
      <c r="AB913" s="94"/>
      <c r="AC913" s="94"/>
      <c r="AD913" s="94"/>
      <c r="AE913" s="94"/>
      <c r="AF913" s="94"/>
      <c r="AG913" s="94"/>
      <c r="AH913" s="94"/>
      <c r="AI913" s="94"/>
      <c r="AJ913" s="94"/>
      <c r="AK913" s="94"/>
      <c r="AL913" s="94"/>
    </row>
    <row r="914">
      <c r="A914" s="94"/>
      <c r="B914" s="351"/>
      <c r="C914" s="94"/>
      <c r="D914" s="325"/>
      <c r="E914" s="316"/>
      <c r="F914" s="309"/>
      <c r="G914" s="300"/>
      <c r="H914" s="318"/>
      <c r="I914" s="319"/>
      <c r="J914" s="318"/>
      <c r="K914" s="318"/>
      <c r="L914" s="318"/>
      <c r="M914" s="318"/>
      <c r="N914" s="318"/>
      <c r="O914" s="321"/>
      <c r="P914" s="334"/>
      <c r="Q914" s="323"/>
      <c r="R914" s="324"/>
      <c r="S914" s="94"/>
      <c r="T914" s="94"/>
      <c r="U914" s="94"/>
      <c r="V914" s="94"/>
      <c r="W914" s="94"/>
      <c r="X914" s="94"/>
      <c r="Y914" s="94"/>
      <c r="Z914" s="94"/>
      <c r="AA914" s="94"/>
      <c r="AB914" s="94"/>
      <c r="AC914" s="94"/>
      <c r="AD914" s="94"/>
      <c r="AE914" s="94"/>
      <c r="AF914" s="94"/>
      <c r="AG914" s="94"/>
      <c r="AH914" s="94"/>
      <c r="AI914" s="94"/>
      <c r="AJ914" s="94"/>
      <c r="AK914" s="94"/>
      <c r="AL914" s="94"/>
    </row>
    <row r="915">
      <c r="A915" s="94"/>
      <c r="B915" s="351"/>
      <c r="C915" s="94"/>
      <c r="D915" s="325"/>
      <c r="E915" s="316"/>
      <c r="F915" s="309"/>
      <c r="G915" s="300"/>
      <c r="H915" s="318"/>
      <c r="I915" s="319"/>
      <c r="J915" s="318"/>
      <c r="K915" s="318"/>
      <c r="L915" s="318"/>
      <c r="M915" s="318"/>
      <c r="N915" s="318"/>
      <c r="O915" s="321"/>
      <c r="P915" s="334"/>
      <c r="Q915" s="323"/>
      <c r="R915" s="324"/>
      <c r="S915" s="94"/>
      <c r="T915" s="94"/>
      <c r="U915" s="94"/>
      <c r="V915" s="94"/>
      <c r="W915" s="94"/>
      <c r="X915" s="94"/>
      <c r="Y915" s="94"/>
      <c r="Z915" s="94"/>
      <c r="AA915" s="94"/>
      <c r="AB915" s="94"/>
      <c r="AC915" s="94"/>
      <c r="AD915" s="94"/>
      <c r="AE915" s="94"/>
      <c r="AF915" s="94"/>
      <c r="AG915" s="94"/>
      <c r="AH915" s="94"/>
      <c r="AI915" s="94"/>
      <c r="AJ915" s="94"/>
      <c r="AK915" s="94"/>
      <c r="AL915" s="94"/>
    </row>
    <row r="916">
      <c r="A916" s="94"/>
      <c r="B916" s="351"/>
      <c r="C916" s="94"/>
      <c r="D916" s="325"/>
      <c r="E916" s="316"/>
      <c r="F916" s="309"/>
      <c r="G916" s="300"/>
      <c r="H916" s="318"/>
      <c r="I916" s="319"/>
      <c r="J916" s="318"/>
      <c r="K916" s="318"/>
      <c r="L916" s="318"/>
      <c r="M916" s="318"/>
      <c r="N916" s="318"/>
      <c r="O916" s="321"/>
      <c r="P916" s="334"/>
      <c r="Q916" s="323"/>
      <c r="R916" s="324"/>
      <c r="S916" s="94"/>
      <c r="T916" s="94"/>
      <c r="U916" s="94"/>
      <c r="V916" s="94"/>
      <c r="W916" s="94"/>
      <c r="X916" s="94"/>
      <c r="Y916" s="94"/>
      <c r="Z916" s="94"/>
      <c r="AA916" s="94"/>
      <c r="AB916" s="94"/>
      <c r="AC916" s="94"/>
      <c r="AD916" s="94"/>
      <c r="AE916" s="94"/>
      <c r="AF916" s="94"/>
      <c r="AG916" s="94"/>
      <c r="AH916" s="94"/>
      <c r="AI916" s="94"/>
      <c r="AJ916" s="94"/>
      <c r="AK916" s="94"/>
      <c r="AL916" s="94"/>
    </row>
    <row r="917">
      <c r="A917" s="94"/>
      <c r="B917" s="351"/>
      <c r="C917" s="94"/>
      <c r="D917" s="325"/>
      <c r="E917" s="316"/>
      <c r="F917" s="309"/>
      <c r="G917" s="300"/>
      <c r="H917" s="318"/>
      <c r="I917" s="319"/>
      <c r="J917" s="318"/>
      <c r="K917" s="318"/>
      <c r="L917" s="318"/>
      <c r="M917" s="318"/>
      <c r="N917" s="318"/>
      <c r="O917" s="321"/>
      <c r="P917" s="334"/>
      <c r="Q917" s="323"/>
      <c r="R917" s="324"/>
      <c r="S917" s="94"/>
      <c r="T917" s="94"/>
      <c r="U917" s="94"/>
      <c r="V917" s="94"/>
      <c r="W917" s="94"/>
      <c r="X917" s="94"/>
      <c r="Y917" s="94"/>
      <c r="Z917" s="94"/>
      <c r="AA917" s="94"/>
      <c r="AB917" s="94"/>
      <c r="AC917" s="94"/>
      <c r="AD917" s="94"/>
      <c r="AE917" s="94"/>
      <c r="AF917" s="94"/>
      <c r="AG917" s="94"/>
      <c r="AH917" s="94"/>
      <c r="AI917" s="94"/>
      <c r="AJ917" s="94"/>
      <c r="AK917" s="94"/>
      <c r="AL917" s="94"/>
    </row>
    <row r="918">
      <c r="A918" s="94"/>
      <c r="B918" s="351"/>
      <c r="C918" s="94"/>
      <c r="D918" s="325"/>
      <c r="E918" s="316"/>
      <c r="F918" s="309"/>
      <c r="G918" s="300"/>
      <c r="H918" s="318"/>
      <c r="I918" s="319"/>
      <c r="J918" s="318"/>
      <c r="K918" s="318"/>
      <c r="L918" s="318"/>
      <c r="M918" s="318"/>
      <c r="N918" s="318"/>
      <c r="O918" s="321"/>
      <c r="P918" s="334"/>
      <c r="Q918" s="323"/>
      <c r="R918" s="324"/>
      <c r="S918" s="94"/>
      <c r="T918" s="94"/>
      <c r="U918" s="94"/>
      <c r="V918" s="94"/>
      <c r="W918" s="94"/>
      <c r="X918" s="94"/>
      <c r="Y918" s="94"/>
      <c r="Z918" s="94"/>
      <c r="AA918" s="94"/>
      <c r="AB918" s="94"/>
      <c r="AC918" s="94"/>
      <c r="AD918" s="94"/>
      <c r="AE918" s="94"/>
      <c r="AF918" s="94"/>
      <c r="AG918" s="94"/>
      <c r="AH918" s="94"/>
      <c r="AI918" s="94"/>
      <c r="AJ918" s="94"/>
      <c r="AK918" s="94"/>
      <c r="AL918" s="94"/>
    </row>
    <row r="919">
      <c r="A919" s="94"/>
      <c r="B919" s="351"/>
      <c r="C919" s="94"/>
      <c r="D919" s="325"/>
      <c r="E919" s="316"/>
      <c r="F919" s="309"/>
      <c r="G919" s="300"/>
      <c r="H919" s="318"/>
      <c r="I919" s="319"/>
      <c r="J919" s="318"/>
      <c r="K919" s="318"/>
      <c r="L919" s="318"/>
      <c r="M919" s="318"/>
      <c r="N919" s="318"/>
      <c r="O919" s="321"/>
      <c r="P919" s="334"/>
      <c r="Q919" s="323"/>
      <c r="R919" s="324"/>
      <c r="S919" s="94"/>
      <c r="T919" s="94"/>
      <c r="U919" s="94"/>
      <c r="V919" s="94"/>
      <c r="W919" s="94"/>
      <c r="X919" s="94"/>
      <c r="Y919" s="94"/>
      <c r="Z919" s="94"/>
      <c r="AA919" s="94"/>
      <c r="AB919" s="94"/>
      <c r="AC919" s="94"/>
      <c r="AD919" s="94"/>
      <c r="AE919" s="94"/>
      <c r="AF919" s="94"/>
      <c r="AG919" s="94"/>
      <c r="AH919" s="94"/>
      <c r="AI919" s="94"/>
      <c r="AJ919" s="94"/>
      <c r="AK919" s="94"/>
      <c r="AL919" s="94"/>
    </row>
    <row r="920">
      <c r="A920" s="94"/>
      <c r="B920" s="351"/>
      <c r="C920" s="94"/>
      <c r="D920" s="325"/>
      <c r="E920" s="316"/>
      <c r="F920" s="309"/>
      <c r="G920" s="300"/>
      <c r="H920" s="318"/>
      <c r="I920" s="319"/>
      <c r="J920" s="318"/>
      <c r="K920" s="318"/>
      <c r="L920" s="318"/>
      <c r="M920" s="318"/>
      <c r="N920" s="318"/>
      <c r="O920" s="321"/>
      <c r="P920" s="334"/>
      <c r="Q920" s="323"/>
      <c r="R920" s="324"/>
      <c r="S920" s="94"/>
      <c r="T920" s="94"/>
      <c r="U920" s="94"/>
      <c r="V920" s="94"/>
      <c r="W920" s="94"/>
      <c r="X920" s="94"/>
      <c r="Y920" s="94"/>
      <c r="Z920" s="94"/>
      <c r="AA920" s="94"/>
      <c r="AB920" s="94"/>
      <c r="AC920" s="94"/>
      <c r="AD920" s="94"/>
      <c r="AE920" s="94"/>
      <c r="AF920" s="94"/>
      <c r="AG920" s="94"/>
      <c r="AH920" s="94"/>
      <c r="AI920" s="94"/>
      <c r="AJ920" s="94"/>
      <c r="AK920" s="94"/>
      <c r="AL920" s="94"/>
    </row>
    <row r="921">
      <c r="A921" s="94"/>
      <c r="B921" s="351"/>
      <c r="C921" s="94"/>
      <c r="D921" s="325"/>
      <c r="E921" s="316"/>
      <c r="F921" s="309"/>
      <c r="G921" s="300"/>
      <c r="H921" s="318"/>
      <c r="I921" s="319"/>
      <c r="J921" s="318"/>
      <c r="K921" s="318"/>
      <c r="L921" s="318"/>
      <c r="M921" s="318"/>
      <c r="N921" s="318"/>
      <c r="O921" s="321"/>
      <c r="P921" s="334"/>
      <c r="Q921" s="323"/>
      <c r="R921" s="324"/>
      <c r="S921" s="94"/>
      <c r="T921" s="94"/>
      <c r="U921" s="94"/>
      <c r="V921" s="94"/>
      <c r="W921" s="94"/>
      <c r="X921" s="94"/>
      <c r="Y921" s="94"/>
      <c r="Z921" s="94"/>
      <c r="AA921" s="94"/>
      <c r="AB921" s="94"/>
      <c r="AC921" s="94"/>
      <c r="AD921" s="94"/>
      <c r="AE921" s="94"/>
      <c r="AF921" s="94"/>
      <c r="AG921" s="94"/>
      <c r="AH921" s="94"/>
      <c r="AI921" s="94"/>
      <c r="AJ921" s="94"/>
      <c r="AK921" s="94"/>
      <c r="AL921" s="94"/>
    </row>
    <row r="922">
      <c r="A922" s="94"/>
      <c r="B922" s="351"/>
      <c r="C922" s="94"/>
      <c r="D922" s="325"/>
      <c r="E922" s="316"/>
      <c r="F922" s="309"/>
      <c r="G922" s="300"/>
      <c r="H922" s="318"/>
      <c r="I922" s="319"/>
      <c r="J922" s="318"/>
      <c r="K922" s="318"/>
      <c r="L922" s="318"/>
      <c r="M922" s="318"/>
      <c r="N922" s="318"/>
      <c r="O922" s="321"/>
      <c r="P922" s="334"/>
      <c r="Q922" s="323"/>
      <c r="R922" s="324"/>
      <c r="S922" s="94"/>
      <c r="T922" s="94"/>
      <c r="U922" s="94"/>
      <c r="V922" s="94"/>
      <c r="W922" s="94"/>
      <c r="X922" s="94"/>
      <c r="Y922" s="94"/>
      <c r="Z922" s="94"/>
      <c r="AA922" s="94"/>
      <c r="AB922" s="94"/>
      <c r="AC922" s="94"/>
      <c r="AD922" s="94"/>
      <c r="AE922" s="94"/>
      <c r="AF922" s="94"/>
      <c r="AG922" s="94"/>
      <c r="AH922" s="94"/>
      <c r="AI922" s="94"/>
      <c r="AJ922" s="94"/>
      <c r="AK922" s="94"/>
      <c r="AL922" s="94"/>
    </row>
    <row r="923">
      <c r="A923" s="94"/>
      <c r="B923" s="351"/>
      <c r="C923" s="94"/>
      <c r="D923" s="325"/>
      <c r="E923" s="316"/>
      <c r="F923" s="309"/>
      <c r="G923" s="300"/>
      <c r="H923" s="318"/>
      <c r="I923" s="319"/>
      <c r="J923" s="318"/>
      <c r="K923" s="318"/>
      <c r="L923" s="318"/>
      <c r="M923" s="318"/>
      <c r="N923" s="318"/>
      <c r="O923" s="321"/>
      <c r="P923" s="334"/>
      <c r="Q923" s="323"/>
      <c r="R923" s="324"/>
      <c r="S923" s="94"/>
      <c r="T923" s="94"/>
      <c r="U923" s="94"/>
      <c r="V923" s="94"/>
      <c r="W923" s="94"/>
      <c r="X923" s="94"/>
      <c r="Y923" s="94"/>
      <c r="Z923" s="94"/>
      <c r="AA923" s="94"/>
      <c r="AB923" s="94"/>
      <c r="AC923" s="94"/>
      <c r="AD923" s="94"/>
      <c r="AE923" s="94"/>
      <c r="AF923" s="94"/>
      <c r="AG923" s="94"/>
      <c r="AH923" s="94"/>
      <c r="AI923" s="94"/>
      <c r="AJ923" s="94"/>
      <c r="AK923" s="94"/>
      <c r="AL923" s="94"/>
    </row>
    <row r="924">
      <c r="A924" s="94"/>
      <c r="B924" s="351"/>
      <c r="C924" s="94"/>
      <c r="D924" s="325"/>
      <c r="E924" s="316"/>
      <c r="F924" s="309"/>
      <c r="G924" s="300"/>
      <c r="H924" s="318"/>
      <c r="I924" s="319"/>
      <c r="J924" s="318"/>
      <c r="K924" s="318"/>
      <c r="L924" s="318"/>
      <c r="M924" s="318"/>
      <c r="N924" s="318"/>
      <c r="O924" s="321"/>
      <c r="P924" s="334"/>
      <c r="Q924" s="323"/>
      <c r="R924" s="324"/>
      <c r="S924" s="94"/>
      <c r="T924" s="94"/>
      <c r="U924" s="94"/>
      <c r="V924" s="94"/>
      <c r="W924" s="94"/>
      <c r="X924" s="94"/>
      <c r="Y924" s="94"/>
      <c r="Z924" s="94"/>
      <c r="AA924" s="94"/>
      <c r="AB924" s="94"/>
      <c r="AC924" s="94"/>
      <c r="AD924" s="94"/>
      <c r="AE924" s="94"/>
      <c r="AF924" s="94"/>
      <c r="AG924" s="94"/>
      <c r="AH924" s="94"/>
      <c r="AI924" s="94"/>
      <c r="AJ924" s="94"/>
      <c r="AK924" s="94"/>
      <c r="AL924" s="94"/>
    </row>
    <row r="925">
      <c r="A925" s="94"/>
      <c r="B925" s="351"/>
      <c r="C925" s="94"/>
      <c r="D925" s="325"/>
      <c r="E925" s="316"/>
      <c r="F925" s="309"/>
      <c r="G925" s="300"/>
      <c r="H925" s="318"/>
      <c r="I925" s="319"/>
      <c r="J925" s="318"/>
      <c r="K925" s="318"/>
      <c r="L925" s="318"/>
      <c r="M925" s="318"/>
      <c r="N925" s="318"/>
      <c r="O925" s="321"/>
      <c r="P925" s="334"/>
      <c r="Q925" s="323"/>
      <c r="R925" s="324"/>
      <c r="S925" s="94"/>
      <c r="T925" s="94"/>
      <c r="U925" s="94"/>
      <c r="V925" s="94"/>
      <c r="W925" s="94"/>
      <c r="X925" s="94"/>
      <c r="Y925" s="94"/>
      <c r="Z925" s="94"/>
      <c r="AA925" s="94"/>
      <c r="AB925" s="94"/>
      <c r="AC925" s="94"/>
      <c r="AD925" s="94"/>
      <c r="AE925" s="94"/>
      <c r="AF925" s="94"/>
      <c r="AG925" s="94"/>
      <c r="AH925" s="94"/>
      <c r="AI925" s="94"/>
      <c r="AJ925" s="94"/>
      <c r="AK925" s="94"/>
      <c r="AL925" s="94"/>
    </row>
    <row r="926">
      <c r="A926" s="94"/>
      <c r="B926" s="351"/>
      <c r="C926" s="94"/>
      <c r="D926" s="325"/>
      <c r="E926" s="316"/>
      <c r="F926" s="309"/>
      <c r="G926" s="300"/>
      <c r="H926" s="318"/>
      <c r="I926" s="319"/>
      <c r="J926" s="318"/>
      <c r="K926" s="318"/>
      <c r="L926" s="318"/>
      <c r="M926" s="318"/>
      <c r="N926" s="318"/>
      <c r="O926" s="321"/>
      <c r="P926" s="334"/>
      <c r="Q926" s="323"/>
      <c r="R926" s="324"/>
      <c r="S926" s="94"/>
      <c r="T926" s="94"/>
      <c r="U926" s="94"/>
      <c r="V926" s="94"/>
      <c r="W926" s="94"/>
      <c r="X926" s="94"/>
      <c r="Y926" s="94"/>
      <c r="Z926" s="94"/>
      <c r="AA926" s="94"/>
      <c r="AB926" s="94"/>
      <c r="AC926" s="94"/>
      <c r="AD926" s="94"/>
      <c r="AE926" s="94"/>
      <c r="AF926" s="94"/>
      <c r="AG926" s="94"/>
      <c r="AH926" s="94"/>
      <c r="AI926" s="94"/>
      <c r="AJ926" s="94"/>
      <c r="AK926" s="94"/>
      <c r="AL926" s="94"/>
    </row>
    <row r="927">
      <c r="A927" s="94"/>
      <c r="B927" s="351"/>
      <c r="C927" s="94"/>
      <c r="D927" s="325"/>
      <c r="E927" s="316"/>
      <c r="F927" s="309"/>
      <c r="G927" s="300"/>
      <c r="H927" s="318"/>
      <c r="I927" s="319"/>
      <c r="J927" s="318"/>
      <c r="K927" s="318"/>
      <c r="L927" s="318"/>
      <c r="M927" s="318"/>
      <c r="N927" s="318"/>
      <c r="O927" s="321"/>
      <c r="P927" s="334"/>
      <c r="Q927" s="323"/>
      <c r="R927" s="324"/>
      <c r="S927" s="94"/>
      <c r="T927" s="94"/>
      <c r="U927" s="94"/>
      <c r="V927" s="94"/>
      <c r="W927" s="94"/>
      <c r="X927" s="94"/>
      <c r="Y927" s="94"/>
      <c r="Z927" s="94"/>
      <c r="AA927" s="94"/>
      <c r="AB927" s="94"/>
      <c r="AC927" s="94"/>
      <c r="AD927" s="94"/>
      <c r="AE927" s="94"/>
      <c r="AF927" s="94"/>
      <c r="AG927" s="94"/>
      <c r="AH927" s="94"/>
      <c r="AI927" s="94"/>
      <c r="AJ927" s="94"/>
      <c r="AK927" s="94"/>
      <c r="AL927" s="94"/>
    </row>
    <row r="928">
      <c r="A928" s="94"/>
      <c r="B928" s="351"/>
      <c r="C928" s="94"/>
      <c r="D928" s="325"/>
      <c r="E928" s="316"/>
      <c r="F928" s="309"/>
      <c r="G928" s="300"/>
      <c r="H928" s="318"/>
      <c r="I928" s="319"/>
      <c r="J928" s="318"/>
      <c r="K928" s="318"/>
      <c r="L928" s="318"/>
      <c r="M928" s="318"/>
      <c r="N928" s="318"/>
      <c r="O928" s="321"/>
      <c r="P928" s="334"/>
      <c r="Q928" s="323"/>
      <c r="R928" s="324"/>
      <c r="S928" s="94"/>
      <c r="T928" s="94"/>
      <c r="U928" s="94"/>
      <c r="V928" s="94"/>
      <c r="W928" s="94"/>
      <c r="X928" s="94"/>
      <c r="Y928" s="94"/>
      <c r="Z928" s="94"/>
      <c r="AA928" s="94"/>
      <c r="AB928" s="94"/>
      <c r="AC928" s="94"/>
      <c r="AD928" s="94"/>
      <c r="AE928" s="94"/>
      <c r="AF928" s="94"/>
      <c r="AG928" s="94"/>
      <c r="AH928" s="94"/>
      <c r="AI928" s="94"/>
      <c r="AJ928" s="94"/>
      <c r="AK928" s="94"/>
      <c r="AL928" s="94"/>
    </row>
    <row r="929">
      <c r="A929" s="94"/>
      <c r="B929" s="351"/>
      <c r="C929" s="94"/>
      <c r="D929" s="325"/>
      <c r="E929" s="316"/>
      <c r="F929" s="309"/>
      <c r="G929" s="300"/>
      <c r="H929" s="318"/>
      <c r="I929" s="319"/>
      <c r="J929" s="318"/>
      <c r="K929" s="318"/>
      <c r="L929" s="318"/>
      <c r="M929" s="318"/>
      <c r="N929" s="318"/>
      <c r="O929" s="321"/>
      <c r="P929" s="334"/>
      <c r="Q929" s="323"/>
      <c r="R929" s="324"/>
      <c r="S929" s="94"/>
      <c r="T929" s="94"/>
      <c r="U929" s="94"/>
      <c r="V929" s="94"/>
      <c r="W929" s="94"/>
      <c r="X929" s="94"/>
      <c r="Y929" s="94"/>
      <c r="Z929" s="94"/>
      <c r="AA929" s="94"/>
      <c r="AB929" s="94"/>
      <c r="AC929" s="94"/>
      <c r="AD929" s="94"/>
      <c r="AE929" s="94"/>
      <c r="AF929" s="94"/>
      <c r="AG929" s="94"/>
      <c r="AH929" s="94"/>
      <c r="AI929" s="94"/>
      <c r="AJ929" s="94"/>
      <c r="AK929" s="94"/>
      <c r="AL929" s="94"/>
    </row>
    <row r="930">
      <c r="A930" s="94"/>
      <c r="B930" s="351"/>
      <c r="C930" s="94"/>
      <c r="D930" s="325"/>
      <c r="E930" s="316"/>
      <c r="F930" s="309"/>
      <c r="G930" s="300"/>
      <c r="H930" s="318"/>
      <c r="I930" s="319"/>
      <c r="J930" s="318"/>
      <c r="K930" s="318"/>
      <c r="L930" s="318"/>
      <c r="M930" s="318"/>
      <c r="N930" s="318"/>
      <c r="O930" s="321"/>
      <c r="P930" s="334"/>
      <c r="Q930" s="323"/>
      <c r="R930" s="324"/>
      <c r="S930" s="94"/>
      <c r="T930" s="94"/>
      <c r="U930" s="94"/>
      <c r="V930" s="94"/>
      <c r="W930" s="94"/>
      <c r="X930" s="94"/>
      <c r="Y930" s="94"/>
      <c r="Z930" s="94"/>
      <c r="AA930" s="94"/>
      <c r="AB930" s="94"/>
      <c r="AC930" s="94"/>
      <c r="AD930" s="94"/>
      <c r="AE930" s="94"/>
      <c r="AF930" s="94"/>
      <c r="AG930" s="94"/>
      <c r="AH930" s="94"/>
      <c r="AI930" s="94"/>
      <c r="AJ930" s="94"/>
      <c r="AK930" s="94"/>
      <c r="AL930" s="94"/>
    </row>
    <row r="931">
      <c r="A931" s="94"/>
      <c r="B931" s="351"/>
      <c r="C931" s="94"/>
      <c r="D931" s="325"/>
      <c r="E931" s="316"/>
      <c r="F931" s="309"/>
      <c r="G931" s="300"/>
      <c r="H931" s="318"/>
      <c r="I931" s="319"/>
      <c r="J931" s="318"/>
      <c r="K931" s="318"/>
      <c r="L931" s="318"/>
      <c r="M931" s="318"/>
      <c r="N931" s="318"/>
      <c r="O931" s="321"/>
      <c r="P931" s="334"/>
      <c r="Q931" s="323"/>
      <c r="R931" s="324"/>
      <c r="S931" s="94"/>
      <c r="T931" s="94"/>
      <c r="U931" s="94"/>
      <c r="V931" s="94"/>
      <c r="W931" s="94"/>
      <c r="X931" s="94"/>
      <c r="Y931" s="94"/>
      <c r="Z931" s="94"/>
      <c r="AA931" s="94"/>
      <c r="AB931" s="94"/>
      <c r="AC931" s="94"/>
      <c r="AD931" s="94"/>
      <c r="AE931" s="94"/>
      <c r="AF931" s="94"/>
      <c r="AG931" s="94"/>
      <c r="AH931" s="94"/>
      <c r="AI931" s="94"/>
      <c r="AJ931" s="94"/>
      <c r="AK931" s="94"/>
      <c r="AL931" s="94"/>
    </row>
    <row r="932">
      <c r="A932" s="94"/>
      <c r="B932" s="351"/>
      <c r="C932" s="94"/>
      <c r="D932" s="325"/>
      <c r="E932" s="316"/>
      <c r="F932" s="309"/>
      <c r="G932" s="300"/>
      <c r="H932" s="318"/>
      <c r="I932" s="319"/>
      <c r="J932" s="318"/>
      <c r="K932" s="318"/>
      <c r="L932" s="318"/>
      <c r="M932" s="318"/>
      <c r="N932" s="318"/>
      <c r="O932" s="321"/>
      <c r="P932" s="334"/>
      <c r="Q932" s="323"/>
      <c r="R932" s="324"/>
      <c r="S932" s="94"/>
      <c r="T932" s="94"/>
      <c r="U932" s="94"/>
      <c r="V932" s="94"/>
      <c r="W932" s="94"/>
      <c r="X932" s="94"/>
      <c r="Y932" s="94"/>
      <c r="Z932" s="94"/>
      <c r="AA932" s="94"/>
      <c r="AB932" s="94"/>
      <c r="AC932" s="94"/>
      <c r="AD932" s="94"/>
      <c r="AE932" s="94"/>
      <c r="AF932" s="94"/>
      <c r="AG932" s="94"/>
      <c r="AH932" s="94"/>
      <c r="AI932" s="94"/>
      <c r="AJ932" s="94"/>
      <c r="AK932" s="94"/>
      <c r="AL932" s="94"/>
    </row>
    <row r="933">
      <c r="A933" s="94"/>
      <c r="B933" s="351"/>
      <c r="C933" s="94"/>
      <c r="D933" s="325"/>
      <c r="E933" s="316"/>
      <c r="F933" s="309"/>
      <c r="G933" s="300"/>
      <c r="H933" s="318"/>
      <c r="I933" s="319"/>
      <c r="J933" s="318"/>
      <c r="K933" s="318"/>
      <c r="L933" s="318"/>
      <c r="M933" s="318"/>
      <c r="N933" s="318"/>
      <c r="O933" s="321"/>
      <c r="P933" s="334"/>
      <c r="Q933" s="323"/>
      <c r="R933" s="324"/>
      <c r="S933" s="94"/>
      <c r="T933" s="94"/>
      <c r="U933" s="94"/>
      <c r="V933" s="94"/>
      <c r="W933" s="94"/>
      <c r="X933" s="94"/>
      <c r="Y933" s="94"/>
      <c r="Z933" s="94"/>
      <c r="AA933" s="94"/>
      <c r="AB933" s="94"/>
      <c r="AC933" s="94"/>
      <c r="AD933" s="94"/>
      <c r="AE933" s="94"/>
      <c r="AF933" s="94"/>
      <c r="AG933" s="94"/>
      <c r="AH933" s="94"/>
      <c r="AI933" s="94"/>
      <c r="AJ933" s="94"/>
      <c r="AK933" s="94"/>
      <c r="AL933" s="94"/>
    </row>
    <row r="934">
      <c r="A934" s="94"/>
      <c r="B934" s="351"/>
      <c r="C934" s="94"/>
      <c r="D934" s="325"/>
      <c r="E934" s="316"/>
      <c r="F934" s="309"/>
      <c r="G934" s="300"/>
      <c r="H934" s="318"/>
      <c r="I934" s="319"/>
      <c r="J934" s="318"/>
      <c r="K934" s="318"/>
      <c r="L934" s="318"/>
      <c r="M934" s="318"/>
      <c r="N934" s="318"/>
      <c r="O934" s="321"/>
      <c r="P934" s="334"/>
      <c r="Q934" s="323"/>
      <c r="R934" s="324"/>
      <c r="S934" s="94"/>
      <c r="T934" s="94"/>
      <c r="U934" s="94"/>
      <c r="V934" s="94"/>
      <c r="W934" s="94"/>
      <c r="X934" s="94"/>
      <c r="Y934" s="94"/>
      <c r="Z934" s="94"/>
      <c r="AA934" s="94"/>
      <c r="AB934" s="94"/>
      <c r="AC934" s="94"/>
      <c r="AD934" s="94"/>
      <c r="AE934" s="94"/>
      <c r="AF934" s="94"/>
      <c r="AG934" s="94"/>
      <c r="AH934" s="94"/>
      <c r="AI934" s="94"/>
      <c r="AJ934" s="94"/>
      <c r="AK934" s="94"/>
      <c r="AL934" s="94"/>
    </row>
    <row r="935">
      <c r="A935" s="94"/>
      <c r="B935" s="351"/>
      <c r="C935" s="94"/>
      <c r="D935" s="325"/>
      <c r="E935" s="316"/>
      <c r="F935" s="309"/>
      <c r="G935" s="300"/>
      <c r="H935" s="318"/>
      <c r="I935" s="319"/>
      <c r="J935" s="318"/>
      <c r="K935" s="318"/>
      <c r="L935" s="318"/>
      <c r="M935" s="318"/>
      <c r="N935" s="318"/>
      <c r="O935" s="321"/>
      <c r="P935" s="334"/>
      <c r="Q935" s="323"/>
      <c r="R935" s="324"/>
      <c r="S935" s="94"/>
      <c r="T935" s="94"/>
      <c r="U935" s="94"/>
      <c r="V935" s="94"/>
      <c r="W935" s="94"/>
      <c r="X935" s="94"/>
      <c r="Y935" s="94"/>
      <c r="Z935" s="94"/>
      <c r="AA935" s="94"/>
      <c r="AB935" s="94"/>
      <c r="AC935" s="94"/>
      <c r="AD935" s="94"/>
      <c r="AE935" s="94"/>
      <c r="AF935" s="94"/>
      <c r="AG935" s="94"/>
      <c r="AH935" s="94"/>
      <c r="AI935" s="94"/>
      <c r="AJ935" s="94"/>
      <c r="AK935" s="94"/>
      <c r="AL935" s="94"/>
    </row>
    <row r="936">
      <c r="A936" s="94"/>
      <c r="B936" s="351"/>
      <c r="C936" s="94"/>
      <c r="D936" s="325"/>
      <c r="E936" s="316"/>
      <c r="F936" s="309"/>
      <c r="G936" s="300"/>
      <c r="H936" s="318"/>
      <c r="I936" s="319"/>
      <c r="J936" s="318"/>
      <c r="K936" s="318"/>
      <c r="L936" s="318"/>
      <c r="M936" s="318"/>
      <c r="N936" s="318"/>
      <c r="O936" s="321"/>
      <c r="P936" s="334"/>
      <c r="Q936" s="323"/>
      <c r="R936" s="324"/>
      <c r="S936" s="94"/>
      <c r="T936" s="94"/>
      <c r="U936" s="94"/>
      <c r="V936" s="94"/>
      <c r="W936" s="94"/>
      <c r="X936" s="94"/>
      <c r="Y936" s="94"/>
      <c r="Z936" s="94"/>
      <c r="AA936" s="94"/>
      <c r="AB936" s="94"/>
      <c r="AC936" s="94"/>
      <c r="AD936" s="94"/>
      <c r="AE936" s="94"/>
      <c r="AF936" s="94"/>
      <c r="AG936" s="94"/>
      <c r="AH936" s="94"/>
      <c r="AI936" s="94"/>
      <c r="AJ936" s="94"/>
      <c r="AK936" s="94"/>
      <c r="AL936" s="94"/>
    </row>
    <row r="937">
      <c r="A937" s="94"/>
      <c r="B937" s="351"/>
      <c r="C937" s="94"/>
      <c r="D937" s="325"/>
      <c r="E937" s="316"/>
      <c r="F937" s="309"/>
      <c r="G937" s="300"/>
      <c r="H937" s="318"/>
      <c r="I937" s="319"/>
      <c r="J937" s="318"/>
      <c r="K937" s="318"/>
      <c r="L937" s="318"/>
      <c r="M937" s="318"/>
      <c r="N937" s="318"/>
      <c r="O937" s="321"/>
      <c r="P937" s="334"/>
      <c r="Q937" s="323"/>
      <c r="R937" s="324"/>
      <c r="S937" s="94"/>
      <c r="T937" s="94"/>
      <c r="U937" s="94"/>
      <c r="V937" s="94"/>
      <c r="W937" s="94"/>
      <c r="X937" s="94"/>
      <c r="Y937" s="94"/>
      <c r="Z937" s="94"/>
      <c r="AA937" s="94"/>
      <c r="AB937" s="94"/>
      <c r="AC937" s="94"/>
      <c r="AD937" s="94"/>
      <c r="AE937" s="94"/>
      <c r="AF937" s="94"/>
      <c r="AG937" s="94"/>
      <c r="AH937" s="94"/>
      <c r="AI937" s="94"/>
      <c r="AJ937" s="94"/>
      <c r="AK937" s="94"/>
      <c r="AL937" s="94"/>
    </row>
    <row r="938">
      <c r="A938" s="94"/>
      <c r="B938" s="351"/>
      <c r="C938" s="94"/>
      <c r="D938" s="325"/>
      <c r="E938" s="316"/>
      <c r="F938" s="309"/>
      <c r="G938" s="300"/>
      <c r="H938" s="318"/>
      <c r="I938" s="319"/>
      <c r="J938" s="318"/>
      <c r="K938" s="318"/>
      <c r="L938" s="318"/>
      <c r="M938" s="318"/>
      <c r="N938" s="318"/>
      <c r="O938" s="321"/>
      <c r="P938" s="334"/>
      <c r="Q938" s="323"/>
      <c r="R938" s="324"/>
      <c r="S938" s="94"/>
      <c r="T938" s="94"/>
      <c r="U938" s="94"/>
      <c r="V938" s="94"/>
      <c r="W938" s="94"/>
      <c r="X938" s="94"/>
      <c r="Y938" s="94"/>
      <c r="Z938" s="94"/>
      <c r="AA938" s="94"/>
      <c r="AB938" s="94"/>
      <c r="AC938" s="94"/>
      <c r="AD938" s="94"/>
      <c r="AE938" s="94"/>
      <c r="AF938" s="94"/>
      <c r="AG938" s="94"/>
      <c r="AH938" s="94"/>
      <c r="AI938" s="94"/>
      <c r="AJ938" s="94"/>
      <c r="AK938" s="94"/>
      <c r="AL938" s="94"/>
    </row>
    <row r="939">
      <c r="A939" s="94"/>
      <c r="B939" s="351"/>
      <c r="C939" s="94"/>
      <c r="D939" s="325"/>
      <c r="E939" s="316"/>
      <c r="F939" s="309"/>
      <c r="G939" s="300"/>
      <c r="H939" s="318"/>
      <c r="I939" s="319"/>
      <c r="J939" s="318"/>
      <c r="K939" s="318"/>
      <c r="L939" s="318"/>
      <c r="M939" s="318"/>
      <c r="N939" s="318"/>
      <c r="O939" s="321"/>
      <c r="P939" s="334"/>
      <c r="Q939" s="323"/>
      <c r="R939" s="324"/>
      <c r="S939" s="94"/>
      <c r="T939" s="94"/>
      <c r="U939" s="94"/>
      <c r="V939" s="94"/>
      <c r="W939" s="94"/>
      <c r="X939" s="94"/>
      <c r="Y939" s="94"/>
      <c r="Z939" s="94"/>
      <c r="AA939" s="94"/>
      <c r="AB939" s="94"/>
      <c r="AC939" s="94"/>
      <c r="AD939" s="94"/>
      <c r="AE939" s="94"/>
      <c r="AF939" s="94"/>
      <c r="AG939" s="94"/>
      <c r="AH939" s="94"/>
      <c r="AI939" s="94"/>
      <c r="AJ939" s="94"/>
      <c r="AK939" s="94"/>
      <c r="AL939" s="94"/>
    </row>
    <row r="940">
      <c r="A940" s="94"/>
      <c r="B940" s="351"/>
      <c r="C940" s="94"/>
      <c r="D940" s="325"/>
      <c r="E940" s="316"/>
      <c r="F940" s="309"/>
      <c r="G940" s="300"/>
      <c r="H940" s="318"/>
      <c r="I940" s="319"/>
      <c r="J940" s="318"/>
      <c r="K940" s="318"/>
      <c r="L940" s="318"/>
      <c r="M940" s="318"/>
      <c r="N940" s="318"/>
      <c r="O940" s="321"/>
      <c r="P940" s="334"/>
      <c r="Q940" s="323"/>
      <c r="R940" s="324"/>
      <c r="S940" s="94"/>
      <c r="T940" s="94"/>
      <c r="U940" s="94"/>
      <c r="V940" s="94"/>
      <c r="W940" s="94"/>
      <c r="X940" s="94"/>
      <c r="Y940" s="94"/>
      <c r="Z940" s="94"/>
      <c r="AA940" s="94"/>
      <c r="AB940" s="94"/>
      <c r="AC940" s="94"/>
      <c r="AD940" s="94"/>
      <c r="AE940" s="94"/>
      <c r="AF940" s="94"/>
      <c r="AG940" s="94"/>
      <c r="AH940" s="94"/>
      <c r="AI940" s="94"/>
      <c r="AJ940" s="94"/>
      <c r="AK940" s="94"/>
      <c r="AL940" s="94"/>
    </row>
    <row r="941">
      <c r="A941" s="94"/>
      <c r="B941" s="351"/>
      <c r="C941" s="94"/>
      <c r="D941" s="325"/>
      <c r="E941" s="316"/>
      <c r="F941" s="309"/>
      <c r="G941" s="300"/>
      <c r="H941" s="318"/>
      <c r="I941" s="319"/>
      <c r="J941" s="318"/>
      <c r="K941" s="318"/>
      <c r="L941" s="318"/>
      <c r="M941" s="318"/>
      <c r="N941" s="318"/>
      <c r="O941" s="321"/>
      <c r="P941" s="334"/>
      <c r="Q941" s="323"/>
      <c r="R941" s="324"/>
      <c r="S941" s="94"/>
      <c r="T941" s="94"/>
      <c r="U941" s="94"/>
      <c r="V941" s="94"/>
      <c r="W941" s="94"/>
      <c r="X941" s="94"/>
      <c r="Y941" s="94"/>
      <c r="Z941" s="94"/>
      <c r="AA941" s="94"/>
      <c r="AB941" s="94"/>
      <c r="AC941" s="94"/>
      <c r="AD941" s="94"/>
      <c r="AE941" s="94"/>
      <c r="AF941" s="94"/>
      <c r="AG941" s="94"/>
      <c r="AH941" s="94"/>
      <c r="AI941" s="94"/>
      <c r="AJ941" s="94"/>
      <c r="AK941" s="94"/>
      <c r="AL941" s="94"/>
    </row>
    <row r="942">
      <c r="A942" s="94"/>
      <c r="B942" s="351"/>
      <c r="C942" s="94"/>
      <c r="D942" s="325"/>
      <c r="E942" s="316"/>
      <c r="F942" s="309"/>
      <c r="G942" s="300"/>
      <c r="H942" s="318"/>
      <c r="I942" s="319"/>
      <c r="J942" s="318"/>
      <c r="K942" s="318"/>
      <c r="L942" s="318"/>
      <c r="M942" s="318"/>
      <c r="N942" s="318"/>
      <c r="O942" s="321"/>
      <c r="P942" s="334"/>
      <c r="Q942" s="323"/>
      <c r="R942" s="324"/>
      <c r="S942" s="94"/>
      <c r="T942" s="94"/>
      <c r="U942" s="94"/>
      <c r="V942" s="94"/>
      <c r="W942" s="94"/>
      <c r="X942" s="94"/>
      <c r="Y942" s="94"/>
      <c r="Z942" s="94"/>
      <c r="AA942" s="94"/>
      <c r="AB942" s="94"/>
      <c r="AC942" s="94"/>
      <c r="AD942" s="94"/>
      <c r="AE942" s="94"/>
      <c r="AF942" s="94"/>
      <c r="AG942" s="94"/>
      <c r="AH942" s="94"/>
      <c r="AI942" s="94"/>
      <c r="AJ942" s="94"/>
      <c r="AK942" s="94"/>
      <c r="AL942" s="94"/>
    </row>
    <row r="943">
      <c r="A943" s="94"/>
      <c r="B943" s="351"/>
      <c r="C943" s="94"/>
      <c r="D943" s="325"/>
      <c r="E943" s="316"/>
      <c r="F943" s="309"/>
      <c r="G943" s="300"/>
      <c r="H943" s="318"/>
      <c r="I943" s="319"/>
      <c r="J943" s="318"/>
      <c r="K943" s="318"/>
      <c r="L943" s="318"/>
      <c r="M943" s="318"/>
      <c r="N943" s="318"/>
      <c r="O943" s="321"/>
      <c r="P943" s="334"/>
      <c r="Q943" s="323"/>
      <c r="R943" s="324"/>
      <c r="S943" s="94"/>
      <c r="T943" s="94"/>
      <c r="U943" s="94"/>
      <c r="V943" s="94"/>
      <c r="W943" s="94"/>
      <c r="X943" s="94"/>
      <c r="Y943" s="94"/>
      <c r="Z943" s="94"/>
      <c r="AA943" s="94"/>
      <c r="AB943" s="94"/>
      <c r="AC943" s="94"/>
      <c r="AD943" s="94"/>
      <c r="AE943" s="94"/>
      <c r="AF943" s="94"/>
      <c r="AG943" s="94"/>
      <c r="AH943" s="94"/>
      <c r="AI943" s="94"/>
      <c r="AJ943" s="94"/>
      <c r="AK943" s="94"/>
      <c r="AL943" s="94"/>
    </row>
    <row r="944">
      <c r="A944" s="94"/>
      <c r="B944" s="351"/>
      <c r="C944" s="94"/>
      <c r="D944" s="325"/>
      <c r="E944" s="316"/>
      <c r="F944" s="309"/>
      <c r="G944" s="300"/>
      <c r="H944" s="318"/>
      <c r="I944" s="319"/>
      <c r="J944" s="318"/>
      <c r="K944" s="318"/>
      <c r="L944" s="318"/>
      <c r="M944" s="318"/>
      <c r="N944" s="318"/>
      <c r="O944" s="321"/>
      <c r="P944" s="334"/>
      <c r="Q944" s="323"/>
      <c r="R944" s="324"/>
      <c r="S944" s="94"/>
      <c r="T944" s="94"/>
      <c r="U944" s="94"/>
      <c r="V944" s="94"/>
      <c r="W944" s="94"/>
      <c r="X944" s="94"/>
      <c r="Y944" s="94"/>
      <c r="Z944" s="94"/>
      <c r="AA944" s="94"/>
      <c r="AB944" s="94"/>
      <c r="AC944" s="94"/>
      <c r="AD944" s="94"/>
      <c r="AE944" s="94"/>
      <c r="AF944" s="94"/>
      <c r="AG944" s="94"/>
      <c r="AH944" s="94"/>
      <c r="AI944" s="94"/>
      <c r="AJ944" s="94"/>
      <c r="AK944" s="94"/>
      <c r="AL944" s="94"/>
    </row>
    <row r="945">
      <c r="A945" s="94"/>
      <c r="B945" s="351"/>
      <c r="C945" s="94"/>
      <c r="D945" s="325"/>
      <c r="E945" s="316"/>
      <c r="F945" s="309"/>
      <c r="G945" s="300"/>
      <c r="H945" s="318"/>
      <c r="I945" s="319"/>
      <c r="J945" s="318"/>
      <c r="K945" s="318"/>
      <c r="L945" s="318"/>
      <c r="M945" s="318"/>
      <c r="N945" s="318"/>
      <c r="O945" s="321"/>
      <c r="P945" s="334"/>
      <c r="Q945" s="323"/>
      <c r="R945" s="324"/>
      <c r="S945" s="94"/>
      <c r="T945" s="94"/>
      <c r="U945" s="94"/>
      <c r="V945" s="94"/>
      <c r="W945" s="94"/>
      <c r="X945" s="94"/>
      <c r="Y945" s="94"/>
      <c r="Z945" s="94"/>
      <c r="AA945" s="94"/>
      <c r="AB945" s="94"/>
      <c r="AC945" s="94"/>
      <c r="AD945" s="94"/>
      <c r="AE945" s="94"/>
      <c r="AF945" s="94"/>
      <c r="AG945" s="94"/>
      <c r="AH945" s="94"/>
      <c r="AI945" s="94"/>
      <c r="AJ945" s="94"/>
      <c r="AK945" s="94"/>
      <c r="AL945" s="94"/>
    </row>
    <row r="946">
      <c r="A946" s="94"/>
      <c r="B946" s="351"/>
      <c r="C946" s="94"/>
      <c r="D946" s="325"/>
      <c r="E946" s="316"/>
      <c r="F946" s="309"/>
      <c r="G946" s="300"/>
      <c r="H946" s="318"/>
      <c r="I946" s="319"/>
      <c r="J946" s="318"/>
      <c r="K946" s="318"/>
      <c r="L946" s="318"/>
      <c r="M946" s="318"/>
      <c r="N946" s="318"/>
      <c r="O946" s="321"/>
      <c r="P946" s="334"/>
      <c r="Q946" s="323"/>
      <c r="R946" s="324"/>
      <c r="S946" s="94"/>
      <c r="T946" s="94"/>
      <c r="U946" s="94"/>
      <c r="V946" s="94"/>
      <c r="W946" s="94"/>
      <c r="X946" s="94"/>
      <c r="Y946" s="94"/>
      <c r="Z946" s="94"/>
      <c r="AA946" s="94"/>
      <c r="AB946" s="94"/>
      <c r="AC946" s="94"/>
      <c r="AD946" s="94"/>
      <c r="AE946" s="94"/>
      <c r="AF946" s="94"/>
      <c r="AG946" s="94"/>
      <c r="AH946" s="94"/>
      <c r="AI946" s="94"/>
      <c r="AJ946" s="94"/>
      <c r="AK946" s="94"/>
      <c r="AL946" s="94"/>
    </row>
    <row r="947">
      <c r="A947" s="94"/>
      <c r="B947" s="351"/>
      <c r="C947" s="94"/>
      <c r="D947" s="325"/>
      <c r="E947" s="316"/>
      <c r="F947" s="309"/>
      <c r="G947" s="300"/>
      <c r="H947" s="318"/>
      <c r="I947" s="319"/>
      <c r="J947" s="318"/>
      <c r="K947" s="318"/>
      <c r="L947" s="318"/>
      <c r="M947" s="318"/>
      <c r="N947" s="318"/>
      <c r="O947" s="321"/>
      <c r="P947" s="334"/>
      <c r="Q947" s="323"/>
      <c r="R947" s="324"/>
      <c r="S947" s="94"/>
      <c r="T947" s="94"/>
      <c r="U947" s="94"/>
      <c r="V947" s="94"/>
      <c r="W947" s="94"/>
      <c r="X947" s="94"/>
      <c r="Y947" s="94"/>
      <c r="Z947" s="94"/>
      <c r="AA947" s="94"/>
      <c r="AB947" s="94"/>
      <c r="AC947" s="94"/>
      <c r="AD947" s="94"/>
      <c r="AE947" s="94"/>
      <c r="AF947" s="94"/>
      <c r="AG947" s="94"/>
      <c r="AH947" s="94"/>
      <c r="AI947" s="94"/>
      <c r="AJ947" s="94"/>
      <c r="AK947" s="94"/>
      <c r="AL947" s="94"/>
    </row>
    <row r="948">
      <c r="A948" s="94"/>
      <c r="B948" s="351"/>
      <c r="C948" s="94"/>
      <c r="D948" s="325"/>
      <c r="E948" s="316"/>
      <c r="F948" s="309"/>
      <c r="G948" s="300"/>
      <c r="H948" s="318"/>
      <c r="I948" s="319"/>
      <c r="J948" s="318"/>
      <c r="K948" s="318"/>
      <c r="L948" s="318"/>
      <c r="M948" s="318"/>
      <c r="N948" s="318"/>
      <c r="O948" s="321"/>
      <c r="P948" s="334"/>
      <c r="Q948" s="323"/>
      <c r="R948" s="324"/>
      <c r="S948" s="94"/>
      <c r="T948" s="94"/>
      <c r="U948" s="94"/>
      <c r="V948" s="94"/>
      <c r="W948" s="94"/>
      <c r="X948" s="94"/>
      <c r="Y948" s="94"/>
      <c r="Z948" s="94"/>
      <c r="AA948" s="94"/>
      <c r="AB948" s="94"/>
      <c r="AC948" s="94"/>
      <c r="AD948" s="94"/>
      <c r="AE948" s="94"/>
      <c r="AF948" s="94"/>
      <c r="AG948" s="94"/>
      <c r="AH948" s="94"/>
      <c r="AI948" s="94"/>
      <c r="AJ948" s="94"/>
      <c r="AK948" s="94"/>
      <c r="AL948" s="94"/>
    </row>
    <row r="949">
      <c r="A949" s="94"/>
      <c r="B949" s="351"/>
      <c r="C949" s="94"/>
      <c r="D949" s="325"/>
      <c r="E949" s="316"/>
      <c r="F949" s="309"/>
      <c r="G949" s="300"/>
      <c r="H949" s="318"/>
      <c r="I949" s="319"/>
      <c r="J949" s="318"/>
      <c r="K949" s="318"/>
      <c r="L949" s="318"/>
      <c r="M949" s="318"/>
      <c r="N949" s="318"/>
      <c r="O949" s="321"/>
      <c r="P949" s="334"/>
      <c r="Q949" s="323"/>
      <c r="R949" s="324"/>
      <c r="S949" s="94"/>
      <c r="T949" s="94"/>
      <c r="U949" s="94"/>
      <c r="V949" s="94"/>
      <c r="W949" s="94"/>
      <c r="X949" s="94"/>
      <c r="Y949" s="94"/>
      <c r="Z949" s="94"/>
      <c r="AA949" s="94"/>
      <c r="AB949" s="94"/>
      <c r="AC949" s="94"/>
      <c r="AD949" s="94"/>
      <c r="AE949" s="94"/>
      <c r="AF949" s="94"/>
      <c r="AG949" s="94"/>
      <c r="AH949" s="94"/>
      <c r="AI949" s="94"/>
      <c r="AJ949" s="94"/>
      <c r="AK949" s="94"/>
      <c r="AL949" s="94"/>
    </row>
    <row r="950">
      <c r="A950" s="94"/>
      <c r="B950" s="351"/>
      <c r="C950" s="94"/>
      <c r="D950" s="325"/>
      <c r="E950" s="316"/>
      <c r="F950" s="309"/>
      <c r="G950" s="300"/>
      <c r="H950" s="318"/>
      <c r="I950" s="319"/>
      <c r="J950" s="318"/>
      <c r="K950" s="318"/>
      <c r="L950" s="318"/>
      <c r="M950" s="318"/>
      <c r="N950" s="318"/>
      <c r="O950" s="321"/>
      <c r="P950" s="334"/>
      <c r="Q950" s="323"/>
      <c r="R950" s="324"/>
      <c r="S950" s="94"/>
      <c r="T950" s="94"/>
      <c r="U950" s="94"/>
      <c r="V950" s="94"/>
      <c r="W950" s="94"/>
      <c r="X950" s="94"/>
      <c r="Y950" s="94"/>
      <c r="Z950" s="94"/>
      <c r="AA950" s="94"/>
      <c r="AB950" s="94"/>
      <c r="AC950" s="94"/>
      <c r="AD950" s="94"/>
      <c r="AE950" s="94"/>
      <c r="AF950" s="94"/>
      <c r="AG950" s="94"/>
      <c r="AH950" s="94"/>
      <c r="AI950" s="94"/>
      <c r="AJ950" s="94"/>
      <c r="AK950" s="94"/>
      <c r="AL950" s="94"/>
    </row>
    <row r="951">
      <c r="A951" s="94"/>
      <c r="B951" s="351"/>
      <c r="C951" s="94"/>
      <c r="D951" s="325"/>
      <c r="E951" s="316"/>
      <c r="F951" s="309"/>
      <c r="G951" s="300"/>
      <c r="H951" s="318"/>
      <c r="I951" s="319"/>
      <c r="J951" s="318"/>
      <c r="K951" s="318"/>
      <c r="L951" s="318"/>
      <c r="M951" s="318"/>
      <c r="N951" s="318"/>
      <c r="O951" s="321"/>
      <c r="P951" s="334"/>
      <c r="Q951" s="323"/>
      <c r="R951" s="324"/>
      <c r="S951" s="94"/>
      <c r="T951" s="94"/>
      <c r="U951" s="94"/>
      <c r="V951" s="94"/>
      <c r="W951" s="94"/>
      <c r="X951" s="94"/>
      <c r="Y951" s="94"/>
      <c r="Z951" s="94"/>
      <c r="AA951" s="94"/>
      <c r="AB951" s="94"/>
      <c r="AC951" s="94"/>
      <c r="AD951" s="94"/>
      <c r="AE951" s="94"/>
      <c r="AF951" s="94"/>
      <c r="AG951" s="94"/>
      <c r="AH951" s="94"/>
      <c r="AI951" s="94"/>
      <c r="AJ951" s="94"/>
      <c r="AK951" s="94"/>
      <c r="AL951" s="94"/>
    </row>
    <row r="952">
      <c r="A952" s="94"/>
      <c r="B952" s="351"/>
      <c r="C952" s="94"/>
      <c r="D952" s="325"/>
      <c r="E952" s="316"/>
      <c r="F952" s="309"/>
      <c r="G952" s="300"/>
      <c r="H952" s="318"/>
      <c r="I952" s="319"/>
      <c r="J952" s="318"/>
      <c r="K952" s="318"/>
      <c r="L952" s="318"/>
      <c r="M952" s="318"/>
      <c r="N952" s="318"/>
      <c r="O952" s="321"/>
      <c r="P952" s="334"/>
      <c r="Q952" s="323"/>
      <c r="R952" s="324"/>
      <c r="S952" s="94"/>
      <c r="T952" s="94"/>
      <c r="U952" s="94"/>
      <c r="V952" s="94"/>
      <c r="W952" s="94"/>
      <c r="X952" s="94"/>
      <c r="Y952" s="94"/>
      <c r="Z952" s="94"/>
      <c r="AA952" s="94"/>
      <c r="AB952" s="94"/>
      <c r="AC952" s="94"/>
      <c r="AD952" s="94"/>
      <c r="AE952" s="94"/>
      <c r="AF952" s="94"/>
      <c r="AG952" s="94"/>
      <c r="AH952" s="94"/>
      <c r="AI952" s="94"/>
      <c r="AJ952" s="94"/>
      <c r="AK952" s="94"/>
      <c r="AL952" s="94"/>
    </row>
    <row r="953">
      <c r="A953" s="94"/>
      <c r="B953" s="351"/>
      <c r="C953" s="94"/>
      <c r="D953" s="325"/>
      <c r="E953" s="316"/>
      <c r="F953" s="309"/>
      <c r="G953" s="300"/>
      <c r="H953" s="318"/>
      <c r="I953" s="319"/>
      <c r="J953" s="318"/>
      <c r="K953" s="318"/>
      <c r="L953" s="318"/>
      <c r="M953" s="318"/>
      <c r="N953" s="318"/>
      <c r="O953" s="321"/>
      <c r="P953" s="334"/>
      <c r="Q953" s="323"/>
      <c r="R953" s="324"/>
      <c r="S953" s="94"/>
      <c r="T953" s="94"/>
      <c r="U953" s="94"/>
      <c r="V953" s="94"/>
      <c r="W953" s="94"/>
      <c r="X953" s="94"/>
      <c r="Y953" s="94"/>
      <c r="Z953" s="94"/>
      <c r="AA953" s="94"/>
      <c r="AB953" s="94"/>
      <c r="AC953" s="94"/>
      <c r="AD953" s="94"/>
      <c r="AE953" s="94"/>
      <c r="AF953" s="94"/>
      <c r="AG953" s="94"/>
      <c r="AH953" s="94"/>
      <c r="AI953" s="94"/>
      <c r="AJ953" s="94"/>
      <c r="AK953" s="94"/>
      <c r="AL953" s="94"/>
    </row>
    <row r="954">
      <c r="A954" s="94"/>
      <c r="B954" s="351"/>
      <c r="C954" s="94"/>
      <c r="D954" s="325"/>
      <c r="E954" s="316"/>
      <c r="F954" s="309"/>
      <c r="G954" s="300"/>
      <c r="H954" s="318"/>
      <c r="I954" s="319"/>
      <c r="J954" s="318"/>
      <c r="K954" s="318"/>
      <c r="L954" s="318"/>
      <c r="M954" s="318"/>
      <c r="N954" s="318"/>
      <c r="O954" s="321"/>
      <c r="P954" s="334"/>
      <c r="Q954" s="323"/>
      <c r="R954" s="324"/>
      <c r="S954" s="94"/>
      <c r="T954" s="94"/>
      <c r="U954" s="94"/>
      <c r="V954" s="94"/>
      <c r="W954" s="94"/>
      <c r="X954" s="94"/>
      <c r="Y954" s="94"/>
      <c r="Z954" s="94"/>
      <c r="AA954" s="94"/>
      <c r="AB954" s="94"/>
      <c r="AC954" s="94"/>
      <c r="AD954" s="94"/>
      <c r="AE954" s="94"/>
      <c r="AF954" s="94"/>
      <c r="AG954" s="94"/>
      <c r="AH954" s="94"/>
      <c r="AI954" s="94"/>
      <c r="AJ954" s="94"/>
      <c r="AK954" s="94"/>
      <c r="AL954" s="94"/>
    </row>
    <row r="955">
      <c r="A955" s="94"/>
      <c r="B955" s="351"/>
      <c r="C955" s="94"/>
      <c r="D955" s="325"/>
      <c r="E955" s="316"/>
      <c r="F955" s="309"/>
      <c r="G955" s="300"/>
      <c r="H955" s="318"/>
      <c r="I955" s="319"/>
      <c r="J955" s="318"/>
      <c r="K955" s="318"/>
      <c r="L955" s="318"/>
      <c r="M955" s="318"/>
      <c r="N955" s="318"/>
      <c r="O955" s="321"/>
      <c r="P955" s="334"/>
      <c r="Q955" s="323"/>
      <c r="R955" s="324"/>
      <c r="S955" s="94"/>
      <c r="T955" s="94"/>
      <c r="U955" s="94"/>
      <c r="V955" s="94"/>
      <c r="W955" s="94"/>
      <c r="X955" s="94"/>
      <c r="Y955" s="94"/>
      <c r="Z955" s="94"/>
      <c r="AA955" s="94"/>
      <c r="AB955" s="94"/>
      <c r="AC955" s="94"/>
      <c r="AD955" s="94"/>
      <c r="AE955" s="94"/>
      <c r="AF955" s="94"/>
      <c r="AG955" s="94"/>
      <c r="AH955" s="94"/>
      <c r="AI955" s="94"/>
      <c r="AJ955" s="94"/>
      <c r="AK955" s="94"/>
      <c r="AL955" s="94"/>
    </row>
    <row r="956">
      <c r="A956" s="94"/>
      <c r="B956" s="351"/>
      <c r="C956" s="94"/>
      <c r="D956" s="325"/>
      <c r="E956" s="316"/>
      <c r="F956" s="309"/>
      <c r="G956" s="300"/>
      <c r="H956" s="318"/>
      <c r="I956" s="319"/>
      <c r="J956" s="318"/>
      <c r="K956" s="318"/>
      <c r="L956" s="318"/>
      <c r="M956" s="318"/>
      <c r="N956" s="318"/>
      <c r="O956" s="321"/>
      <c r="P956" s="334"/>
      <c r="Q956" s="323"/>
      <c r="R956" s="324"/>
      <c r="S956" s="94"/>
      <c r="T956" s="94"/>
      <c r="U956" s="94"/>
      <c r="V956" s="94"/>
      <c r="W956" s="94"/>
      <c r="X956" s="94"/>
      <c r="Y956" s="94"/>
      <c r="Z956" s="94"/>
      <c r="AA956" s="94"/>
      <c r="AB956" s="94"/>
      <c r="AC956" s="94"/>
      <c r="AD956" s="94"/>
      <c r="AE956" s="94"/>
      <c r="AF956" s="94"/>
      <c r="AG956" s="94"/>
      <c r="AH956" s="94"/>
      <c r="AI956" s="94"/>
      <c r="AJ956" s="94"/>
      <c r="AK956" s="94"/>
      <c r="AL956" s="94"/>
    </row>
    <row r="957">
      <c r="A957" s="94"/>
      <c r="B957" s="351"/>
      <c r="C957" s="94"/>
      <c r="D957" s="325"/>
      <c r="E957" s="316"/>
      <c r="F957" s="309"/>
      <c r="G957" s="300"/>
      <c r="H957" s="318"/>
      <c r="I957" s="319"/>
      <c r="J957" s="318"/>
      <c r="K957" s="318"/>
      <c r="L957" s="318"/>
      <c r="M957" s="318"/>
      <c r="N957" s="318"/>
      <c r="O957" s="321"/>
      <c r="P957" s="334"/>
      <c r="Q957" s="323"/>
      <c r="R957" s="324"/>
      <c r="S957" s="94"/>
      <c r="T957" s="94"/>
      <c r="U957" s="94"/>
      <c r="V957" s="94"/>
      <c r="W957" s="94"/>
      <c r="X957" s="94"/>
      <c r="Y957" s="94"/>
      <c r="Z957" s="94"/>
      <c r="AA957" s="94"/>
      <c r="AB957" s="94"/>
      <c r="AC957" s="94"/>
      <c r="AD957" s="94"/>
      <c r="AE957" s="94"/>
      <c r="AF957" s="94"/>
      <c r="AG957" s="94"/>
      <c r="AH957" s="94"/>
      <c r="AI957" s="94"/>
      <c r="AJ957" s="94"/>
      <c r="AK957" s="94"/>
      <c r="AL957" s="94"/>
    </row>
    <row r="958">
      <c r="A958" s="94"/>
      <c r="B958" s="351"/>
      <c r="C958" s="94"/>
      <c r="D958" s="325"/>
      <c r="E958" s="316"/>
      <c r="F958" s="309"/>
      <c r="G958" s="300"/>
      <c r="H958" s="318"/>
      <c r="I958" s="319"/>
      <c r="J958" s="318"/>
      <c r="K958" s="318"/>
      <c r="L958" s="318"/>
      <c r="M958" s="318"/>
      <c r="N958" s="318"/>
      <c r="O958" s="321"/>
      <c r="P958" s="334"/>
      <c r="Q958" s="323"/>
      <c r="R958" s="324"/>
      <c r="S958" s="94"/>
      <c r="T958" s="94"/>
      <c r="U958" s="94"/>
      <c r="V958" s="94"/>
      <c r="W958" s="94"/>
      <c r="X958" s="94"/>
      <c r="Y958" s="94"/>
      <c r="Z958" s="94"/>
      <c r="AA958" s="94"/>
      <c r="AB958" s="94"/>
      <c r="AC958" s="94"/>
      <c r="AD958" s="94"/>
      <c r="AE958" s="94"/>
      <c r="AF958" s="94"/>
      <c r="AG958" s="94"/>
      <c r="AH958" s="94"/>
      <c r="AI958" s="94"/>
      <c r="AJ958" s="94"/>
      <c r="AK958" s="94"/>
      <c r="AL958" s="94"/>
    </row>
    <row r="959">
      <c r="A959" s="94"/>
      <c r="B959" s="351"/>
      <c r="C959" s="94"/>
      <c r="D959" s="325"/>
      <c r="E959" s="316"/>
      <c r="F959" s="309"/>
      <c r="G959" s="300"/>
      <c r="H959" s="318"/>
      <c r="I959" s="319"/>
      <c r="J959" s="318"/>
      <c r="K959" s="318"/>
      <c r="L959" s="318"/>
      <c r="M959" s="318"/>
      <c r="N959" s="318"/>
      <c r="O959" s="321"/>
      <c r="P959" s="334"/>
      <c r="Q959" s="323"/>
      <c r="R959" s="324"/>
      <c r="S959" s="94"/>
      <c r="T959" s="94"/>
      <c r="U959" s="94"/>
      <c r="V959" s="94"/>
      <c r="W959" s="94"/>
      <c r="X959" s="94"/>
      <c r="Y959" s="94"/>
      <c r="Z959" s="94"/>
      <c r="AA959" s="94"/>
      <c r="AB959" s="94"/>
      <c r="AC959" s="94"/>
      <c r="AD959" s="94"/>
      <c r="AE959" s="94"/>
      <c r="AF959" s="94"/>
      <c r="AG959" s="94"/>
      <c r="AH959" s="94"/>
      <c r="AI959" s="94"/>
      <c r="AJ959" s="94"/>
      <c r="AK959" s="94"/>
      <c r="AL959" s="94"/>
    </row>
    <row r="960">
      <c r="A960" s="94"/>
      <c r="B960" s="351"/>
      <c r="C960" s="94"/>
      <c r="D960" s="325"/>
      <c r="E960" s="316"/>
      <c r="F960" s="309"/>
      <c r="G960" s="300"/>
      <c r="H960" s="318"/>
      <c r="I960" s="319"/>
      <c r="J960" s="318"/>
      <c r="K960" s="318"/>
      <c r="L960" s="318"/>
      <c r="M960" s="318"/>
      <c r="N960" s="318"/>
      <c r="O960" s="321"/>
      <c r="P960" s="334"/>
      <c r="Q960" s="323"/>
      <c r="R960" s="324"/>
      <c r="S960" s="94"/>
      <c r="T960" s="94"/>
      <c r="U960" s="94"/>
      <c r="V960" s="94"/>
      <c r="W960" s="94"/>
      <c r="X960" s="94"/>
      <c r="Y960" s="94"/>
      <c r="Z960" s="94"/>
      <c r="AA960" s="94"/>
      <c r="AB960" s="94"/>
      <c r="AC960" s="94"/>
      <c r="AD960" s="94"/>
      <c r="AE960" s="94"/>
      <c r="AF960" s="94"/>
      <c r="AG960" s="94"/>
      <c r="AH960" s="94"/>
      <c r="AI960" s="94"/>
      <c r="AJ960" s="94"/>
      <c r="AK960" s="94"/>
      <c r="AL960" s="94"/>
    </row>
    <row r="961">
      <c r="A961" s="94"/>
      <c r="B961" s="351"/>
      <c r="C961" s="94"/>
      <c r="D961" s="325"/>
      <c r="E961" s="316"/>
      <c r="F961" s="309"/>
      <c r="G961" s="300"/>
      <c r="H961" s="318"/>
      <c r="I961" s="319"/>
      <c r="J961" s="318"/>
      <c r="K961" s="318"/>
      <c r="L961" s="318"/>
      <c r="M961" s="318"/>
      <c r="N961" s="318"/>
      <c r="O961" s="321"/>
      <c r="P961" s="334"/>
      <c r="Q961" s="323"/>
      <c r="R961" s="324"/>
      <c r="S961" s="94"/>
      <c r="T961" s="94"/>
      <c r="U961" s="94"/>
      <c r="V961" s="94"/>
      <c r="W961" s="94"/>
      <c r="X961" s="94"/>
      <c r="Y961" s="94"/>
      <c r="Z961" s="94"/>
      <c r="AA961" s="94"/>
      <c r="AB961" s="94"/>
      <c r="AC961" s="94"/>
      <c r="AD961" s="94"/>
      <c r="AE961" s="94"/>
      <c r="AF961" s="94"/>
      <c r="AG961" s="94"/>
      <c r="AH961" s="94"/>
      <c r="AI961" s="94"/>
      <c r="AJ961" s="94"/>
      <c r="AK961" s="94"/>
      <c r="AL961" s="94"/>
    </row>
    <row r="962">
      <c r="A962" s="94"/>
      <c r="B962" s="351"/>
      <c r="C962" s="94"/>
      <c r="D962" s="325"/>
      <c r="E962" s="316"/>
      <c r="F962" s="309"/>
      <c r="G962" s="300"/>
      <c r="H962" s="318"/>
      <c r="I962" s="319"/>
      <c r="J962" s="318"/>
      <c r="K962" s="318"/>
      <c r="L962" s="318"/>
      <c r="M962" s="318"/>
      <c r="N962" s="318"/>
      <c r="O962" s="321"/>
      <c r="P962" s="334"/>
      <c r="Q962" s="323"/>
      <c r="R962" s="324"/>
      <c r="S962" s="94"/>
      <c r="T962" s="94"/>
      <c r="U962" s="94"/>
      <c r="V962" s="94"/>
      <c r="W962" s="94"/>
      <c r="X962" s="94"/>
      <c r="Y962" s="94"/>
      <c r="Z962" s="94"/>
      <c r="AA962" s="94"/>
      <c r="AB962" s="94"/>
      <c r="AC962" s="94"/>
      <c r="AD962" s="94"/>
      <c r="AE962" s="94"/>
      <c r="AF962" s="94"/>
      <c r="AG962" s="94"/>
      <c r="AH962" s="94"/>
      <c r="AI962" s="94"/>
      <c r="AJ962" s="94"/>
      <c r="AK962" s="94"/>
      <c r="AL962" s="94"/>
    </row>
    <row r="963">
      <c r="A963" s="94"/>
      <c r="B963" s="351"/>
      <c r="C963" s="94"/>
      <c r="D963" s="325"/>
      <c r="E963" s="316"/>
      <c r="F963" s="309"/>
      <c r="G963" s="300"/>
      <c r="H963" s="318"/>
      <c r="I963" s="319"/>
      <c r="J963" s="318"/>
      <c r="K963" s="318"/>
      <c r="L963" s="318"/>
      <c r="M963" s="318"/>
      <c r="N963" s="318"/>
      <c r="O963" s="321"/>
      <c r="P963" s="334"/>
      <c r="Q963" s="323"/>
      <c r="R963" s="324"/>
      <c r="S963" s="94"/>
      <c r="T963" s="94"/>
      <c r="U963" s="94"/>
      <c r="V963" s="94"/>
      <c r="W963" s="94"/>
      <c r="X963" s="94"/>
      <c r="Y963" s="94"/>
      <c r="Z963" s="94"/>
      <c r="AA963" s="94"/>
      <c r="AB963" s="94"/>
      <c r="AC963" s="94"/>
      <c r="AD963" s="94"/>
      <c r="AE963" s="94"/>
      <c r="AF963" s="94"/>
      <c r="AG963" s="94"/>
      <c r="AH963" s="94"/>
      <c r="AI963" s="94"/>
      <c r="AJ963" s="94"/>
      <c r="AK963" s="94"/>
      <c r="AL963" s="94"/>
    </row>
    <row r="964">
      <c r="A964" s="94"/>
      <c r="B964" s="351"/>
      <c r="C964" s="94"/>
      <c r="D964" s="325"/>
      <c r="E964" s="316"/>
      <c r="F964" s="309"/>
      <c r="G964" s="300"/>
      <c r="H964" s="318"/>
      <c r="I964" s="319"/>
      <c r="J964" s="318"/>
      <c r="K964" s="318"/>
      <c r="L964" s="318"/>
      <c r="M964" s="318"/>
      <c r="N964" s="318"/>
      <c r="O964" s="321"/>
      <c r="P964" s="334"/>
      <c r="Q964" s="323"/>
      <c r="R964" s="324"/>
      <c r="S964" s="94"/>
      <c r="T964" s="94"/>
      <c r="U964" s="94"/>
      <c r="V964" s="94"/>
      <c r="W964" s="94"/>
      <c r="X964" s="94"/>
      <c r="Y964" s="94"/>
      <c r="Z964" s="94"/>
      <c r="AA964" s="94"/>
      <c r="AB964" s="94"/>
      <c r="AC964" s="94"/>
      <c r="AD964" s="94"/>
      <c r="AE964" s="94"/>
      <c r="AF964" s="94"/>
      <c r="AG964" s="94"/>
      <c r="AH964" s="94"/>
      <c r="AI964" s="94"/>
      <c r="AJ964" s="94"/>
      <c r="AK964" s="94"/>
      <c r="AL964" s="94"/>
    </row>
    <row r="965">
      <c r="A965" s="94"/>
      <c r="B965" s="351"/>
      <c r="C965" s="94"/>
      <c r="D965" s="325"/>
      <c r="E965" s="316"/>
      <c r="F965" s="309"/>
      <c r="G965" s="300"/>
      <c r="H965" s="318"/>
      <c r="I965" s="319"/>
      <c r="J965" s="318"/>
      <c r="K965" s="318"/>
      <c r="L965" s="318"/>
      <c r="M965" s="318"/>
      <c r="N965" s="318"/>
      <c r="O965" s="321"/>
      <c r="P965" s="334"/>
      <c r="Q965" s="323"/>
      <c r="R965" s="324"/>
      <c r="S965" s="94"/>
      <c r="T965" s="94"/>
      <c r="U965" s="94"/>
      <c r="V965" s="94"/>
      <c r="W965" s="94"/>
      <c r="X965" s="94"/>
      <c r="Y965" s="94"/>
      <c r="Z965" s="94"/>
      <c r="AA965" s="94"/>
      <c r="AB965" s="94"/>
      <c r="AC965" s="94"/>
      <c r="AD965" s="94"/>
      <c r="AE965" s="94"/>
      <c r="AF965" s="94"/>
      <c r="AG965" s="94"/>
      <c r="AH965" s="94"/>
      <c r="AI965" s="94"/>
      <c r="AJ965" s="94"/>
      <c r="AK965" s="94"/>
      <c r="AL965" s="94"/>
    </row>
    <row r="966">
      <c r="A966" s="94"/>
      <c r="B966" s="351"/>
      <c r="C966" s="94"/>
      <c r="D966" s="325"/>
      <c r="E966" s="316"/>
      <c r="F966" s="309"/>
      <c r="G966" s="300"/>
      <c r="H966" s="318"/>
      <c r="I966" s="319"/>
      <c r="J966" s="318"/>
      <c r="K966" s="318"/>
      <c r="L966" s="318"/>
      <c r="M966" s="318"/>
      <c r="N966" s="318"/>
      <c r="O966" s="321"/>
      <c r="P966" s="334"/>
      <c r="Q966" s="323"/>
      <c r="R966" s="324"/>
      <c r="S966" s="94"/>
      <c r="T966" s="94"/>
      <c r="U966" s="94"/>
      <c r="V966" s="94"/>
      <c r="W966" s="94"/>
      <c r="X966" s="94"/>
      <c r="Y966" s="94"/>
      <c r="Z966" s="94"/>
      <c r="AA966" s="94"/>
      <c r="AB966" s="94"/>
      <c r="AC966" s="94"/>
      <c r="AD966" s="94"/>
      <c r="AE966" s="94"/>
      <c r="AF966" s="94"/>
      <c r="AG966" s="94"/>
      <c r="AH966" s="94"/>
      <c r="AI966" s="94"/>
      <c r="AJ966" s="94"/>
      <c r="AK966" s="94"/>
      <c r="AL966" s="94"/>
    </row>
    <row r="967">
      <c r="A967" s="94"/>
      <c r="B967" s="351"/>
      <c r="C967" s="94"/>
      <c r="D967" s="325"/>
      <c r="E967" s="316"/>
      <c r="F967" s="309"/>
      <c r="G967" s="300"/>
      <c r="H967" s="318"/>
      <c r="I967" s="319"/>
      <c r="J967" s="318"/>
      <c r="K967" s="318"/>
      <c r="L967" s="318"/>
      <c r="M967" s="318"/>
      <c r="N967" s="318"/>
      <c r="O967" s="321"/>
      <c r="P967" s="334"/>
      <c r="Q967" s="323"/>
      <c r="R967" s="324"/>
      <c r="S967" s="94"/>
      <c r="T967" s="94"/>
      <c r="U967" s="94"/>
      <c r="V967" s="94"/>
      <c r="W967" s="94"/>
      <c r="X967" s="94"/>
      <c r="Y967" s="94"/>
      <c r="Z967" s="94"/>
      <c r="AA967" s="94"/>
      <c r="AB967" s="94"/>
      <c r="AC967" s="94"/>
      <c r="AD967" s="94"/>
      <c r="AE967" s="94"/>
      <c r="AF967" s="94"/>
      <c r="AG967" s="94"/>
      <c r="AH967" s="94"/>
      <c r="AI967" s="94"/>
      <c r="AJ967" s="94"/>
      <c r="AK967" s="94"/>
      <c r="AL967" s="94"/>
    </row>
    <row r="968">
      <c r="A968" s="94"/>
      <c r="B968" s="351"/>
      <c r="C968" s="94"/>
      <c r="D968" s="325"/>
      <c r="E968" s="316"/>
      <c r="F968" s="309"/>
      <c r="G968" s="300"/>
      <c r="H968" s="318"/>
      <c r="I968" s="319"/>
      <c r="J968" s="318"/>
      <c r="K968" s="318"/>
      <c r="L968" s="318"/>
      <c r="M968" s="318"/>
      <c r="N968" s="318"/>
      <c r="O968" s="321"/>
      <c r="P968" s="334"/>
      <c r="Q968" s="323"/>
      <c r="R968" s="324"/>
      <c r="S968" s="94"/>
      <c r="T968" s="94"/>
      <c r="U968" s="94"/>
      <c r="V968" s="94"/>
      <c r="W968" s="94"/>
      <c r="X968" s="94"/>
      <c r="Y968" s="94"/>
      <c r="Z968" s="94"/>
      <c r="AA968" s="94"/>
      <c r="AB968" s="94"/>
      <c r="AC968" s="94"/>
      <c r="AD968" s="94"/>
      <c r="AE968" s="94"/>
      <c r="AF968" s="94"/>
      <c r="AG968" s="94"/>
      <c r="AH968" s="94"/>
      <c r="AI968" s="94"/>
      <c r="AJ968" s="94"/>
      <c r="AK968" s="94"/>
      <c r="AL968" s="94"/>
    </row>
    <row r="969">
      <c r="A969" s="94"/>
      <c r="B969" s="351"/>
      <c r="C969" s="94"/>
      <c r="D969" s="325"/>
      <c r="E969" s="316"/>
      <c r="F969" s="309"/>
      <c r="G969" s="300"/>
      <c r="H969" s="318"/>
      <c r="I969" s="319"/>
      <c r="J969" s="318"/>
      <c r="K969" s="318"/>
      <c r="L969" s="318"/>
      <c r="M969" s="318"/>
      <c r="N969" s="318"/>
      <c r="O969" s="321"/>
      <c r="P969" s="334"/>
      <c r="Q969" s="323"/>
      <c r="R969" s="324"/>
      <c r="S969" s="94"/>
      <c r="T969" s="94"/>
      <c r="U969" s="94"/>
      <c r="V969" s="94"/>
      <c r="W969" s="94"/>
      <c r="X969" s="94"/>
      <c r="Y969" s="94"/>
      <c r="Z969" s="94"/>
      <c r="AA969" s="94"/>
      <c r="AB969" s="94"/>
      <c r="AC969" s="94"/>
      <c r="AD969" s="94"/>
      <c r="AE969" s="94"/>
      <c r="AF969" s="94"/>
      <c r="AG969" s="94"/>
      <c r="AH969" s="94"/>
      <c r="AI969" s="94"/>
      <c r="AJ969" s="94"/>
      <c r="AK969" s="94"/>
      <c r="AL969" s="94"/>
    </row>
    <row r="970">
      <c r="A970" s="94"/>
      <c r="B970" s="351"/>
      <c r="C970" s="94"/>
      <c r="D970" s="325"/>
      <c r="E970" s="316"/>
      <c r="F970" s="309"/>
      <c r="G970" s="300"/>
      <c r="H970" s="318"/>
      <c r="I970" s="319"/>
      <c r="J970" s="318"/>
      <c r="K970" s="318"/>
      <c r="L970" s="318"/>
      <c r="M970" s="318"/>
      <c r="N970" s="318"/>
      <c r="O970" s="321"/>
      <c r="P970" s="334"/>
      <c r="Q970" s="323"/>
      <c r="R970" s="324"/>
      <c r="S970" s="94"/>
      <c r="T970" s="94"/>
      <c r="U970" s="94"/>
      <c r="V970" s="94"/>
      <c r="W970" s="94"/>
      <c r="X970" s="94"/>
      <c r="Y970" s="94"/>
      <c r="Z970" s="94"/>
      <c r="AA970" s="94"/>
      <c r="AB970" s="94"/>
      <c r="AC970" s="94"/>
      <c r="AD970" s="94"/>
      <c r="AE970" s="94"/>
      <c r="AF970" s="94"/>
      <c r="AG970" s="94"/>
      <c r="AH970" s="94"/>
      <c r="AI970" s="94"/>
      <c r="AJ970" s="94"/>
      <c r="AK970" s="94"/>
      <c r="AL970" s="94"/>
    </row>
    <row r="971">
      <c r="A971" s="94"/>
      <c r="B971" s="351"/>
      <c r="C971" s="94"/>
      <c r="D971" s="325"/>
      <c r="E971" s="316"/>
      <c r="F971" s="309"/>
      <c r="G971" s="300"/>
      <c r="H971" s="318"/>
      <c r="I971" s="319"/>
      <c r="J971" s="318"/>
      <c r="K971" s="318"/>
      <c r="L971" s="318"/>
      <c r="M971" s="318"/>
      <c r="N971" s="318"/>
      <c r="O971" s="321"/>
      <c r="P971" s="334"/>
      <c r="Q971" s="323"/>
      <c r="R971" s="324"/>
      <c r="S971" s="94"/>
      <c r="T971" s="94"/>
      <c r="U971" s="94"/>
      <c r="V971" s="94"/>
      <c r="W971" s="94"/>
      <c r="X971" s="94"/>
      <c r="Y971" s="94"/>
      <c r="Z971" s="94"/>
      <c r="AA971" s="94"/>
      <c r="AB971" s="94"/>
      <c r="AC971" s="94"/>
      <c r="AD971" s="94"/>
      <c r="AE971" s="94"/>
      <c r="AF971" s="94"/>
      <c r="AG971" s="94"/>
      <c r="AH971" s="94"/>
      <c r="AI971" s="94"/>
      <c r="AJ971" s="94"/>
      <c r="AK971" s="94"/>
      <c r="AL971" s="94"/>
    </row>
    <row r="972">
      <c r="A972" s="354"/>
      <c r="B972" s="351"/>
      <c r="C972" s="94"/>
      <c r="D972" s="325"/>
      <c r="E972" s="316"/>
      <c r="F972" s="309"/>
      <c r="G972" s="300"/>
      <c r="H972" s="318"/>
      <c r="I972" s="319"/>
      <c r="J972" s="318"/>
      <c r="K972" s="318"/>
      <c r="L972" s="318"/>
      <c r="M972" s="318"/>
      <c r="N972" s="318"/>
      <c r="O972" s="321"/>
      <c r="P972" s="334"/>
      <c r="Q972" s="323"/>
      <c r="R972" s="324"/>
      <c r="S972" s="94"/>
      <c r="T972" s="94"/>
      <c r="U972" s="94"/>
      <c r="V972" s="94"/>
      <c r="W972" s="94"/>
      <c r="X972" s="94"/>
      <c r="Y972" s="94"/>
      <c r="Z972" s="94"/>
      <c r="AA972" s="94"/>
      <c r="AB972" s="94"/>
      <c r="AC972" s="94"/>
      <c r="AD972" s="94"/>
      <c r="AE972" s="94"/>
      <c r="AF972" s="94"/>
      <c r="AG972" s="94"/>
      <c r="AH972" s="94"/>
      <c r="AI972" s="94"/>
      <c r="AJ972" s="94"/>
      <c r="AK972" s="94"/>
      <c r="AL972" s="94"/>
    </row>
  </sheetData>
  <mergeCells count="12">
    <mergeCell ref="J449:K449"/>
    <mergeCell ref="J453:K453"/>
    <mergeCell ref="J459:K459"/>
    <mergeCell ref="J463:K463"/>
    <mergeCell ref="J470:K470"/>
    <mergeCell ref="A1:G1"/>
    <mergeCell ref="B3:B7"/>
    <mergeCell ref="B9:B12"/>
    <mergeCell ref="B238:B257"/>
    <mergeCell ref="B259:B292"/>
    <mergeCell ref="B393:B397"/>
    <mergeCell ref="B399:B402"/>
  </mergeCells>
  <hyperlinks>
    <hyperlink r:id="rId1" ref="B8"/>
    <hyperlink r:id="rId2" ref="R9"/>
    <hyperlink r:id="rId3" ref="R11"/>
    <hyperlink r:id="rId4" ref="R12"/>
    <hyperlink r:id="rId5" ref="B13"/>
    <hyperlink r:id="rId6" ref="R13"/>
    <hyperlink r:id="rId7" ref="B14"/>
    <hyperlink r:id="rId8" ref="B15"/>
    <hyperlink r:id="rId9" ref="B16"/>
    <hyperlink r:id="rId10" ref="R16"/>
    <hyperlink r:id="rId11" ref="B17"/>
    <hyperlink r:id="rId12" ref="B18"/>
    <hyperlink r:id="rId13" ref="B19"/>
    <hyperlink r:id="rId14" ref="B20"/>
    <hyperlink r:id="rId15" ref="B21"/>
    <hyperlink r:id="rId16" ref="R21"/>
    <hyperlink r:id="rId17" ref="B22"/>
    <hyperlink r:id="rId18" ref="B23"/>
    <hyperlink r:id="rId19" ref="B24"/>
    <hyperlink r:id="rId20" ref="B25"/>
    <hyperlink r:id="rId21" ref="B26"/>
    <hyperlink r:id="rId22" ref="B27"/>
    <hyperlink r:id="rId23" ref="B28"/>
    <hyperlink r:id="rId24" ref="B29"/>
    <hyperlink r:id="rId25" ref="R29"/>
    <hyperlink r:id="rId26" ref="B30"/>
    <hyperlink r:id="rId27" ref="B31"/>
    <hyperlink r:id="rId28" ref="B32"/>
    <hyperlink r:id="rId29" ref="R32"/>
    <hyperlink r:id="rId30" ref="B33"/>
    <hyperlink r:id="rId31" ref="R33"/>
    <hyperlink r:id="rId32" ref="B34"/>
    <hyperlink r:id="rId33" ref="R34"/>
    <hyperlink r:id="rId34" ref="B35"/>
    <hyperlink r:id="rId35" ref="R35"/>
    <hyperlink r:id="rId36" ref="B36"/>
    <hyperlink r:id="rId37" ref="R36"/>
    <hyperlink r:id="rId38" ref="B37"/>
    <hyperlink r:id="rId39" ref="R37"/>
    <hyperlink r:id="rId40" ref="B38"/>
    <hyperlink r:id="rId41" ref="B39"/>
    <hyperlink r:id="rId42" ref="B40"/>
    <hyperlink r:id="rId43" ref="B41"/>
    <hyperlink r:id="rId44" ref="B42"/>
    <hyperlink r:id="rId45" ref="B43"/>
    <hyperlink r:id="rId46" ref="R43"/>
    <hyperlink r:id="rId47" ref="B44"/>
    <hyperlink r:id="rId48" ref="B45"/>
    <hyperlink r:id="rId49" ref="B46"/>
    <hyperlink r:id="rId50" ref="R46"/>
    <hyperlink r:id="rId51" ref="B47"/>
    <hyperlink r:id="rId52" ref="B48"/>
    <hyperlink r:id="rId53" ref="R48"/>
    <hyperlink r:id="rId54" ref="B49"/>
    <hyperlink r:id="rId55" ref="R49"/>
    <hyperlink r:id="rId56" ref="B50"/>
    <hyperlink r:id="rId57" ref="R50"/>
    <hyperlink r:id="rId58" ref="B51"/>
    <hyperlink r:id="rId59" ref="R51"/>
    <hyperlink r:id="rId60" ref="B52"/>
    <hyperlink r:id="rId61" ref="B53"/>
    <hyperlink r:id="rId62" ref="B54"/>
    <hyperlink r:id="rId63" ref="R54"/>
    <hyperlink r:id="rId64" ref="B55"/>
    <hyperlink r:id="rId65" ref="B56"/>
    <hyperlink r:id="rId66" ref="R56"/>
    <hyperlink r:id="rId67" ref="B57"/>
    <hyperlink r:id="rId68" ref="B58"/>
    <hyperlink r:id="rId69" ref="R58"/>
    <hyperlink r:id="rId70" ref="B59"/>
    <hyperlink r:id="rId71" ref="R59"/>
    <hyperlink r:id="rId72" ref="B60"/>
    <hyperlink r:id="rId73" ref="R60"/>
    <hyperlink r:id="rId74" ref="B61"/>
    <hyperlink r:id="rId75" ref="B62"/>
    <hyperlink r:id="rId76" ref="R62"/>
    <hyperlink r:id="rId77" ref="B63"/>
    <hyperlink r:id="rId78" ref="B64"/>
    <hyperlink r:id="rId79" ref="B65"/>
    <hyperlink r:id="rId80" ref="B66"/>
    <hyperlink r:id="rId81" ref="R66"/>
    <hyperlink r:id="rId82" ref="B67"/>
    <hyperlink r:id="rId83" ref="R67"/>
    <hyperlink r:id="rId84" ref="B68"/>
    <hyperlink r:id="rId85" ref="R68"/>
    <hyperlink r:id="rId86" ref="B69"/>
    <hyperlink r:id="rId87" ref="R69"/>
    <hyperlink r:id="rId88" ref="B70"/>
    <hyperlink r:id="rId89" ref="R70"/>
    <hyperlink r:id="rId90" ref="B71"/>
    <hyperlink r:id="rId91" ref="B72"/>
    <hyperlink r:id="rId92" ref="B73"/>
    <hyperlink r:id="rId93" ref="R73"/>
    <hyperlink r:id="rId94" ref="B74"/>
    <hyperlink r:id="rId95" ref="B75"/>
    <hyperlink r:id="rId96" ref="B76"/>
    <hyperlink r:id="rId97" ref="R76"/>
    <hyperlink r:id="rId98" ref="B77"/>
    <hyperlink r:id="rId99" ref="R77"/>
    <hyperlink r:id="rId100" ref="B78"/>
    <hyperlink r:id="rId101" ref="R78"/>
    <hyperlink r:id="rId102" ref="B79"/>
    <hyperlink r:id="rId103" ref="R79"/>
    <hyperlink r:id="rId104" ref="B80"/>
    <hyperlink r:id="rId105" ref="R80"/>
    <hyperlink r:id="rId106" ref="B81"/>
    <hyperlink r:id="rId107" ref="R81"/>
    <hyperlink r:id="rId108" ref="B82"/>
    <hyperlink r:id="rId109" ref="R82"/>
    <hyperlink r:id="rId110" ref="B83"/>
    <hyperlink r:id="rId111" ref="R83"/>
    <hyperlink r:id="rId112" ref="B84"/>
    <hyperlink r:id="rId113" ref="B85"/>
    <hyperlink r:id="rId114" ref="R85"/>
    <hyperlink r:id="rId115" ref="B86"/>
    <hyperlink r:id="rId116" ref="R86"/>
    <hyperlink r:id="rId117" ref="B87"/>
    <hyperlink r:id="rId118" ref="B88"/>
    <hyperlink r:id="rId119" ref="B89"/>
    <hyperlink r:id="rId120" ref="B90"/>
    <hyperlink r:id="rId121" ref="B91"/>
    <hyperlink r:id="rId122" ref="R91"/>
    <hyperlink r:id="rId123" ref="B92"/>
    <hyperlink r:id="rId124" ref="R92"/>
    <hyperlink r:id="rId125" ref="B93"/>
    <hyperlink r:id="rId126" ref="B94"/>
    <hyperlink r:id="rId127" ref="B95"/>
    <hyperlink r:id="rId128" ref="R95"/>
    <hyperlink r:id="rId129" ref="B96"/>
    <hyperlink r:id="rId130" ref="B97"/>
    <hyperlink r:id="rId131" ref="B98"/>
    <hyperlink r:id="rId132" ref="B99"/>
    <hyperlink r:id="rId133" ref="B100"/>
    <hyperlink r:id="rId134" ref="R100"/>
    <hyperlink r:id="rId135" ref="B101"/>
    <hyperlink r:id="rId136" ref="B102"/>
    <hyperlink r:id="rId137" ref="B103"/>
    <hyperlink r:id="rId138" ref="B104"/>
    <hyperlink r:id="rId139" ref="B105"/>
    <hyperlink r:id="rId140" ref="B106"/>
    <hyperlink r:id="rId141" ref="B107"/>
    <hyperlink r:id="rId142" ref="B108"/>
    <hyperlink r:id="rId143" ref="B109"/>
    <hyperlink r:id="rId144" ref="B110"/>
    <hyperlink r:id="rId145" ref="R110"/>
    <hyperlink r:id="rId146" ref="B111"/>
    <hyperlink r:id="rId147" ref="B112"/>
    <hyperlink r:id="rId148" ref="R112"/>
    <hyperlink r:id="rId149" ref="B113"/>
    <hyperlink r:id="rId150" ref="R113"/>
    <hyperlink r:id="rId151" ref="B114"/>
    <hyperlink r:id="rId152" ref="R114"/>
    <hyperlink r:id="rId153" ref="B115"/>
    <hyperlink r:id="rId154" ref="R115"/>
    <hyperlink r:id="rId155" ref="B116"/>
    <hyperlink r:id="rId156" ref="R116"/>
    <hyperlink r:id="rId157" ref="B117"/>
    <hyperlink r:id="rId158" ref="B118"/>
    <hyperlink r:id="rId159" ref="R118"/>
    <hyperlink r:id="rId160" ref="B119"/>
    <hyperlink r:id="rId161" ref="R119"/>
    <hyperlink r:id="rId162" ref="B120"/>
    <hyperlink r:id="rId163" ref="B121"/>
    <hyperlink r:id="rId164" ref="R121"/>
    <hyperlink r:id="rId165" ref="B122"/>
    <hyperlink r:id="rId166" ref="R122"/>
    <hyperlink r:id="rId167" ref="B123"/>
    <hyperlink r:id="rId168" ref="R123"/>
    <hyperlink r:id="rId169" ref="B124"/>
    <hyperlink r:id="rId170" ref="R124"/>
    <hyperlink r:id="rId171" ref="B125"/>
    <hyperlink r:id="rId172" ref="B126"/>
    <hyperlink r:id="rId173" ref="B127"/>
    <hyperlink r:id="rId174" ref="B128"/>
    <hyperlink r:id="rId175" ref="B129"/>
    <hyperlink r:id="rId176" ref="R129"/>
    <hyperlink r:id="rId177" ref="B130"/>
    <hyperlink r:id="rId178" ref="B131"/>
    <hyperlink r:id="rId179" ref="R131"/>
    <hyperlink r:id="rId180" ref="B132"/>
    <hyperlink r:id="rId181" ref="B133"/>
    <hyperlink r:id="rId182" ref="R133"/>
    <hyperlink r:id="rId183" ref="B134"/>
    <hyperlink r:id="rId184" ref="B135"/>
    <hyperlink r:id="rId185" ref="R135"/>
    <hyperlink r:id="rId186" ref="B136"/>
    <hyperlink r:id="rId187" ref="B137"/>
    <hyperlink r:id="rId188" ref="B138"/>
    <hyperlink r:id="rId189" ref="B139"/>
    <hyperlink r:id="rId190" ref="R139"/>
    <hyperlink r:id="rId191" ref="B140"/>
    <hyperlink r:id="rId192" ref="B141"/>
    <hyperlink r:id="rId193" ref="R141"/>
    <hyperlink r:id="rId194" ref="B142"/>
    <hyperlink r:id="rId195" ref="B143"/>
    <hyperlink r:id="rId196" ref="R143"/>
    <hyperlink r:id="rId197" ref="B144"/>
    <hyperlink r:id="rId198" ref="B145"/>
    <hyperlink r:id="rId199" ref="B146"/>
    <hyperlink r:id="rId200" ref="R146"/>
    <hyperlink r:id="rId201" ref="B147"/>
    <hyperlink r:id="rId202" ref="R147"/>
    <hyperlink r:id="rId203" ref="B148"/>
    <hyperlink r:id="rId204" ref="B149"/>
    <hyperlink r:id="rId205" ref="R149"/>
    <hyperlink r:id="rId206" ref="B150"/>
    <hyperlink r:id="rId207" ref="R150"/>
    <hyperlink r:id="rId208" ref="B151"/>
    <hyperlink r:id="rId209" ref="R151"/>
    <hyperlink r:id="rId210" ref="B152"/>
    <hyperlink r:id="rId211" ref="B153"/>
    <hyperlink r:id="rId212" ref="B154"/>
    <hyperlink r:id="rId213" ref="R154"/>
    <hyperlink r:id="rId214" ref="B155"/>
    <hyperlink r:id="rId215" ref="R155"/>
    <hyperlink r:id="rId216" ref="B156"/>
    <hyperlink r:id="rId217" ref="R156"/>
    <hyperlink r:id="rId218" ref="B157"/>
    <hyperlink r:id="rId219" ref="R157"/>
    <hyperlink r:id="rId220" ref="B158"/>
    <hyperlink r:id="rId221" ref="R158"/>
    <hyperlink r:id="rId222" ref="B159"/>
    <hyperlink r:id="rId223" ref="B160"/>
    <hyperlink r:id="rId224" ref="R160"/>
    <hyperlink r:id="rId225" ref="B161"/>
    <hyperlink r:id="rId226" ref="R161"/>
    <hyperlink r:id="rId227" ref="B162"/>
    <hyperlink r:id="rId228" ref="R162"/>
    <hyperlink r:id="rId229" ref="B163"/>
    <hyperlink r:id="rId230" ref="R163"/>
    <hyperlink r:id="rId231" ref="B164"/>
    <hyperlink r:id="rId232" ref="R164"/>
    <hyperlink r:id="rId233" ref="B165"/>
    <hyperlink r:id="rId234" ref="R165"/>
    <hyperlink r:id="rId235" ref="B166"/>
    <hyperlink r:id="rId236" ref="R166"/>
    <hyperlink r:id="rId237" ref="B167"/>
    <hyperlink r:id="rId238" ref="B168"/>
    <hyperlink r:id="rId239" ref="R168"/>
    <hyperlink r:id="rId240" ref="B169"/>
    <hyperlink r:id="rId241" ref="R169"/>
    <hyperlink r:id="rId242" ref="B170"/>
    <hyperlink r:id="rId243" ref="B171"/>
    <hyperlink r:id="rId244" ref="B172"/>
    <hyperlink r:id="rId245" ref="R172"/>
    <hyperlink r:id="rId246" ref="B173"/>
    <hyperlink r:id="rId247" ref="B174"/>
    <hyperlink r:id="rId248" ref="R174"/>
    <hyperlink r:id="rId249" ref="B175"/>
    <hyperlink r:id="rId250" ref="R175"/>
    <hyperlink r:id="rId251" ref="B176"/>
    <hyperlink r:id="rId252" ref="B177"/>
    <hyperlink r:id="rId253" ref="R177"/>
    <hyperlink r:id="rId254" ref="B178"/>
    <hyperlink r:id="rId255" ref="R178"/>
    <hyperlink r:id="rId256" ref="B179"/>
    <hyperlink r:id="rId257" ref="R179"/>
    <hyperlink r:id="rId258" ref="B180"/>
    <hyperlink r:id="rId259" ref="B181"/>
    <hyperlink r:id="rId260" ref="B182"/>
    <hyperlink r:id="rId261" ref="R182"/>
    <hyperlink r:id="rId262" ref="B183"/>
    <hyperlink r:id="rId263" ref="B184"/>
    <hyperlink r:id="rId264" ref="B185"/>
    <hyperlink r:id="rId265" ref="B186"/>
    <hyperlink r:id="rId266" ref="R186"/>
    <hyperlink r:id="rId267" ref="B187"/>
    <hyperlink r:id="rId268" ref="B188"/>
    <hyperlink r:id="rId269" ref="R188"/>
    <hyperlink r:id="rId270" ref="B189"/>
    <hyperlink r:id="rId271" ref="B190"/>
    <hyperlink r:id="rId272" ref="B191"/>
    <hyperlink r:id="rId273" ref="B192"/>
    <hyperlink r:id="rId274" ref="R192"/>
    <hyperlink r:id="rId275" ref="B193"/>
    <hyperlink r:id="rId276" ref="R193"/>
    <hyperlink r:id="rId277" ref="B194"/>
    <hyperlink r:id="rId278" ref="B195"/>
    <hyperlink r:id="rId279" ref="R195"/>
    <hyperlink r:id="rId280" ref="B196"/>
    <hyperlink r:id="rId281" ref="R196"/>
    <hyperlink r:id="rId282" ref="B197"/>
    <hyperlink r:id="rId283" ref="B198"/>
    <hyperlink r:id="rId284" ref="R198"/>
    <hyperlink r:id="rId285" ref="B199"/>
    <hyperlink r:id="rId286" ref="R199"/>
    <hyperlink r:id="rId287" ref="B200"/>
    <hyperlink r:id="rId288" ref="R200"/>
    <hyperlink r:id="rId289" ref="B201"/>
    <hyperlink r:id="rId290" ref="R201"/>
    <hyperlink r:id="rId291" ref="B202"/>
    <hyperlink r:id="rId292" ref="R202"/>
    <hyperlink r:id="rId293" ref="B203"/>
    <hyperlink r:id="rId294" ref="R203"/>
    <hyperlink r:id="rId295" ref="B204"/>
    <hyperlink r:id="rId296" ref="R204"/>
    <hyperlink r:id="rId297" ref="B205"/>
    <hyperlink r:id="rId298" ref="B206"/>
    <hyperlink r:id="rId299" ref="R206"/>
    <hyperlink r:id="rId300" ref="B207"/>
    <hyperlink r:id="rId301" ref="B208"/>
    <hyperlink r:id="rId302" ref="B209"/>
    <hyperlink r:id="rId303" ref="R209"/>
    <hyperlink r:id="rId304" ref="B210"/>
    <hyperlink r:id="rId305" ref="R210"/>
    <hyperlink r:id="rId306" ref="B211"/>
    <hyperlink r:id="rId307" ref="R211"/>
    <hyperlink r:id="rId308" ref="B212"/>
    <hyperlink r:id="rId309" ref="B213"/>
    <hyperlink r:id="rId310" ref="B214"/>
    <hyperlink r:id="rId311" ref="R214"/>
    <hyperlink r:id="rId312" ref="B215"/>
    <hyperlink r:id="rId313" ref="R215"/>
    <hyperlink r:id="rId314" ref="B216"/>
    <hyperlink r:id="rId315" ref="R216"/>
    <hyperlink r:id="rId316" ref="B217"/>
    <hyperlink r:id="rId317" ref="B218"/>
    <hyperlink r:id="rId318" ref="R218"/>
    <hyperlink r:id="rId319" ref="B219"/>
    <hyperlink r:id="rId320" ref="R219"/>
    <hyperlink r:id="rId321" ref="B220"/>
    <hyperlink r:id="rId322" ref="R220"/>
    <hyperlink r:id="rId323" ref="B221"/>
    <hyperlink r:id="rId324" ref="B222"/>
    <hyperlink r:id="rId325" ref="R222"/>
    <hyperlink r:id="rId326" ref="B223"/>
    <hyperlink r:id="rId327" ref="B224"/>
    <hyperlink r:id="rId328" ref="R224"/>
    <hyperlink r:id="rId329" ref="B225"/>
    <hyperlink r:id="rId330" ref="B226"/>
    <hyperlink r:id="rId331" ref="R226"/>
    <hyperlink r:id="rId332" ref="B227"/>
    <hyperlink r:id="rId333" ref="R227"/>
    <hyperlink r:id="rId334" ref="B228"/>
    <hyperlink r:id="rId335" ref="R228"/>
    <hyperlink r:id="rId336" ref="B229"/>
    <hyperlink r:id="rId337" ref="R229"/>
    <hyperlink r:id="rId338" ref="B230"/>
    <hyperlink r:id="rId339" ref="R230"/>
    <hyperlink r:id="rId340" ref="B231"/>
    <hyperlink r:id="rId341" location="/property/974043528400000" ref="B232"/>
    <hyperlink r:id="rId342" ref="B233"/>
    <hyperlink r:id="rId343" ref="R233"/>
    <hyperlink r:id="rId344" ref="B234"/>
    <hyperlink r:id="rId345" ref="R234"/>
    <hyperlink r:id="rId346" ref="B235"/>
    <hyperlink r:id="rId347" ref="R235"/>
    <hyperlink r:id="rId348" ref="B236"/>
    <hyperlink r:id="rId349" ref="B237"/>
    <hyperlink r:id="rId350" ref="R238"/>
    <hyperlink r:id="rId351" location="/search/?term=Ingles%20Markets&amp;page=1" ref="B258"/>
    <hyperlink r:id="rId352" location="/property/965346401300000" ref="R263"/>
    <hyperlink r:id="rId353" location="/property/965815591100000" ref="A281"/>
    <hyperlink r:id="rId354" location="/property/965805978200000" ref="A282"/>
    <hyperlink r:id="rId355" ref="B293"/>
    <hyperlink r:id="rId356" ref="B294"/>
    <hyperlink r:id="rId357" location="/property/974032759900000" ref="B295"/>
    <hyperlink r:id="rId358" ref="B296"/>
    <hyperlink r:id="rId359" location="/property/974042022600000" ref="B297"/>
    <hyperlink r:id="rId360" ref="B298"/>
    <hyperlink r:id="rId361" location="/property/964899369900000" ref="B299"/>
    <hyperlink r:id="rId362" location="/property/061932194500000" ref="B300"/>
    <hyperlink r:id="rId363" location="/Record/874E03710800E053CE0AEFF6F8843B10" ref="B301"/>
    <hyperlink r:id="rId364" location="/Record/C9AB11273942AC9E4B7BD07E07FAC2CE" ref="B302"/>
    <hyperlink r:id="rId365" location="/Record/25414C250617A2EFDFB9BF8590C18927" ref="B303"/>
    <hyperlink r:id="rId366" location="/Record/E54AD7B79C4DA116846ECAF74074C004" ref="B304"/>
    <hyperlink r:id="rId367" location="/Record/D8C78FC23F149AA6A2534B4DD79EBDA7" ref="B305"/>
    <hyperlink r:id="rId368" location="/Record/65368028E0BFCCA1918AFA610D961DD5" ref="B306"/>
    <hyperlink r:id="rId369" location="/Record/7DEC98722FE8589B22FF0A818D61C8C4" ref="B307"/>
    <hyperlink r:id="rId370" location="/Record/D13FCC4FCB288FE08E2502C86593515E" ref="B308"/>
    <hyperlink r:id="rId371" location="/Record/A4F833E20B859869FB1DD9AA050F2284" ref="B309"/>
    <hyperlink r:id="rId372" location="/Record/03DC93943E7EC228DB610F1F53CF4E9B" ref="B310"/>
    <hyperlink r:id="rId373" location="/Record/7BF7A7261DF6744E288211D391128DF9" ref="B311"/>
    <hyperlink r:id="rId374" location="/Record/892479F0FB10EAEBADB4B2C3586C7226" ref="B312"/>
    <hyperlink r:id="rId375" location="/Record/EF4E481F26F360F7635DD36C1F425744" ref="B313"/>
    <hyperlink r:id="rId376" location="/Record/D56BF6C2D46606D9C02A841E91BE93A8" ref="B314"/>
    <hyperlink r:id="rId377" location="/Record/733266F4E8751E708E469C44E7F6A637" ref="B315"/>
    <hyperlink r:id="rId378" location="/Record/5D329C280A3C6933A89974B2C9D97433" ref="B316"/>
    <hyperlink r:id="rId379" location="/Record/21DDBA9C46C55AC0253115D615FF04AC" ref="B317"/>
    <hyperlink r:id="rId380" location="/Record/5C6A5A52FE3EA4F7295D4806D41D3E5C" ref="B318"/>
    <hyperlink r:id="rId381" location="/Record/6EA6F8B327E23CE025026F64D45912EE" ref="B319"/>
    <hyperlink r:id="rId382" location="/Record/043AC0673488719464987095A40F77BA" ref="B320"/>
    <hyperlink r:id="rId383" location="/Record/CC8143C313F7938B3A7444AF0AC367F0" ref="B321"/>
    <hyperlink r:id="rId384" location="/Record/77FFBB204B0007AFBB82111FD64A5D01" ref="B322"/>
    <hyperlink r:id="rId385" location="/Record/FF6E28FB701FC2406D396F8A0838BF23" ref="B323"/>
    <hyperlink r:id="rId386" location="/Record/E698CADD758BDD862FF02CB96164E51D" ref="B324"/>
    <hyperlink r:id="rId387" location="/Record/72C7A5A425B702E3C2A0140EAF042F68" ref="B325"/>
    <hyperlink r:id="rId388" location="/Record/7772D07E6F349591C5FF21CAB9607DE6" ref="B326"/>
    <hyperlink r:id="rId389" location="/Record/7050DD5E6D9E9A40D2C4BBE26C60AE3F" ref="B327"/>
    <hyperlink r:id="rId390" location="/Record/9755355E5C56F3012FD705013F5D0DF3" ref="B328"/>
    <hyperlink r:id="rId391" location="/Record/CA6D3D016F6CC24BEE1D76EA89735AD9" ref="B329"/>
    <hyperlink r:id="rId392" location="/Record/59E45235FBFE9631D300774B01ABEBA4" ref="B330"/>
    <hyperlink r:id="rId393" location="/Record/9655B124F0E1B41D7FC71198B808AA4A" ref="B331"/>
    <hyperlink r:id="rId394" location="/Record/5988BAD02629674490451070ACD1D410" ref="B332"/>
    <hyperlink r:id="rId395" ref="B333"/>
    <hyperlink r:id="rId396" ref="R333"/>
    <hyperlink r:id="rId397" location="/property/109413" ref="B334"/>
    <hyperlink r:id="rId398" location="/property/116809" ref="B335"/>
    <hyperlink r:id="rId399" location="/property/9928960" ref="B336"/>
    <hyperlink r:id="rId400" location="/property/9939502" ref="B337"/>
    <hyperlink r:id="rId401" ref="R337"/>
    <hyperlink r:id="rId402" location="/property/9941979" ref="B338"/>
    <hyperlink r:id="rId403" location="/property/9962419" ref="B339"/>
    <hyperlink r:id="rId404" location="/property/9968195" ref="B340"/>
    <hyperlink r:id="rId405" location="/property/9970994" ref="B341"/>
    <hyperlink r:id="rId406" location="/property/9975597" ref="B342"/>
    <hyperlink r:id="rId407" location="/property/10000067" ref="B343"/>
    <hyperlink r:id="rId408" location="/property/10005991" ref="B344"/>
    <hyperlink r:id="rId409" location="/property/10006313" ref="B345"/>
    <hyperlink r:id="rId410" location="/property/10010204" ref="B346"/>
    <hyperlink r:id="rId411" location="/property/10010302" ref="B347"/>
    <hyperlink r:id="rId412" location="/property/10011120" ref="B348"/>
    <hyperlink r:id="rId413" location="/property/10012003" ref="B349"/>
    <hyperlink r:id="rId414" location="/property/10012004" ref="B350"/>
    <hyperlink r:id="rId415" ref="B351"/>
    <hyperlink r:id="rId416" ref="B352"/>
    <hyperlink r:id="rId417" ref="B353"/>
    <hyperlink r:id="rId418" ref="B354"/>
    <hyperlink r:id="rId419" ref="B355"/>
    <hyperlink r:id="rId420" ref="B356"/>
    <hyperlink r:id="rId421" ref="B357"/>
    <hyperlink r:id="rId422" ref="B358"/>
    <hyperlink r:id="rId423" ref="B359"/>
    <hyperlink r:id="rId424" ref="B360"/>
    <hyperlink r:id="rId425" ref="B361"/>
    <hyperlink r:id="rId426" ref="B362"/>
    <hyperlink r:id="rId427" ref="B363"/>
    <hyperlink r:id="rId428" ref="B364"/>
    <hyperlink r:id="rId429" ref="B365"/>
    <hyperlink r:id="rId430" ref="B366"/>
    <hyperlink r:id="rId431" ref="B367"/>
    <hyperlink r:id="rId432" ref="B368"/>
    <hyperlink r:id="rId433" ref="B369"/>
    <hyperlink r:id="rId434" ref="B370"/>
    <hyperlink r:id="rId435" ref="B371"/>
    <hyperlink r:id="rId436" ref="B372"/>
    <hyperlink r:id="rId437" ref="B373"/>
    <hyperlink r:id="rId438" ref="B374"/>
    <hyperlink r:id="rId439" ref="B375"/>
    <hyperlink r:id="rId440" ref="B376"/>
    <hyperlink r:id="rId441" ref="A377"/>
    <hyperlink r:id="rId442" ref="B377"/>
    <hyperlink r:id="rId443" ref="B378"/>
    <hyperlink r:id="rId444" ref="B379"/>
    <hyperlink r:id="rId445" ref="B380"/>
    <hyperlink r:id="rId446" ref="B381"/>
    <hyperlink r:id="rId447" ref="B382"/>
    <hyperlink r:id="rId448" ref="B383"/>
    <hyperlink r:id="rId449" ref="B384"/>
    <hyperlink r:id="rId450" ref="B385"/>
    <hyperlink r:id="rId451" ref="B386"/>
    <hyperlink r:id="rId452" ref="B387"/>
    <hyperlink r:id="rId453" ref="B388"/>
    <hyperlink r:id="rId454" ref="B389"/>
    <hyperlink r:id="rId455" ref="B390"/>
    <hyperlink r:id="rId456" ref="B391"/>
    <hyperlink r:id="rId457" ref="B392"/>
    <hyperlink r:id="rId458" ref="B398"/>
    <hyperlink r:id="rId459" location="/Record/2FE7EE819006A913AD719CFD47D1A8C8" ref="B403"/>
    <hyperlink r:id="rId460" location="/Record/B5E8415AC516AC33E6195A2F3F147F14" ref="B404"/>
    <hyperlink r:id="rId461" location="/Record/71C368B3F8D6DF554161036CA701BA20" ref="B405"/>
    <hyperlink r:id="rId462" location="/Record/D80E497BB0EF19CF57F604929E880900" ref="B406"/>
    <hyperlink r:id="rId463" location="/Record/FFA66B72C26F7BAAC8CE718D169681A8" ref="B407"/>
    <hyperlink r:id="rId464" location="/Record/E108B385C376BD42CD5547C4EE0BEA4E" ref="B408"/>
    <hyperlink r:id="rId465" location="/Record/DAE6768ECEB22F591143ED9C066DBBE7" ref="B409"/>
    <hyperlink r:id="rId466" location="/Record/D19310D93CD6C701F8EE2203B3133C76" ref="B410"/>
    <hyperlink r:id="rId467" ref="B411"/>
    <hyperlink r:id="rId468" ref="B412"/>
    <hyperlink r:id="rId469" ref="B413"/>
    <hyperlink r:id="rId470" location="/Record/CD302928DCD71C76DACC2A8D74FA6E13" ref="B414"/>
    <hyperlink r:id="rId471" location="/Record/AC50298B907DC1B361807ACFC7663E05" ref="B415"/>
    <hyperlink r:id="rId472" location="/Record/E077F6D04C50C0065798802488927213" ref="B416"/>
    <hyperlink r:id="rId473" ref="B417"/>
    <hyperlink r:id="rId474" ref="B418"/>
    <hyperlink r:id="rId475" ref="B419"/>
    <hyperlink r:id="rId476" ref="B420"/>
    <hyperlink r:id="rId477" ref="B421"/>
    <hyperlink r:id="rId478" ref="B422"/>
    <hyperlink r:id="rId479" ref="B423"/>
    <hyperlink r:id="rId480" ref="B424"/>
    <hyperlink r:id="rId481" ref="B425"/>
    <hyperlink r:id="rId482" ref="B426"/>
    <hyperlink r:id="rId483" location="/property/386164" ref="B427"/>
    <hyperlink r:id="rId484" ref="B428"/>
    <hyperlink r:id="rId485" ref="B429"/>
    <hyperlink r:id="rId486" ref="B430"/>
    <hyperlink r:id="rId487" ref="B431"/>
    <hyperlink r:id="rId488" ref="B432"/>
    <hyperlink r:id="rId489" ref="B433"/>
    <hyperlink r:id="rId490" ref="B434"/>
    <hyperlink r:id="rId491" ref="B435"/>
    <hyperlink r:id="rId492" ref="B436"/>
    <hyperlink r:id="rId493" ref="B437"/>
    <hyperlink r:id="rId494" ref="B438"/>
    <hyperlink r:id="rId495" ref="B439"/>
    <hyperlink r:id="rId496" location="/property/974219369900000" ref="B440"/>
    <hyperlink r:id="rId497" location="/property/964791577600000" ref="B441"/>
    <hyperlink r:id="rId498" ref="B442"/>
    <hyperlink r:id="rId499" ref="B443"/>
    <hyperlink r:id="rId500" ref="B445"/>
    <hyperlink r:id="rId501" ref="B446"/>
    <hyperlink r:id="rId502" ref="B447"/>
  </hyperlinks>
  <drawing r:id="rId50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6.38"/>
  </cols>
  <sheetData>
    <row r="1">
      <c r="A1" s="355" t="s">
        <v>986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03"/>
    </row>
    <row r="2">
      <c r="A2" s="355" t="s">
        <v>987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03"/>
    </row>
    <row r="3">
      <c r="A3" s="357" t="s">
        <v>988</v>
      </c>
      <c r="B3" s="357">
        <v>2013.0</v>
      </c>
      <c r="C3" s="357">
        <v>2014.0</v>
      </c>
      <c r="D3" s="357">
        <v>2015.0</v>
      </c>
      <c r="E3" s="357">
        <v>2016.0</v>
      </c>
      <c r="F3" s="357">
        <v>2017.0</v>
      </c>
      <c r="G3" s="357">
        <v>2018.0</v>
      </c>
      <c r="H3" s="357">
        <v>2019.0</v>
      </c>
      <c r="I3" s="357">
        <v>2020.0</v>
      </c>
      <c r="J3" s="357">
        <v>2021.0</v>
      </c>
      <c r="K3" s="357">
        <v>2022.0</v>
      </c>
      <c r="L3" s="357">
        <v>2023.0</v>
      </c>
      <c r="M3" s="357"/>
      <c r="N3" s="357"/>
      <c r="O3" s="357"/>
      <c r="P3" s="357"/>
      <c r="Q3" s="357"/>
      <c r="R3" s="357"/>
      <c r="S3" s="357"/>
      <c r="T3" s="357"/>
      <c r="U3" s="357"/>
      <c r="V3" s="357"/>
    </row>
    <row r="4">
      <c r="A4" s="358" t="s">
        <v>273</v>
      </c>
      <c r="B4" s="359">
        <v>3.02390527E8</v>
      </c>
      <c r="C4" s="359">
        <v>3.08475596E8</v>
      </c>
      <c r="D4" s="359">
        <v>3.19247363E8</v>
      </c>
      <c r="E4" s="359">
        <v>3.32093281E8</v>
      </c>
      <c r="F4" s="359">
        <v>3.39983697E8</v>
      </c>
      <c r="G4" s="359">
        <v>3.51073344E8</v>
      </c>
      <c r="H4" s="359">
        <v>3.73434259E8</v>
      </c>
      <c r="I4" s="359">
        <v>3.87561951E8</v>
      </c>
      <c r="J4" s="359">
        <v>3.99747689E8</v>
      </c>
      <c r="K4" s="359">
        <v>4.17414333E8</v>
      </c>
      <c r="L4" s="359">
        <v>4.57048257E8</v>
      </c>
    </row>
    <row r="5">
      <c r="A5" s="358" t="s">
        <v>989</v>
      </c>
      <c r="B5" s="359">
        <v>9644248.0</v>
      </c>
      <c r="C5" s="359">
        <v>7201640.0</v>
      </c>
      <c r="D5" s="359">
        <v>1.5289568E7</v>
      </c>
      <c r="E5" s="359">
        <v>3.4977869E7</v>
      </c>
      <c r="F5" s="359">
        <v>2.6684306E7</v>
      </c>
      <c r="G5" s="359">
        <v>1.2393293E7</v>
      </c>
      <c r="H5" s="359">
        <v>2.6206372E7</v>
      </c>
      <c r="I5" s="359">
        <v>1.6977941E7</v>
      </c>
      <c r="J5" s="359">
        <v>3.7735207E7</v>
      </c>
      <c r="K5" s="359">
        <v>3.8591661E7</v>
      </c>
      <c r="L5" s="359">
        <v>4.3281401E7</v>
      </c>
    </row>
    <row r="6">
      <c r="A6" s="358" t="s">
        <v>990</v>
      </c>
      <c r="B6" s="359">
        <v>9.83136114E8</v>
      </c>
      <c r="C6" s="359">
        <v>1.015061129E9</v>
      </c>
      <c r="D6" s="359">
        <v>1.027716672E9</v>
      </c>
      <c r="E6" s="359">
        <v>1.05812603E9</v>
      </c>
      <c r="F6" s="359">
        <v>1.110482379E9</v>
      </c>
      <c r="G6" s="359">
        <v>1.173237017E9</v>
      </c>
      <c r="H6" s="359">
        <v>1.212984091E9</v>
      </c>
      <c r="I6" s="359">
        <v>1.277299029E9</v>
      </c>
      <c r="J6" s="359">
        <v>1.304896586E9</v>
      </c>
      <c r="K6" s="359">
        <v>1.350593056E9</v>
      </c>
      <c r="L6" s="359">
        <v>1.414696772E9</v>
      </c>
    </row>
    <row r="7">
      <c r="A7" s="358" t="s">
        <v>991</v>
      </c>
      <c r="B7" s="359">
        <v>7.38305477E8</v>
      </c>
      <c r="C7" s="359">
        <v>7.85827851E8</v>
      </c>
      <c r="D7" s="359">
        <v>8.15624122E8</v>
      </c>
      <c r="E7" s="359">
        <v>8.64032096E8</v>
      </c>
      <c r="F7" s="359">
        <v>9.00160007E8</v>
      </c>
      <c r="G7" s="359">
        <v>9.46026834E8</v>
      </c>
      <c r="H7" s="359">
        <v>9.79229721E8</v>
      </c>
      <c r="I7" s="359">
        <v>9.91978611E8</v>
      </c>
      <c r="J7" s="359">
        <v>1.018790068E9</v>
      </c>
      <c r="K7" s="359">
        <v>1.045266039E9</v>
      </c>
      <c r="L7" s="359">
        <v>1.053056285E9</v>
      </c>
    </row>
    <row r="8">
      <c r="A8" s="358" t="s">
        <v>992</v>
      </c>
      <c r="B8" s="359">
        <v>6.4436941E7</v>
      </c>
      <c r="C8" s="359">
        <v>6.4705509E7</v>
      </c>
      <c r="D8" s="359">
        <v>6.8920594E7</v>
      </c>
      <c r="E8" s="359">
        <v>7.1052757E7</v>
      </c>
      <c r="F8" s="359">
        <v>7.2942078E7</v>
      </c>
      <c r="G8" s="359">
        <v>7.5919047E7</v>
      </c>
      <c r="H8" s="359">
        <v>7.8851265E7</v>
      </c>
      <c r="I8" s="359">
        <v>8.2665722E7</v>
      </c>
      <c r="J8" s="359">
        <v>7.1032666E7</v>
      </c>
      <c r="K8" s="359">
        <v>7.5163558E7</v>
      </c>
      <c r="L8" s="359">
        <v>7.853198E7</v>
      </c>
    </row>
    <row r="9">
      <c r="A9" s="358" t="s">
        <v>993</v>
      </c>
      <c r="B9" s="359">
        <v>5.3886925E7</v>
      </c>
      <c r="C9" s="359">
        <v>5.3183103E7</v>
      </c>
      <c r="D9" s="359">
        <v>5.3902524E7</v>
      </c>
      <c r="E9" s="359">
        <v>5.4093765E7</v>
      </c>
      <c r="F9" s="359">
        <v>5.6561436E7</v>
      </c>
      <c r="G9" s="359">
        <v>5.4387952E7</v>
      </c>
      <c r="H9" s="359">
        <v>5.6455431E7</v>
      </c>
      <c r="I9" s="359">
        <v>6.0392067E7</v>
      </c>
      <c r="J9" s="359">
        <v>6.0986752E7</v>
      </c>
      <c r="K9" s="359">
        <v>6.0958847E7</v>
      </c>
      <c r="L9" s="359">
        <v>6.0950486E7</v>
      </c>
    </row>
    <row r="10">
      <c r="A10" s="358" t="s">
        <v>994</v>
      </c>
      <c r="B10" s="359">
        <v>2.151800232E9</v>
      </c>
      <c r="C10" s="359">
        <v>2.234454828E9</v>
      </c>
      <c r="D10" s="359">
        <v>2.300700843E9</v>
      </c>
      <c r="E10" s="359">
        <v>2.414375798E9</v>
      </c>
      <c r="F10" s="359">
        <v>2.506813903E9</v>
      </c>
      <c r="G10" s="359">
        <v>2.613037487E9</v>
      </c>
      <c r="H10" s="359">
        <v>2.727161139E9</v>
      </c>
      <c r="I10" s="359">
        <v>2.816875321E9</v>
      </c>
      <c r="J10" s="359">
        <v>2.893188968E9</v>
      </c>
      <c r="K10" s="359">
        <v>2.987987494E9</v>
      </c>
      <c r="L10" s="359">
        <v>3.111221259E9</v>
      </c>
    </row>
    <row r="11">
      <c r="A11" s="358" t="s">
        <v>995</v>
      </c>
      <c r="B11" s="359">
        <v>9.39668177E8</v>
      </c>
      <c r="C11" s="359">
        <v>1.015847799E9</v>
      </c>
      <c r="D11" s="359">
        <v>1.08924245E9</v>
      </c>
      <c r="E11" s="359">
        <v>1.166494025E9</v>
      </c>
      <c r="F11" s="359">
        <v>1.241701553E9</v>
      </c>
      <c r="G11" s="359">
        <v>1.309993117E9</v>
      </c>
      <c r="H11" s="359">
        <v>1.382893824E9</v>
      </c>
      <c r="I11" s="359">
        <v>1.462385631E9</v>
      </c>
      <c r="J11" s="359">
        <v>1.522419536E9</v>
      </c>
      <c r="K11" s="359">
        <v>1.613956325E9</v>
      </c>
      <c r="L11" s="359">
        <v>1.67934897E9</v>
      </c>
    </row>
    <row r="12">
      <c r="A12" s="358" t="s">
        <v>996</v>
      </c>
      <c r="B12" s="359">
        <f t="shared" ref="B12:L12" si="1">B10-B11</f>
        <v>1212132055</v>
      </c>
      <c r="C12" s="359">
        <f t="shared" si="1"/>
        <v>1218607029</v>
      </c>
      <c r="D12" s="359">
        <f t="shared" si="1"/>
        <v>1211458393</v>
      </c>
      <c r="E12" s="359">
        <f t="shared" si="1"/>
        <v>1247881773</v>
      </c>
      <c r="F12" s="359">
        <f t="shared" si="1"/>
        <v>1265112350</v>
      </c>
      <c r="G12" s="359">
        <f t="shared" si="1"/>
        <v>1303044370</v>
      </c>
      <c r="H12" s="359">
        <f t="shared" si="1"/>
        <v>1344267315</v>
      </c>
      <c r="I12" s="359">
        <f t="shared" si="1"/>
        <v>1354489690</v>
      </c>
      <c r="J12" s="359">
        <f t="shared" si="1"/>
        <v>1370769432</v>
      </c>
      <c r="K12" s="359">
        <f t="shared" si="1"/>
        <v>1374031169</v>
      </c>
      <c r="L12" s="359">
        <f t="shared" si="1"/>
        <v>1431872289</v>
      </c>
    </row>
    <row r="13">
      <c r="A13" s="358" t="s">
        <v>997</v>
      </c>
      <c r="B13" s="359">
        <f t="shared" ref="B13:L13" si="2">B5+B7+B8+B9</f>
        <v>866273591</v>
      </c>
      <c r="C13" s="359">
        <f t="shared" si="2"/>
        <v>910918103</v>
      </c>
      <c r="D13" s="359">
        <f t="shared" si="2"/>
        <v>953736808</v>
      </c>
      <c r="E13" s="359">
        <f t="shared" si="2"/>
        <v>1024156487</v>
      </c>
      <c r="F13" s="359">
        <f t="shared" si="2"/>
        <v>1056347827</v>
      </c>
      <c r="G13" s="359">
        <f t="shared" si="2"/>
        <v>1088727126</v>
      </c>
      <c r="H13" s="359">
        <f t="shared" si="2"/>
        <v>1140742789</v>
      </c>
      <c r="I13" s="359">
        <f t="shared" si="2"/>
        <v>1152014341</v>
      </c>
      <c r="J13" s="359">
        <f t="shared" si="2"/>
        <v>1188544693</v>
      </c>
      <c r="K13" s="359">
        <f t="shared" si="2"/>
        <v>1219980105</v>
      </c>
      <c r="L13" s="359">
        <f t="shared" si="2"/>
        <v>1235820152</v>
      </c>
    </row>
    <row r="14">
      <c r="A14" s="358" t="s">
        <v>998</v>
      </c>
      <c r="B14" s="360">
        <v>7.8104881E7</v>
      </c>
      <c r="C14" s="359">
        <f t="shared" ref="C14:L14" si="3">C13-B13</f>
        <v>44644512</v>
      </c>
      <c r="D14" s="359">
        <f t="shared" si="3"/>
        <v>42818705</v>
      </c>
      <c r="E14" s="359">
        <f t="shared" si="3"/>
        <v>70419679</v>
      </c>
      <c r="F14" s="359">
        <f t="shared" si="3"/>
        <v>32191340</v>
      </c>
      <c r="G14" s="359">
        <f t="shared" si="3"/>
        <v>32379299</v>
      </c>
      <c r="H14" s="359">
        <f t="shared" si="3"/>
        <v>52015663</v>
      </c>
      <c r="I14" s="359">
        <f t="shared" si="3"/>
        <v>11271552</v>
      </c>
      <c r="J14" s="359">
        <f t="shared" si="3"/>
        <v>36530352</v>
      </c>
      <c r="K14" s="359">
        <f t="shared" si="3"/>
        <v>31435412</v>
      </c>
      <c r="L14" s="359">
        <f t="shared" si="3"/>
        <v>15840047</v>
      </c>
    </row>
    <row r="15">
      <c r="A15" s="358" t="s">
        <v>999</v>
      </c>
      <c r="B15" s="360">
        <v>4.1796507E7</v>
      </c>
      <c r="C15" s="359">
        <v>4.1424958E7</v>
      </c>
      <c r="D15" s="359">
        <v>4.1424958E7</v>
      </c>
      <c r="E15" s="359">
        <v>4.4899234E7</v>
      </c>
      <c r="F15" s="359">
        <v>4.5528897E7</v>
      </c>
      <c r="G15" s="359">
        <v>5.4348413E7</v>
      </c>
      <c r="H15" s="359">
        <v>5.7568972E7</v>
      </c>
      <c r="I15" s="359">
        <v>6.0322338E7</v>
      </c>
      <c r="J15" s="359">
        <v>8.2896124E7</v>
      </c>
      <c r="K15" s="359">
        <v>9.1607085E7</v>
      </c>
      <c r="L15" s="359">
        <v>1.11407692E8</v>
      </c>
    </row>
    <row r="16">
      <c r="A16" s="358" t="s">
        <v>1000</v>
      </c>
      <c r="B16" s="360">
        <v>1.68884878E8</v>
      </c>
      <c r="C16" s="359">
        <v>1.55165151E8</v>
      </c>
      <c r="D16" s="359">
        <v>1.55165151E8</v>
      </c>
      <c r="E16" s="359">
        <v>1.54498272E8</v>
      </c>
      <c r="F16" s="359">
        <v>1.70277547E8</v>
      </c>
      <c r="G16" s="359">
        <v>1.70700496E8</v>
      </c>
      <c r="H16" s="359">
        <v>1.79723671E8</v>
      </c>
      <c r="I16" s="359">
        <v>2.06833515E8</v>
      </c>
      <c r="J16" s="359">
        <v>2.17732283E8</v>
      </c>
      <c r="K16" s="359">
        <v>2.41280289E8</v>
      </c>
      <c r="L16" s="359">
        <v>2.8602285E8</v>
      </c>
    </row>
    <row r="17">
      <c r="A17" s="358" t="s">
        <v>1001</v>
      </c>
      <c r="B17" s="361">
        <f t="shared" ref="B17:L17" si="4">B15+B16</f>
        <v>210681385</v>
      </c>
      <c r="C17" s="362">
        <f t="shared" si="4"/>
        <v>196590109</v>
      </c>
      <c r="D17" s="362">
        <f t="shared" si="4"/>
        <v>196590109</v>
      </c>
      <c r="E17" s="362">
        <f t="shared" si="4"/>
        <v>199397506</v>
      </c>
      <c r="F17" s="362">
        <f t="shared" si="4"/>
        <v>215806444</v>
      </c>
      <c r="G17" s="362">
        <f t="shared" si="4"/>
        <v>225048909</v>
      </c>
      <c r="H17" s="362">
        <f t="shared" si="4"/>
        <v>237292643</v>
      </c>
      <c r="I17" s="362">
        <f t="shared" si="4"/>
        <v>267155853</v>
      </c>
      <c r="J17" s="362">
        <f t="shared" si="4"/>
        <v>300628407</v>
      </c>
      <c r="K17" s="362">
        <f t="shared" si="4"/>
        <v>332887374</v>
      </c>
      <c r="L17" s="362">
        <f t="shared" si="4"/>
        <v>397430542</v>
      </c>
    </row>
    <row r="18">
      <c r="A18" s="358" t="s">
        <v>1002</v>
      </c>
      <c r="B18" s="361">
        <f t="shared" ref="B18:L18" si="5">(B4+B6)-B9</f>
        <v>1231639716</v>
      </c>
      <c r="C18" s="362">
        <f t="shared" si="5"/>
        <v>1270353622</v>
      </c>
      <c r="D18" s="362">
        <f t="shared" si="5"/>
        <v>1293061511</v>
      </c>
      <c r="E18" s="362">
        <f t="shared" si="5"/>
        <v>1336125546</v>
      </c>
      <c r="F18" s="362">
        <f t="shared" si="5"/>
        <v>1393904640</v>
      </c>
      <c r="G18" s="362">
        <f t="shared" si="5"/>
        <v>1469922409</v>
      </c>
      <c r="H18" s="362">
        <f t="shared" si="5"/>
        <v>1529962919</v>
      </c>
      <c r="I18" s="362">
        <f t="shared" si="5"/>
        <v>1604468913</v>
      </c>
      <c r="J18" s="362">
        <f t="shared" si="5"/>
        <v>1643657523</v>
      </c>
      <c r="K18" s="362">
        <f t="shared" si="5"/>
        <v>1707048542</v>
      </c>
      <c r="L18" s="362">
        <f t="shared" si="5"/>
        <v>1810794543</v>
      </c>
    </row>
    <row r="19">
      <c r="A19" s="358" t="s">
        <v>1003</v>
      </c>
      <c r="B19" s="361">
        <f t="shared" ref="B19:L19" si="6">B4+B6</f>
        <v>1285526641</v>
      </c>
      <c r="C19" s="362">
        <f t="shared" si="6"/>
        <v>1323536725</v>
      </c>
      <c r="D19" s="362">
        <f t="shared" si="6"/>
        <v>1346964035</v>
      </c>
      <c r="E19" s="362">
        <f t="shared" si="6"/>
        <v>1390219311</v>
      </c>
      <c r="F19" s="362">
        <f t="shared" si="6"/>
        <v>1450466076</v>
      </c>
      <c r="G19" s="362">
        <f t="shared" si="6"/>
        <v>1524310361</v>
      </c>
      <c r="H19" s="362">
        <f t="shared" si="6"/>
        <v>1586418350</v>
      </c>
      <c r="I19" s="362">
        <f t="shared" si="6"/>
        <v>1664860980</v>
      </c>
      <c r="J19" s="362">
        <f t="shared" si="6"/>
        <v>1704644275</v>
      </c>
      <c r="K19" s="362">
        <f t="shared" si="6"/>
        <v>1768007389</v>
      </c>
      <c r="L19" s="362">
        <f t="shared" si="6"/>
        <v>1871745029</v>
      </c>
    </row>
    <row r="20">
      <c r="A20" s="358" t="s">
        <v>1004</v>
      </c>
      <c r="B20" s="363" t="s">
        <v>157</v>
      </c>
      <c r="C20" s="362">
        <f t="shared" ref="C20:L20" si="7">C17-B17</f>
        <v>-14091276</v>
      </c>
      <c r="D20" s="362">
        <f t="shared" si="7"/>
        <v>0</v>
      </c>
      <c r="E20" s="362">
        <f t="shared" si="7"/>
        <v>2807397</v>
      </c>
      <c r="F20" s="362">
        <f t="shared" si="7"/>
        <v>16408938</v>
      </c>
      <c r="G20" s="362">
        <f t="shared" si="7"/>
        <v>9242465</v>
      </c>
      <c r="H20" s="362">
        <f t="shared" si="7"/>
        <v>12243734</v>
      </c>
      <c r="I20" s="362">
        <f t="shared" si="7"/>
        <v>29863210</v>
      </c>
      <c r="J20" s="362">
        <f t="shared" si="7"/>
        <v>33472554</v>
      </c>
      <c r="K20" s="362">
        <f t="shared" si="7"/>
        <v>32258967</v>
      </c>
      <c r="L20" s="362">
        <f t="shared" si="7"/>
        <v>64543168</v>
      </c>
    </row>
    <row r="21">
      <c r="A21" s="358" t="s">
        <v>1005</v>
      </c>
      <c r="B21" s="363" t="s">
        <v>157</v>
      </c>
      <c r="C21" s="362">
        <f t="shared" ref="C21:L21" si="8">C19-B19</f>
        <v>38010084</v>
      </c>
      <c r="D21" s="362">
        <f t="shared" si="8"/>
        <v>23427310</v>
      </c>
      <c r="E21" s="362">
        <f t="shared" si="8"/>
        <v>43255276</v>
      </c>
      <c r="F21" s="362">
        <f t="shared" si="8"/>
        <v>60246765</v>
      </c>
      <c r="G21" s="362">
        <f t="shared" si="8"/>
        <v>73844285</v>
      </c>
      <c r="H21" s="362">
        <f t="shared" si="8"/>
        <v>62107989</v>
      </c>
      <c r="I21" s="362">
        <f t="shared" si="8"/>
        <v>78442630</v>
      </c>
      <c r="J21" s="362">
        <f t="shared" si="8"/>
        <v>39783295</v>
      </c>
      <c r="K21" s="362">
        <f t="shared" si="8"/>
        <v>63363114</v>
      </c>
      <c r="L21" s="362">
        <f t="shared" si="8"/>
        <v>103737640</v>
      </c>
    </row>
    <row r="22">
      <c r="A22" s="358" t="s">
        <v>1006</v>
      </c>
      <c r="B22" s="363"/>
      <c r="C22" s="364">
        <f t="shared" ref="C22:L22" si="9">C21+C14</f>
        <v>82654596</v>
      </c>
      <c r="D22" s="364">
        <f t="shared" si="9"/>
        <v>66246015</v>
      </c>
      <c r="E22" s="364">
        <f t="shared" si="9"/>
        <v>113674955</v>
      </c>
      <c r="F22" s="364">
        <f t="shared" si="9"/>
        <v>92438105</v>
      </c>
      <c r="G22" s="364">
        <f t="shared" si="9"/>
        <v>106223584</v>
      </c>
      <c r="H22" s="364">
        <f t="shared" si="9"/>
        <v>114123652</v>
      </c>
      <c r="I22" s="364">
        <f t="shared" si="9"/>
        <v>89714182</v>
      </c>
      <c r="J22" s="364">
        <f t="shared" si="9"/>
        <v>76313647</v>
      </c>
      <c r="K22" s="364">
        <f t="shared" si="9"/>
        <v>94798526</v>
      </c>
      <c r="L22" s="364">
        <f t="shared" si="9"/>
        <v>119577687</v>
      </c>
    </row>
    <row r="23">
      <c r="A23" s="358" t="s">
        <v>1007</v>
      </c>
      <c r="B23" s="363" t="s">
        <v>157</v>
      </c>
      <c r="C23" s="365">
        <f t="shared" ref="C23:L23" si="10">C20/C21</f>
        <v>-0.370724674</v>
      </c>
      <c r="D23" s="365">
        <f t="shared" si="10"/>
        <v>0</v>
      </c>
      <c r="E23" s="365">
        <f t="shared" si="10"/>
        <v>0.06490299588</v>
      </c>
      <c r="F23" s="365">
        <f t="shared" si="10"/>
        <v>0.2723621426</v>
      </c>
      <c r="G23" s="365">
        <f t="shared" si="10"/>
        <v>0.1251615477</v>
      </c>
      <c r="H23" s="365">
        <f t="shared" si="10"/>
        <v>0.197136217</v>
      </c>
      <c r="I23" s="365">
        <f t="shared" si="10"/>
        <v>0.3807012845</v>
      </c>
      <c r="J23" s="365">
        <f t="shared" si="10"/>
        <v>0.8413720885</v>
      </c>
      <c r="K23" s="365">
        <f t="shared" si="10"/>
        <v>0.509112715</v>
      </c>
      <c r="L23" s="365">
        <f t="shared" si="10"/>
        <v>0.6221769456</v>
      </c>
    </row>
    <row r="24">
      <c r="A24" s="358" t="s">
        <v>1008</v>
      </c>
      <c r="B24" s="363" t="s">
        <v>157</v>
      </c>
      <c r="C24" s="362">
        <f>C21</f>
        <v>38010084</v>
      </c>
      <c r="D24" s="362">
        <f t="shared" ref="D24:L24" si="11">D21-D20</f>
        <v>23427310</v>
      </c>
      <c r="E24" s="362">
        <f t="shared" si="11"/>
        <v>40447879</v>
      </c>
      <c r="F24" s="362">
        <f t="shared" si="11"/>
        <v>43837827</v>
      </c>
      <c r="G24" s="362">
        <f t="shared" si="11"/>
        <v>64601820</v>
      </c>
      <c r="H24" s="362">
        <f t="shared" si="11"/>
        <v>49864255</v>
      </c>
      <c r="I24" s="362">
        <f t="shared" si="11"/>
        <v>48579420</v>
      </c>
      <c r="J24" s="362">
        <f t="shared" si="11"/>
        <v>6310741</v>
      </c>
      <c r="K24" s="362">
        <f t="shared" si="11"/>
        <v>31104147</v>
      </c>
      <c r="L24" s="362">
        <f t="shared" si="11"/>
        <v>39194472</v>
      </c>
    </row>
    <row r="25">
      <c r="A25" s="358" t="s">
        <v>1009</v>
      </c>
      <c r="B25" s="363" t="s">
        <v>157</v>
      </c>
      <c r="C25" s="362">
        <f t="shared" ref="C25:L25" si="12">C21+C33</f>
        <v>82654596</v>
      </c>
      <c r="D25" s="362">
        <f t="shared" si="12"/>
        <v>66246015</v>
      </c>
      <c r="E25" s="362">
        <f t="shared" si="12"/>
        <v>113674955</v>
      </c>
      <c r="F25" s="362">
        <f t="shared" si="12"/>
        <v>92438105</v>
      </c>
      <c r="G25" s="362">
        <f t="shared" si="12"/>
        <v>106223584</v>
      </c>
      <c r="H25" s="362">
        <f t="shared" si="12"/>
        <v>114123652</v>
      </c>
      <c r="I25" s="362">
        <f t="shared" si="12"/>
        <v>89714182</v>
      </c>
      <c r="J25" s="362">
        <f t="shared" si="12"/>
        <v>76313647</v>
      </c>
      <c r="K25" s="362">
        <f t="shared" si="12"/>
        <v>94798526</v>
      </c>
      <c r="L25" s="362">
        <f t="shared" si="12"/>
        <v>119577687</v>
      </c>
    </row>
    <row r="26">
      <c r="A26" s="355" t="s">
        <v>1010</v>
      </c>
      <c r="B26" s="356"/>
      <c r="C26" s="356"/>
      <c r="D26" s="356"/>
      <c r="E26" s="356"/>
      <c r="F26" s="356"/>
      <c r="G26" s="356"/>
      <c r="H26" s="356"/>
      <c r="I26" s="356"/>
      <c r="J26" s="356"/>
      <c r="K26" s="356"/>
      <c r="L26" s="303"/>
    </row>
    <row r="27">
      <c r="A27" s="357" t="s">
        <v>988</v>
      </c>
      <c r="B27" s="357">
        <v>2013.0</v>
      </c>
      <c r="C27" s="357">
        <v>2014.0</v>
      </c>
      <c r="D27" s="357">
        <v>2015.0</v>
      </c>
      <c r="E27" s="357">
        <v>2016.0</v>
      </c>
      <c r="F27" s="357">
        <v>2017.0</v>
      </c>
      <c r="G27" s="357">
        <v>2018.0</v>
      </c>
      <c r="H27" s="357">
        <v>2019.0</v>
      </c>
      <c r="I27" s="357">
        <v>2020.0</v>
      </c>
      <c r="J27" s="357">
        <v>2021.0</v>
      </c>
      <c r="K27" s="357">
        <v>2022.0</v>
      </c>
      <c r="L27" s="357">
        <v>2023.0</v>
      </c>
      <c r="M27" s="357"/>
      <c r="N27" s="357"/>
      <c r="O27" s="357"/>
      <c r="P27" s="357"/>
      <c r="Q27" s="357"/>
      <c r="R27" s="357"/>
      <c r="S27" s="357"/>
      <c r="T27" s="357"/>
      <c r="U27" s="357"/>
      <c r="V27" s="357"/>
    </row>
    <row r="28">
      <c r="A28" s="358" t="s">
        <v>1011</v>
      </c>
      <c r="B28" s="366">
        <v>3.5598E9</v>
      </c>
      <c r="C28" s="366">
        <v>3.683E9</v>
      </c>
      <c r="D28" s="366">
        <v>3.6358E9</v>
      </c>
      <c r="E28" s="366">
        <v>3.6568E9</v>
      </c>
      <c r="F28" s="366">
        <v>3.8607E9</v>
      </c>
      <c r="G28" s="366">
        <v>3.9714E9</v>
      </c>
      <c r="H28" s="366">
        <v>4.0714E9</v>
      </c>
      <c r="I28" s="366">
        <v>4.4821E9</v>
      </c>
      <c r="J28" s="366">
        <v>4.832E9</v>
      </c>
      <c r="K28" s="366">
        <v>5.4757E9</v>
      </c>
      <c r="L28" s="366">
        <v>5.6639E9</v>
      </c>
    </row>
    <row r="29">
      <c r="A29" s="358" t="s">
        <v>1012</v>
      </c>
      <c r="B29" s="366">
        <v>2.079589E7</v>
      </c>
      <c r="C29" s="366">
        <v>5.1426454E7</v>
      </c>
      <c r="D29" s="366">
        <v>5.9353123E7</v>
      </c>
      <c r="E29" s="366">
        <v>5.4189466E7</v>
      </c>
      <c r="F29" s="366">
        <v>5.387358E7</v>
      </c>
      <c r="G29" s="366">
        <v>9.7364628E7</v>
      </c>
      <c r="H29" s="366">
        <v>8.1580002E7</v>
      </c>
      <c r="I29" s="366">
        <v>1.78601433E8</v>
      </c>
      <c r="J29" s="366">
        <v>2.49731458E8</v>
      </c>
      <c r="K29" s="366">
        <v>2.72758928E8</v>
      </c>
      <c r="L29" s="366">
        <v>2.10811959E8</v>
      </c>
    </row>
    <row r="30">
      <c r="A30" s="358" t="s">
        <v>1013</v>
      </c>
      <c r="B30" s="366">
        <v>9.7663587E7</v>
      </c>
      <c r="C30" s="366">
        <v>1.02876964E8</v>
      </c>
      <c r="D30" s="366">
        <v>1.02876964E8</v>
      </c>
      <c r="E30" s="366">
        <v>1.06587686E8</v>
      </c>
      <c r="F30" s="366">
        <v>1.10929378E8</v>
      </c>
      <c r="G30" s="366">
        <v>1.13082675E8</v>
      </c>
      <c r="H30" s="366">
        <v>1.125201E8</v>
      </c>
      <c r="I30" s="366">
        <v>1.16282239E8</v>
      </c>
      <c r="J30" s="366">
        <v>1.17103658E8</v>
      </c>
      <c r="K30" s="366">
        <v>1.17801654E8</v>
      </c>
      <c r="L30" s="366">
        <v>1.15979172E8</v>
      </c>
    </row>
    <row r="31">
      <c r="A31" s="358" t="s">
        <v>1014</v>
      </c>
      <c r="B31" s="366">
        <v>5220102.0</v>
      </c>
      <c r="C31" s="366">
        <v>5363637.0</v>
      </c>
      <c r="D31" s="366">
        <v>5019873.0</v>
      </c>
      <c r="E31" s="366">
        <v>4936485.0</v>
      </c>
      <c r="F31" s="366">
        <v>5255719.0</v>
      </c>
      <c r="G31" s="366">
        <v>5132805.0</v>
      </c>
      <c r="H31" s="366">
        <v>5183712.0</v>
      </c>
      <c r="I31" s="366">
        <v>5278540.0</v>
      </c>
      <c r="J31" s="366">
        <v>5855749.0</v>
      </c>
      <c r="K31" s="366">
        <v>6318888.0</v>
      </c>
      <c r="L31" s="366">
        <v>7788344.0</v>
      </c>
      <c r="M31" s="366"/>
      <c r="N31" s="366"/>
      <c r="O31" s="365"/>
      <c r="Q31" s="365"/>
    </row>
    <row r="32">
      <c r="A32" s="358" t="s">
        <v>1015</v>
      </c>
      <c r="B32" s="367">
        <f t="shared" ref="B32:L32" si="13">B30-B31</f>
        <v>92443485</v>
      </c>
      <c r="C32" s="367">
        <f t="shared" si="13"/>
        <v>97513327</v>
      </c>
      <c r="D32" s="367">
        <f t="shared" si="13"/>
        <v>97857091</v>
      </c>
      <c r="E32" s="367">
        <f t="shared" si="13"/>
        <v>101651201</v>
      </c>
      <c r="F32" s="367">
        <f t="shared" si="13"/>
        <v>105673659</v>
      </c>
      <c r="G32" s="367">
        <f t="shared" si="13"/>
        <v>107949870</v>
      </c>
      <c r="H32" s="367">
        <f t="shared" si="13"/>
        <v>107336388</v>
      </c>
      <c r="I32" s="367">
        <f t="shared" si="13"/>
        <v>111003699</v>
      </c>
      <c r="J32" s="367">
        <f t="shared" si="13"/>
        <v>111247909</v>
      </c>
      <c r="K32" s="367">
        <f t="shared" si="13"/>
        <v>111482766</v>
      </c>
      <c r="L32" s="367">
        <f t="shared" si="13"/>
        <v>108190828</v>
      </c>
    </row>
    <row r="33">
      <c r="A33" s="358" t="s">
        <v>1016</v>
      </c>
      <c r="B33" s="367">
        <f t="shared" ref="B33:L33" si="14">B14</f>
        <v>78104881</v>
      </c>
      <c r="C33" s="364">
        <f t="shared" si="14"/>
        <v>44644512</v>
      </c>
      <c r="D33" s="364">
        <f t="shared" si="14"/>
        <v>42818705</v>
      </c>
      <c r="E33" s="364">
        <f t="shared" si="14"/>
        <v>70419679</v>
      </c>
      <c r="F33" s="364">
        <f t="shared" si="14"/>
        <v>32191340</v>
      </c>
      <c r="G33" s="364">
        <f t="shared" si="14"/>
        <v>32379299</v>
      </c>
      <c r="H33" s="364">
        <f t="shared" si="14"/>
        <v>52015663</v>
      </c>
      <c r="I33" s="364">
        <f t="shared" si="14"/>
        <v>11271552</v>
      </c>
      <c r="J33" s="364">
        <f t="shared" si="14"/>
        <v>36530352</v>
      </c>
      <c r="K33" s="364">
        <f t="shared" si="14"/>
        <v>31435412</v>
      </c>
      <c r="L33" s="364">
        <f t="shared" si="14"/>
        <v>15840047</v>
      </c>
    </row>
    <row r="34">
      <c r="A34" s="368" t="s">
        <v>1017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70"/>
      <c r="N34" s="370"/>
      <c r="O34" s="370"/>
      <c r="P34" s="370"/>
      <c r="Q34" s="370"/>
      <c r="R34" s="370"/>
      <c r="S34" s="370"/>
      <c r="T34" s="370"/>
      <c r="U34" s="370"/>
      <c r="V34" s="370"/>
      <c r="W34" s="370"/>
      <c r="X34" s="370"/>
      <c r="Y34" s="370"/>
      <c r="Z34" s="370"/>
      <c r="AA34" s="370"/>
      <c r="AB34" s="370"/>
      <c r="AC34" s="370"/>
    </row>
    <row r="35">
      <c r="A35" s="368" t="s">
        <v>1018</v>
      </c>
      <c r="B35" s="369">
        <f t="shared" ref="B35:L35" si="15">B32-B33</f>
        <v>14338604</v>
      </c>
      <c r="C35" s="369">
        <f t="shared" si="15"/>
        <v>52868815</v>
      </c>
      <c r="D35" s="369">
        <f t="shared" si="15"/>
        <v>55038386</v>
      </c>
      <c r="E35" s="369">
        <f t="shared" si="15"/>
        <v>31231522</v>
      </c>
      <c r="F35" s="369">
        <f t="shared" si="15"/>
        <v>73482319</v>
      </c>
      <c r="G35" s="369">
        <f t="shared" si="15"/>
        <v>75570571</v>
      </c>
      <c r="H35" s="369">
        <f t="shared" si="15"/>
        <v>55320725</v>
      </c>
      <c r="I35" s="369">
        <f t="shared" si="15"/>
        <v>99732147</v>
      </c>
      <c r="J35" s="369">
        <f t="shared" si="15"/>
        <v>74717557</v>
      </c>
      <c r="K35" s="369">
        <f t="shared" si="15"/>
        <v>80047354</v>
      </c>
      <c r="L35" s="369">
        <f t="shared" si="15"/>
        <v>92350781</v>
      </c>
      <c r="M35" s="370"/>
      <c r="N35" s="370"/>
      <c r="O35" s="370"/>
      <c r="P35" s="370"/>
      <c r="Q35" s="370"/>
      <c r="R35" s="370"/>
      <c r="S35" s="370"/>
      <c r="T35" s="370"/>
      <c r="U35" s="370"/>
      <c r="V35" s="370"/>
      <c r="W35" s="370"/>
      <c r="X35" s="370"/>
      <c r="Y35" s="370"/>
      <c r="Z35" s="370"/>
      <c r="AA35" s="370"/>
      <c r="AB35" s="370"/>
      <c r="AC35" s="370"/>
    </row>
    <row r="36">
      <c r="A36" s="18" t="s">
        <v>1019</v>
      </c>
      <c r="B36" s="371">
        <v>1.14E8</v>
      </c>
      <c r="C36" s="371">
        <v>1.12E8</v>
      </c>
      <c r="D36" s="371">
        <v>1.261E8</v>
      </c>
      <c r="E36" s="371">
        <v>1.129E8</v>
      </c>
      <c r="F36" s="371">
        <v>1.12E8</v>
      </c>
      <c r="G36" s="371">
        <v>1.112E8</v>
      </c>
      <c r="H36" s="371">
        <v>1.354E8</v>
      </c>
      <c r="I36" s="371">
        <v>2.644E8</v>
      </c>
      <c r="J36" s="371">
        <v>3.276E8</v>
      </c>
      <c r="K36" s="371">
        <v>3.53E8</v>
      </c>
      <c r="L36" s="371">
        <v>1.7335E8</v>
      </c>
      <c r="M36" s="372"/>
      <c r="N36" s="372"/>
      <c r="O36" s="365"/>
      <c r="P36" s="365"/>
      <c r="Q36" s="365"/>
      <c r="R36" s="365"/>
    </row>
    <row r="37">
      <c r="A37" s="368" t="s">
        <v>1020</v>
      </c>
      <c r="B37" s="369">
        <f t="shared" ref="B37:L37" si="16">B36+B35</f>
        <v>128338604</v>
      </c>
      <c r="C37" s="369">
        <f t="shared" si="16"/>
        <v>164868815</v>
      </c>
      <c r="D37" s="369">
        <f t="shared" si="16"/>
        <v>181138386</v>
      </c>
      <c r="E37" s="369">
        <f t="shared" si="16"/>
        <v>144131522</v>
      </c>
      <c r="F37" s="369">
        <f t="shared" si="16"/>
        <v>185482319</v>
      </c>
      <c r="G37" s="369">
        <f t="shared" si="16"/>
        <v>186770571</v>
      </c>
      <c r="H37" s="369">
        <f t="shared" si="16"/>
        <v>190720725</v>
      </c>
      <c r="I37" s="369">
        <f t="shared" si="16"/>
        <v>364132147</v>
      </c>
      <c r="J37" s="369">
        <f t="shared" si="16"/>
        <v>402317557</v>
      </c>
      <c r="K37" s="369">
        <f t="shared" si="16"/>
        <v>433047354</v>
      </c>
      <c r="L37" s="369">
        <f t="shared" si="16"/>
        <v>265700781</v>
      </c>
      <c r="M37" s="370"/>
      <c r="N37" s="370"/>
      <c r="O37" s="370"/>
      <c r="P37" s="370"/>
      <c r="Q37" s="370"/>
      <c r="R37" s="370"/>
      <c r="S37" s="370"/>
      <c r="T37" s="370"/>
      <c r="U37" s="370"/>
      <c r="V37" s="370"/>
      <c r="W37" s="370"/>
      <c r="X37" s="370"/>
      <c r="Y37" s="370"/>
      <c r="Z37" s="370"/>
      <c r="AA37" s="370"/>
      <c r="AB37" s="370"/>
      <c r="AC37" s="370"/>
    </row>
    <row r="38">
      <c r="A38" s="368" t="s">
        <v>1021</v>
      </c>
      <c r="B38" s="373">
        <f t="shared" ref="B38:L38" si="17">B35/B28</f>
        <v>0.004027924041</v>
      </c>
      <c r="C38" s="373">
        <f t="shared" si="17"/>
        <v>0.01435482351</v>
      </c>
      <c r="D38" s="373">
        <f t="shared" si="17"/>
        <v>0.01513790252</v>
      </c>
      <c r="E38" s="373">
        <f t="shared" si="17"/>
        <v>0.008540669985</v>
      </c>
      <c r="F38" s="373">
        <f t="shared" si="17"/>
        <v>0.01903341855</v>
      </c>
      <c r="G38" s="373">
        <f t="shared" si="17"/>
        <v>0.01902869794</v>
      </c>
      <c r="H38" s="373">
        <f t="shared" si="17"/>
        <v>0.01358764184</v>
      </c>
      <c r="I38" s="373">
        <f t="shared" si="17"/>
        <v>0.0222512097</v>
      </c>
      <c r="J38" s="373">
        <f t="shared" si="17"/>
        <v>0.01546307057</v>
      </c>
      <c r="K38" s="373">
        <f t="shared" si="17"/>
        <v>0.01461865223</v>
      </c>
      <c r="L38" s="373">
        <f t="shared" si="17"/>
        <v>0.0163051574</v>
      </c>
      <c r="M38" s="370"/>
      <c r="N38" s="370"/>
      <c r="O38" s="370"/>
      <c r="P38" s="370"/>
      <c r="Q38" s="370"/>
      <c r="R38" s="370"/>
      <c r="S38" s="370"/>
      <c r="T38" s="370"/>
      <c r="U38" s="370"/>
      <c r="V38" s="370"/>
      <c r="W38" s="370"/>
      <c r="X38" s="370"/>
      <c r="Y38" s="370"/>
      <c r="Z38" s="370"/>
      <c r="AA38" s="370"/>
      <c r="AB38" s="370"/>
      <c r="AC38" s="370"/>
    </row>
    <row r="39">
      <c r="A39" s="368" t="s">
        <v>1022</v>
      </c>
      <c r="B39" s="369" t="s">
        <v>157</v>
      </c>
      <c r="C39" s="373">
        <f t="shared" ref="C39:L39" si="18">C37/C28</f>
        <v>0.04476481537</v>
      </c>
      <c r="D39" s="373">
        <f t="shared" si="18"/>
        <v>0.04982077837</v>
      </c>
      <c r="E39" s="373">
        <f t="shared" si="18"/>
        <v>0.03941465817</v>
      </c>
      <c r="F39" s="373">
        <f t="shared" si="18"/>
        <v>0.04804370166</v>
      </c>
      <c r="G39" s="373">
        <f t="shared" si="18"/>
        <v>0.04702889938</v>
      </c>
      <c r="H39" s="373">
        <f t="shared" si="18"/>
        <v>0.04684401557</v>
      </c>
      <c r="I39" s="373">
        <f t="shared" si="18"/>
        <v>0.08124141518</v>
      </c>
      <c r="J39" s="373">
        <f t="shared" si="18"/>
        <v>0.08326108382</v>
      </c>
      <c r="K39" s="373">
        <f t="shared" si="18"/>
        <v>0.07908529576</v>
      </c>
      <c r="L39" s="373">
        <f t="shared" si="18"/>
        <v>0.04691127686</v>
      </c>
      <c r="M39" s="370"/>
      <c r="N39" s="370"/>
      <c r="O39" s="370"/>
      <c r="P39" s="370"/>
      <c r="Q39" s="370"/>
      <c r="R39" s="370"/>
      <c r="S39" s="370"/>
      <c r="T39" s="370"/>
      <c r="U39" s="370"/>
      <c r="V39" s="370"/>
      <c r="W39" s="370"/>
      <c r="X39" s="370"/>
      <c r="Y39" s="370"/>
      <c r="Z39" s="370"/>
      <c r="AA39" s="370"/>
      <c r="AB39" s="370"/>
      <c r="AC39" s="370"/>
    </row>
    <row r="40">
      <c r="A40" s="368" t="s">
        <v>1023</v>
      </c>
      <c r="B40" s="369" t="s">
        <v>157</v>
      </c>
      <c r="C40" s="369">
        <f t="shared" ref="C40:L40" si="19">C33+C21</f>
        <v>82654596</v>
      </c>
      <c r="D40" s="369">
        <f t="shared" si="19"/>
        <v>66246015</v>
      </c>
      <c r="E40" s="369">
        <f t="shared" si="19"/>
        <v>113674955</v>
      </c>
      <c r="F40" s="369">
        <f t="shared" si="19"/>
        <v>92438105</v>
      </c>
      <c r="G40" s="369">
        <f t="shared" si="19"/>
        <v>106223584</v>
      </c>
      <c r="H40" s="369">
        <f t="shared" si="19"/>
        <v>114123652</v>
      </c>
      <c r="I40" s="369">
        <f t="shared" si="19"/>
        <v>89714182</v>
      </c>
      <c r="J40" s="369">
        <f t="shared" si="19"/>
        <v>76313647</v>
      </c>
      <c r="K40" s="369">
        <f t="shared" si="19"/>
        <v>94798526</v>
      </c>
      <c r="L40" s="369">
        <f t="shared" si="19"/>
        <v>119577687</v>
      </c>
      <c r="M40" s="370"/>
      <c r="N40" s="370"/>
      <c r="O40" s="370"/>
      <c r="P40" s="370"/>
      <c r="Q40" s="370"/>
      <c r="R40" s="370"/>
      <c r="S40" s="370"/>
      <c r="T40" s="370"/>
      <c r="U40" s="370"/>
      <c r="V40" s="370"/>
      <c r="W40" s="370"/>
      <c r="X40" s="370"/>
      <c r="Y40" s="370"/>
      <c r="Z40" s="370"/>
      <c r="AA40" s="370"/>
      <c r="AB40" s="370"/>
      <c r="AC40" s="370"/>
    </row>
    <row r="41">
      <c r="A41" s="368" t="s">
        <v>1024</v>
      </c>
      <c r="B41" s="374">
        <v>-1.83E7</v>
      </c>
      <c r="C41" s="374">
        <v>8600000.0</v>
      </c>
      <c r="D41" s="374">
        <v>5600000.0</v>
      </c>
      <c r="E41" s="374">
        <v>7400000.0</v>
      </c>
      <c r="F41" s="374">
        <v>5.03E7</v>
      </c>
      <c r="G41" s="374">
        <v>-1.89E7</v>
      </c>
      <c r="H41" s="374">
        <v>-5.28E7</v>
      </c>
      <c r="I41" s="374">
        <v>5.31E7</v>
      </c>
      <c r="J41" s="374">
        <v>4.23E7</v>
      </c>
      <c r="K41" s="374">
        <v>5.67E7</v>
      </c>
      <c r="L41" s="374">
        <v>-1.77E7</v>
      </c>
      <c r="M41" s="370"/>
      <c r="N41" s="370"/>
      <c r="O41" s="370"/>
      <c r="P41" s="370"/>
      <c r="Q41" s="370"/>
      <c r="R41" s="370"/>
      <c r="S41" s="370"/>
      <c r="T41" s="370"/>
      <c r="U41" s="370"/>
      <c r="V41" s="370"/>
      <c r="W41" s="370"/>
      <c r="X41" s="370"/>
      <c r="Y41" s="370"/>
      <c r="Z41" s="370"/>
      <c r="AA41" s="370"/>
      <c r="AB41" s="370"/>
      <c r="AC41" s="370"/>
    </row>
    <row r="42">
      <c r="A42" s="358" t="s">
        <v>1025</v>
      </c>
      <c r="B42" s="367" t="s">
        <v>157</v>
      </c>
      <c r="C42" s="366">
        <v>434061.0</v>
      </c>
      <c r="D42" s="366">
        <v>4376011.0</v>
      </c>
      <c r="E42" s="366">
        <v>758529.0</v>
      </c>
      <c r="F42" s="366">
        <v>2335726.0</v>
      </c>
      <c r="G42" s="366">
        <v>2340027.0</v>
      </c>
      <c r="H42" s="366">
        <v>8958466.0</v>
      </c>
      <c r="I42" s="366">
        <v>5413781.0</v>
      </c>
      <c r="J42" s="366">
        <v>1.7612326E7</v>
      </c>
      <c r="K42" s="366">
        <v>2618907.0</v>
      </c>
      <c r="L42" s="366">
        <v>3495707.0</v>
      </c>
      <c r="M42" s="375"/>
    </row>
    <row r="43">
      <c r="A43" s="358" t="s">
        <v>1026</v>
      </c>
      <c r="B43" s="367" t="s">
        <v>157</v>
      </c>
      <c r="C43" s="376">
        <v>1.083E8</v>
      </c>
      <c r="D43" s="376">
        <v>1.041E8</v>
      </c>
      <c r="E43" s="376">
        <v>1.376E8</v>
      </c>
      <c r="F43" s="376">
        <v>1.277E8</v>
      </c>
      <c r="G43" s="376">
        <v>1.505E8</v>
      </c>
      <c r="H43" s="376">
        <v>1.618E8</v>
      </c>
      <c r="I43" s="376">
        <v>1.228E8</v>
      </c>
      <c r="J43" s="376">
        <v>1.406E8</v>
      </c>
      <c r="K43" s="376">
        <v>1.196E8</v>
      </c>
      <c r="L43" s="376">
        <v>1.736E8</v>
      </c>
      <c r="M43" s="377"/>
    </row>
    <row r="44">
      <c r="A44" s="358" t="s">
        <v>1027</v>
      </c>
      <c r="B44" s="367" t="s">
        <v>157</v>
      </c>
      <c r="C44" s="366">
        <f t="shared" ref="C44:L44" si="20">(C29+C30)-C43+C41</f>
        <v>54603418</v>
      </c>
      <c r="D44" s="366">
        <f t="shared" si="20"/>
        <v>63730087</v>
      </c>
      <c r="E44" s="366">
        <f t="shared" si="20"/>
        <v>30577152</v>
      </c>
      <c r="F44" s="366">
        <f t="shared" si="20"/>
        <v>87402958</v>
      </c>
      <c r="G44" s="366">
        <f t="shared" si="20"/>
        <v>41047303</v>
      </c>
      <c r="H44" s="366">
        <f t="shared" si="20"/>
        <v>-20499898</v>
      </c>
      <c r="I44" s="366">
        <f t="shared" si="20"/>
        <v>225183672</v>
      </c>
      <c r="J44" s="366">
        <f t="shared" si="20"/>
        <v>268535116</v>
      </c>
      <c r="K44" s="366">
        <f t="shared" si="20"/>
        <v>327660582</v>
      </c>
      <c r="L44" s="366">
        <f t="shared" si="20"/>
        <v>135491131</v>
      </c>
    </row>
    <row r="45">
      <c r="A45" s="358" t="s">
        <v>1028</v>
      </c>
      <c r="B45" s="367" t="s">
        <v>157</v>
      </c>
      <c r="C45" s="366">
        <f t="shared" ref="C45:L45" si="21">(C29+C30)-C40+C41</f>
        <v>80248822</v>
      </c>
      <c r="D45" s="366">
        <f t="shared" si="21"/>
        <v>101584072</v>
      </c>
      <c r="E45" s="366">
        <f t="shared" si="21"/>
        <v>54502197</v>
      </c>
      <c r="F45" s="366">
        <f t="shared" si="21"/>
        <v>122664853</v>
      </c>
      <c r="G45" s="366">
        <f t="shared" si="21"/>
        <v>85323719</v>
      </c>
      <c r="H45" s="366">
        <f t="shared" si="21"/>
        <v>27176450</v>
      </c>
      <c r="I45" s="366">
        <f t="shared" si="21"/>
        <v>258269490</v>
      </c>
      <c r="J45" s="366">
        <f t="shared" si="21"/>
        <v>332821469</v>
      </c>
      <c r="K45" s="366">
        <f t="shared" si="21"/>
        <v>352462056</v>
      </c>
      <c r="L45" s="366">
        <f t="shared" si="21"/>
        <v>189513444</v>
      </c>
    </row>
    <row r="46">
      <c r="A46" s="358" t="s">
        <v>1029</v>
      </c>
      <c r="B46" s="367" t="s">
        <v>157</v>
      </c>
      <c r="C46" s="364">
        <f t="shared" ref="C46:L46" si="22">C29+C30-C33+C41</f>
        <v>118258906</v>
      </c>
      <c r="D46" s="364">
        <f t="shared" si="22"/>
        <v>125011382</v>
      </c>
      <c r="E46" s="364">
        <f t="shared" si="22"/>
        <v>97757473</v>
      </c>
      <c r="F46" s="364">
        <f t="shared" si="22"/>
        <v>182911618</v>
      </c>
      <c r="G46" s="364">
        <f t="shared" si="22"/>
        <v>159168004</v>
      </c>
      <c r="H46" s="364">
        <f t="shared" si="22"/>
        <v>89284439</v>
      </c>
      <c r="I46" s="364">
        <f t="shared" si="22"/>
        <v>336712120</v>
      </c>
      <c r="J46" s="364">
        <f t="shared" si="22"/>
        <v>372604764</v>
      </c>
      <c r="K46" s="364">
        <f t="shared" si="22"/>
        <v>415825170</v>
      </c>
      <c r="L46" s="364">
        <f t="shared" si="22"/>
        <v>293251084</v>
      </c>
    </row>
    <row r="47">
      <c r="A47" s="358" t="s">
        <v>1030</v>
      </c>
      <c r="B47" s="366">
        <v>8.93514238E8</v>
      </c>
      <c r="C47" s="366">
        <v>9.24771343E8</v>
      </c>
      <c r="D47" s="366">
        <v>8.82691471E8</v>
      </c>
      <c r="E47" s="366">
        <v>8.66473465E8</v>
      </c>
      <c r="F47" s="366">
        <v>8.65659744E8</v>
      </c>
      <c r="G47" s="366">
        <v>8.5273976E8</v>
      </c>
      <c r="H47" s="366">
        <v>8.39637691E8</v>
      </c>
      <c r="I47" s="366">
        <v>5.8619836E8</v>
      </c>
      <c r="J47" s="366">
        <v>5.71913204E8</v>
      </c>
      <c r="K47" s="366">
        <v>5.5428742E8</v>
      </c>
      <c r="L47" s="366">
        <v>5.3263196E8</v>
      </c>
    </row>
    <row r="48">
      <c r="A48" s="358" t="s">
        <v>1031</v>
      </c>
      <c r="B48" s="378" t="s">
        <v>157</v>
      </c>
      <c r="C48" s="378">
        <f t="shared" ref="C48:L48" si="23">C47-B47</f>
        <v>31257105</v>
      </c>
      <c r="D48" s="378">
        <f t="shared" si="23"/>
        <v>-42079872</v>
      </c>
      <c r="E48" s="378">
        <f t="shared" si="23"/>
        <v>-16218006</v>
      </c>
      <c r="F48" s="378">
        <f t="shared" si="23"/>
        <v>-813721</v>
      </c>
      <c r="G48" s="378">
        <f t="shared" si="23"/>
        <v>-12919984</v>
      </c>
      <c r="H48" s="378">
        <f t="shared" si="23"/>
        <v>-13102069</v>
      </c>
      <c r="I48" s="378">
        <f t="shared" si="23"/>
        <v>-253439331</v>
      </c>
      <c r="J48" s="378">
        <f t="shared" si="23"/>
        <v>-14285156</v>
      </c>
      <c r="K48" s="378">
        <f t="shared" si="23"/>
        <v>-17625784</v>
      </c>
      <c r="L48" s="378">
        <f t="shared" si="23"/>
        <v>-21655460</v>
      </c>
    </row>
    <row r="49">
      <c r="A49" s="358" t="s">
        <v>1032</v>
      </c>
      <c r="B49" s="378">
        <v>2.2759776E7</v>
      </c>
      <c r="C49" s="378">
        <v>2.0259776E7</v>
      </c>
      <c r="D49" s="378">
        <v>2.0259776E7</v>
      </c>
      <c r="E49" s="378">
        <v>2.0259776E7</v>
      </c>
      <c r="F49" s="378">
        <v>2.0259776E7</v>
      </c>
      <c r="G49" s="378">
        <v>2.0259776E7</v>
      </c>
      <c r="H49" s="378">
        <v>2.0259776E7</v>
      </c>
      <c r="I49" s="378">
        <v>2.0259776E7</v>
      </c>
      <c r="J49" s="378">
        <v>1.8994376E7</v>
      </c>
      <c r="K49" s="378">
        <v>1.8994376E7</v>
      </c>
      <c r="L49" s="378">
        <v>1.8994376E7</v>
      </c>
    </row>
    <row r="50">
      <c r="A50" s="358" t="s">
        <v>1033</v>
      </c>
      <c r="B50" s="378" t="s">
        <v>157</v>
      </c>
      <c r="C50" s="378">
        <f t="shared" ref="C50:K50" si="24">C49-B49</f>
        <v>-2500000</v>
      </c>
      <c r="D50" s="378">
        <f t="shared" si="24"/>
        <v>0</v>
      </c>
      <c r="E50" s="378">
        <f t="shared" si="24"/>
        <v>0</v>
      </c>
      <c r="F50" s="378">
        <f t="shared" si="24"/>
        <v>0</v>
      </c>
      <c r="G50" s="378">
        <f t="shared" si="24"/>
        <v>0</v>
      </c>
      <c r="H50" s="378">
        <f t="shared" si="24"/>
        <v>0</v>
      </c>
      <c r="I50" s="378">
        <f t="shared" si="24"/>
        <v>0</v>
      </c>
      <c r="J50" s="378">
        <f t="shared" si="24"/>
        <v>-1265400</v>
      </c>
      <c r="K50" s="378">
        <f t="shared" si="24"/>
        <v>0</v>
      </c>
      <c r="L50" s="378">
        <v>0.0</v>
      </c>
    </row>
    <row r="51">
      <c r="A51" s="358" t="s">
        <v>1034</v>
      </c>
      <c r="B51" s="378" t="s">
        <v>157</v>
      </c>
      <c r="C51" s="366">
        <v>6.5E7</v>
      </c>
      <c r="D51" s="378">
        <v>0.0</v>
      </c>
      <c r="E51" s="378">
        <v>0.0</v>
      </c>
      <c r="F51" s="378">
        <v>0.0</v>
      </c>
      <c r="G51" s="378">
        <v>0.0</v>
      </c>
      <c r="H51" s="378">
        <v>0.0</v>
      </c>
      <c r="I51" s="378">
        <v>0.0</v>
      </c>
      <c r="J51" s="366">
        <v>7.9998588E7</v>
      </c>
      <c r="K51" s="378">
        <v>0.0</v>
      </c>
      <c r="L51" s="378">
        <v>0.0</v>
      </c>
    </row>
    <row r="52">
      <c r="A52" s="379" t="s">
        <v>1035</v>
      </c>
      <c r="B52" s="380">
        <v>55.1</v>
      </c>
      <c r="C52" s="380">
        <v>46.5</v>
      </c>
      <c r="D52" s="380">
        <v>15.6</v>
      </c>
      <c r="E52" s="380">
        <v>25.2</v>
      </c>
      <c r="F52" s="380">
        <v>-39.9</v>
      </c>
      <c r="G52" s="380">
        <v>32.6</v>
      </c>
      <c r="H52" s="380">
        <v>193.8</v>
      </c>
      <c r="I52" s="380">
        <v>120.8</v>
      </c>
      <c r="J52" s="380">
        <v>177.2</v>
      </c>
      <c r="K52" s="380">
        <v>52.9</v>
      </c>
      <c r="L52" s="380">
        <v>72.0</v>
      </c>
    </row>
    <row r="53">
      <c r="A53" s="358" t="s">
        <v>1036</v>
      </c>
      <c r="B53" s="363" t="s">
        <v>157</v>
      </c>
      <c r="C53" s="365">
        <f t="shared" ref="C53:L53" si="25">C21/C46</f>
        <v>0.3214141352</v>
      </c>
      <c r="D53" s="365">
        <f t="shared" si="25"/>
        <v>0.187401416</v>
      </c>
      <c r="E53" s="365">
        <f t="shared" si="25"/>
        <v>0.4424753901</v>
      </c>
      <c r="F53" s="365">
        <f t="shared" si="25"/>
        <v>0.3293763713</v>
      </c>
      <c r="G53" s="365">
        <f t="shared" si="25"/>
        <v>0.4639392538</v>
      </c>
      <c r="H53" s="365">
        <f t="shared" si="25"/>
        <v>0.6956194125</v>
      </c>
      <c r="I53" s="365">
        <f t="shared" si="25"/>
        <v>0.2329664581</v>
      </c>
      <c r="J53" s="365">
        <f t="shared" si="25"/>
        <v>0.1067707631</v>
      </c>
      <c r="K53" s="365">
        <f t="shared" si="25"/>
        <v>0.1523792174</v>
      </c>
      <c r="L53" s="365">
        <f t="shared" si="25"/>
        <v>0.3537502354</v>
      </c>
    </row>
    <row r="54">
      <c r="A54" s="358" t="s">
        <v>1037</v>
      </c>
      <c r="B54" s="363" t="s">
        <v>157</v>
      </c>
      <c r="C54" s="362">
        <f t="shared" ref="C54:L54" si="26">C21-C48</f>
        <v>6752979</v>
      </c>
      <c r="D54" s="362">
        <f t="shared" si="26"/>
        <v>65507182</v>
      </c>
      <c r="E54" s="362">
        <f t="shared" si="26"/>
        <v>59473282</v>
      </c>
      <c r="F54" s="362">
        <f t="shared" si="26"/>
        <v>61060486</v>
      </c>
      <c r="G54" s="362">
        <f t="shared" si="26"/>
        <v>86764269</v>
      </c>
      <c r="H54" s="362">
        <f t="shared" si="26"/>
        <v>75210058</v>
      </c>
      <c r="I54" s="362">
        <f t="shared" si="26"/>
        <v>331881961</v>
      </c>
      <c r="J54" s="362">
        <f t="shared" si="26"/>
        <v>54068451</v>
      </c>
      <c r="K54" s="362">
        <f t="shared" si="26"/>
        <v>80988898</v>
      </c>
      <c r="L54" s="362">
        <f t="shared" si="26"/>
        <v>125393100</v>
      </c>
    </row>
    <row r="55">
      <c r="A55" s="379" t="s">
        <v>1038</v>
      </c>
      <c r="B55" s="381" t="s">
        <v>157</v>
      </c>
      <c r="C55" s="382">
        <f t="shared" ref="C55:L55" si="27">C46</f>
        <v>118258906</v>
      </c>
      <c r="D55" s="382">
        <f t="shared" si="27"/>
        <v>125011382</v>
      </c>
      <c r="E55" s="382">
        <f t="shared" si="27"/>
        <v>97757473</v>
      </c>
      <c r="F55" s="382">
        <f t="shared" si="27"/>
        <v>182911618</v>
      </c>
      <c r="G55" s="382">
        <f t="shared" si="27"/>
        <v>159168004</v>
      </c>
      <c r="H55" s="382">
        <f t="shared" si="27"/>
        <v>89284439</v>
      </c>
      <c r="I55" s="382">
        <f t="shared" si="27"/>
        <v>336712120</v>
      </c>
      <c r="J55" s="382">
        <f t="shared" si="27"/>
        <v>372604764</v>
      </c>
      <c r="K55" s="382">
        <f t="shared" si="27"/>
        <v>415825170</v>
      </c>
      <c r="L55" s="382">
        <f t="shared" si="27"/>
        <v>293251084</v>
      </c>
    </row>
    <row r="56">
      <c r="A56" s="358" t="s">
        <v>1028</v>
      </c>
      <c r="B56" s="363" t="s">
        <v>157</v>
      </c>
      <c r="C56" s="364">
        <f t="shared" ref="C56:L56" si="28">C45</f>
        <v>80248822</v>
      </c>
      <c r="D56" s="364">
        <f t="shared" si="28"/>
        <v>101584072</v>
      </c>
      <c r="E56" s="364">
        <f t="shared" si="28"/>
        <v>54502197</v>
      </c>
      <c r="F56" s="364">
        <f t="shared" si="28"/>
        <v>122664853</v>
      </c>
      <c r="G56" s="364">
        <f t="shared" si="28"/>
        <v>85323719</v>
      </c>
      <c r="H56" s="364">
        <f t="shared" si="28"/>
        <v>27176450</v>
      </c>
      <c r="I56" s="364">
        <f t="shared" si="28"/>
        <v>258269490</v>
      </c>
      <c r="J56" s="364">
        <f t="shared" si="28"/>
        <v>332821469</v>
      </c>
      <c r="K56" s="364">
        <f t="shared" si="28"/>
        <v>352462056</v>
      </c>
      <c r="L56" s="364">
        <f t="shared" si="28"/>
        <v>189513444</v>
      </c>
    </row>
    <row r="57">
      <c r="A57" s="358" t="s">
        <v>1039</v>
      </c>
      <c r="B57" s="383">
        <v>2.162E8</v>
      </c>
      <c r="C57" s="384">
        <v>2.202E8</v>
      </c>
      <c r="D57" s="384">
        <v>2.399E8</v>
      </c>
      <c r="E57" s="384">
        <v>2.364E8</v>
      </c>
      <c r="F57" s="384">
        <v>2.374E8</v>
      </c>
      <c r="G57" s="384">
        <v>2.372E8</v>
      </c>
      <c r="H57" s="384">
        <v>2.607E8</v>
      </c>
      <c r="I57" s="384">
        <v>3.928E8</v>
      </c>
      <c r="J57" s="384">
        <v>4.572E8</v>
      </c>
      <c r="K57" s="384">
        <v>4.934E8</v>
      </c>
      <c r="L57" s="384">
        <v>4.055E8</v>
      </c>
      <c r="M57" s="376"/>
    </row>
    <row r="58">
      <c r="A58" s="358" t="s">
        <v>1040</v>
      </c>
      <c r="B58" s="363"/>
      <c r="C58" s="384">
        <v>2.202E8</v>
      </c>
      <c r="D58" s="384">
        <v>2.399E8</v>
      </c>
      <c r="E58" s="384">
        <v>2.364E8</v>
      </c>
      <c r="F58" s="384">
        <v>2.374E8</v>
      </c>
      <c r="G58" s="384">
        <v>2.372E8</v>
      </c>
      <c r="H58" s="384">
        <v>2.607E8</v>
      </c>
      <c r="I58" s="384">
        <v>2.86E8</v>
      </c>
      <c r="J58" s="384">
        <v>3.09E8</v>
      </c>
      <c r="K58" s="384">
        <v>3.52E8</v>
      </c>
      <c r="L58" s="384">
        <v>4.055E8</v>
      </c>
      <c r="M58" s="376"/>
      <c r="N58" s="378"/>
      <c r="O58" s="378"/>
      <c r="P58" s="378"/>
      <c r="Q58" s="378"/>
      <c r="R58" s="378"/>
      <c r="S58" s="378"/>
      <c r="T58" s="378"/>
      <c r="U58" s="378"/>
      <c r="V58" s="378"/>
    </row>
    <row r="59">
      <c r="A59" s="358" t="s">
        <v>1041</v>
      </c>
      <c r="B59" s="363" t="s">
        <v>157</v>
      </c>
      <c r="C59" s="385">
        <v>28.4</v>
      </c>
      <c r="D59" s="385">
        <v>35.1</v>
      </c>
      <c r="E59" s="385">
        <v>30.4</v>
      </c>
      <c r="F59" s="385">
        <v>30.4</v>
      </c>
      <c r="G59" s="385">
        <v>-17.0</v>
      </c>
      <c r="H59" s="385">
        <v>25.0</v>
      </c>
      <c r="I59" s="385">
        <v>56.4</v>
      </c>
      <c r="J59" s="385">
        <v>77.9</v>
      </c>
      <c r="K59" s="385">
        <v>88.5</v>
      </c>
      <c r="L59" s="385">
        <v>67.7</v>
      </c>
      <c r="M59" s="376"/>
      <c r="N59" s="376"/>
      <c r="O59" s="376"/>
      <c r="P59" s="376"/>
      <c r="Q59" s="376"/>
      <c r="R59" s="376"/>
      <c r="S59" s="376"/>
      <c r="T59" s="376"/>
      <c r="U59" s="376"/>
      <c r="V59" s="376"/>
    </row>
    <row r="60">
      <c r="A60" s="358" t="s">
        <v>1042</v>
      </c>
      <c r="B60" s="363" t="s">
        <v>157</v>
      </c>
      <c r="C60" s="385">
        <v>46.6</v>
      </c>
      <c r="D60" s="385">
        <v>47.0</v>
      </c>
      <c r="E60" s="385">
        <v>46.3</v>
      </c>
      <c r="F60" s="385">
        <v>47.5</v>
      </c>
      <c r="G60" s="385">
        <v>47.6</v>
      </c>
      <c r="H60" s="385">
        <v>47.4</v>
      </c>
      <c r="I60" s="385">
        <v>40.5</v>
      </c>
      <c r="J60" s="385">
        <v>24.3</v>
      </c>
      <c r="K60" s="385">
        <v>21.5</v>
      </c>
      <c r="L60" s="385">
        <v>22.1</v>
      </c>
      <c r="M60" s="385"/>
    </row>
    <row r="61">
      <c r="A61" s="358" t="s">
        <v>1043</v>
      </c>
      <c r="B61" s="363" t="s">
        <v>157</v>
      </c>
      <c r="C61" s="386">
        <f t="shared" ref="C61:L61" si="29">C57-C59-C60</f>
        <v>220199925</v>
      </c>
      <c r="D61" s="386">
        <f t="shared" si="29"/>
        <v>239899917.9</v>
      </c>
      <c r="E61" s="386">
        <f t="shared" si="29"/>
        <v>236399923.3</v>
      </c>
      <c r="F61" s="386">
        <f t="shared" si="29"/>
        <v>237399922.1</v>
      </c>
      <c r="G61" s="386">
        <f t="shared" si="29"/>
        <v>237199969.4</v>
      </c>
      <c r="H61" s="386">
        <f t="shared" si="29"/>
        <v>260699927.6</v>
      </c>
      <c r="I61" s="386">
        <f t="shared" si="29"/>
        <v>392799903.1</v>
      </c>
      <c r="J61" s="386">
        <f t="shared" si="29"/>
        <v>457199897.8</v>
      </c>
      <c r="K61" s="386">
        <f t="shared" si="29"/>
        <v>493399890</v>
      </c>
      <c r="L61" s="386">
        <f t="shared" si="29"/>
        <v>405499910.2</v>
      </c>
    </row>
    <row r="62">
      <c r="A62" s="358" t="s">
        <v>1044</v>
      </c>
      <c r="B62" s="363" t="s">
        <v>157</v>
      </c>
      <c r="C62" s="365">
        <f t="shared" ref="C62:L62" si="30">C21/C57</f>
        <v>0.1726161853</v>
      </c>
      <c r="D62" s="365">
        <f t="shared" si="30"/>
        <v>0.09765448103</v>
      </c>
      <c r="E62" s="365">
        <f t="shared" si="30"/>
        <v>0.1829749408</v>
      </c>
      <c r="F62" s="365">
        <f t="shared" si="30"/>
        <v>0.2537774431</v>
      </c>
      <c r="G62" s="365">
        <f t="shared" si="30"/>
        <v>0.3113165472</v>
      </c>
      <c r="H62" s="365">
        <f t="shared" si="30"/>
        <v>0.2382354776</v>
      </c>
      <c r="I62" s="365">
        <f t="shared" si="30"/>
        <v>0.1997011965</v>
      </c>
      <c r="J62" s="365">
        <f t="shared" si="30"/>
        <v>0.08701508093</v>
      </c>
      <c r="K62" s="365">
        <f t="shared" si="30"/>
        <v>0.1284213904</v>
      </c>
      <c r="L62" s="365">
        <f t="shared" si="30"/>
        <v>0.2558264858</v>
      </c>
    </row>
    <row r="63">
      <c r="A63" s="358" t="s">
        <v>1045</v>
      </c>
      <c r="B63" s="357"/>
      <c r="C63" s="365">
        <f t="shared" ref="C63:L63" si="31">C21/C58</f>
        <v>0.1726161853</v>
      </c>
      <c r="D63" s="365">
        <f t="shared" si="31"/>
        <v>0.09765448103</v>
      </c>
      <c r="E63" s="365">
        <f t="shared" si="31"/>
        <v>0.1829749408</v>
      </c>
      <c r="F63" s="365">
        <f t="shared" si="31"/>
        <v>0.2537774431</v>
      </c>
      <c r="G63" s="365">
        <f t="shared" si="31"/>
        <v>0.3113165472</v>
      </c>
      <c r="H63" s="365">
        <f t="shared" si="31"/>
        <v>0.2382354776</v>
      </c>
      <c r="I63" s="365">
        <f t="shared" si="31"/>
        <v>0.2742749301</v>
      </c>
      <c r="J63" s="365">
        <f t="shared" si="31"/>
        <v>0.1287485275</v>
      </c>
      <c r="K63" s="365">
        <f t="shared" si="31"/>
        <v>0.1800088466</v>
      </c>
      <c r="L63" s="365">
        <f t="shared" si="31"/>
        <v>0.2558264858</v>
      </c>
    </row>
    <row r="64">
      <c r="A64" s="358" t="s">
        <v>1046</v>
      </c>
      <c r="B64" s="387">
        <f t="shared" ref="B64:L64" si="32">B14</f>
        <v>78104881</v>
      </c>
      <c r="C64" s="387">
        <f t="shared" si="32"/>
        <v>44644512</v>
      </c>
      <c r="D64" s="387">
        <f t="shared" si="32"/>
        <v>42818705</v>
      </c>
      <c r="E64" s="387">
        <f t="shared" si="32"/>
        <v>70419679</v>
      </c>
      <c r="F64" s="387">
        <f t="shared" si="32"/>
        <v>32191340</v>
      </c>
      <c r="G64" s="387">
        <f t="shared" si="32"/>
        <v>32379299</v>
      </c>
      <c r="H64" s="387">
        <f t="shared" si="32"/>
        <v>52015663</v>
      </c>
      <c r="I64" s="387">
        <f t="shared" si="32"/>
        <v>11271552</v>
      </c>
      <c r="J64" s="387">
        <f t="shared" si="32"/>
        <v>36530352</v>
      </c>
      <c r="K64" s="387">
        <f t="shared" si="32"/>
        <v>31435412</v>
      </c>
      <c r="L64" s="387">
        <f t="shared" si="32"/>
        <v>15840047</v>
      </c>
    </row>
    <row r="65">
      <c r="A65" s="358" t="s">
        <v>1047</v>
      </c>
      <c r="B65" s="388">
        <f t="shared" ref="B65:L65" si="33">B57-B64</f>
        <v>138095119</v>
      </c>
      <c r="C65" s="389">
        <f t="shared" si="33"/>
        <v>175555488</v>
      </c>
      <c r="D65" s="389">
        <f t="shared" si="33"/>
        <v>197081295</v>
      </c>
      <c r="E65" s="389">
        <f t="shared" si="33"/>
        <v>165980321</v>
      </c>
      <c r="F65" s="389">
        <f t="shared" si="33"/>
        <v>205208660</v>
      </c>
      <c r="G65" s="389">
        <f t="shared" si="33"/>
        <v>204820701</v>
      </c>
      <c r="H65" s="389">
        <f t="shared" si="33"/>
        <v>208684337</v>
      </c>
      <c r="I65" s="389">
        <f t="shared" si="33"/>
        <v>381528448</v>
      </c>
      <c r="J65" s="389">
        <f t="shared" si="33"/>
        <v>420669648</v>
      </c>
      <c r="K65" s="389">
        <f t="shared" si="33"/>
        <v>461964588</v>
      </c>
      <c r="L65" s="389">
        <f t="shared" si="33"/>
        <v>389659953</v>
      </c>
    </row>
    <row r="66">
      <c r="A66" s="358" t="s">
        <v>1048</v>
      </c>
      <c r="B66" s="390">
        <f>'DairyShopping Center Economics'!B26/B65</f>
        <v>0.04575457877</v>
      </c>
      <c r="C66" s="390">
        <f>'DairyShopping Center Economics'!C26/C65</f>
        <v>0.03545455099</v>
      </c>
      <c r="D66" s="390">
        <f>'DairyShopping Center Economics'!D26/D65</f>
        <v>0.03052101418</v>
      </c>
      <c r="E66" s="390">
        <f>'DairyShopping Center Economics'!E26/E65</f>
        <v>0.03897755445</v>
      </c>
      <c r="F66" s="390">
        <f>'DairyShopping Center Economics'!F26/F65</f>
        <v>0.03180305841</v>
      </c>
      <c r="G66" s="390">
        <f>'DairyShopping Center Economics'!G26/G65</f>
        <v>0.03959122276</v>
      </c>
      <c r="H66" s="390">
        <f>'DairyShopping Center Economics'!H26/H65</f>
        <v>0.05491683834</v>
      </c>
      <c r="I66" s="390">
        <f>'DairyShopping Center Economics'!I26/I65</f>
        <v>0.0284238726</v>
      </c>
      <c r="J66" s="390">
        <f>'DairyShopping Center Economics'!J26/J65</f>
        <v>0.03831581878</v>
      </c>
      <c r="K66" s="390">
        <f>'DairyShopping Center Economics'!K26/K65</f>
        <v>0.03742712418</v>
      </c>
      <c r="L66" s="390">
        <f>'DairyShopping Center Economics'!L26/L65</f>
        <v>0.05496002562</v>
      </c>
    </row>
    <row r="67">
      <c r="B67" s="391"/>
    </row>
    <row r="68">
      <c r="B68" s="392"/>
    </row>
  </sheetData>
  <mergeCells count="3">
    <mergeCell ref="A1:L1"/>
    <mergeCell ref="A2:L2"/>
    <mergeCell ref="A26:L26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5.13"/>
    <col customWidth="1" min="18" max="18" width="13.88"/>
    <col customWidth="1" min="20" max="22" width="16.38"/>
    <col customWidth="1" min="23" max="23" width="17.63"/>
  </cols>
  <sheetData>
    <row r="1">
      <c r="A1" s="355" t="s">
        <v>1049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03"/>
    </row>
    <row r="2">
      <c r="A2" s="355" t="s">
        <v>1050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03"/>
    </row>
    <row r="3">
      <c r="A3" s="357" t="s">
        <v>988</v>
      </c>
      <c r="B3" s="357">
        <v>2013.0</v>
      </c>
      <c r="C3" s="357">
        <v>2014.0</v>
      </c>
      <c r="D3" s="357">
        <v>2015.0</v>
      </c>
      <c r="E3" s="357">
        <v>2016.0</v>
      </c>
      <c r="F3" s="357">
        <v>2017.0</v>
      </c>
      <c r="G3" s="357">
        <v>2018.0</v>
      </c>
      <c r="H3" s="357">
        <v>2019.0</v>
      </c>
      <c r="I3" s="357">
        <v>2020.0</v>
      </c>
      <c r="J3" s="357">
        <v>2021.0</v>
      </c>
      <c r="K3" s="357">
        <v>2022.0</v>
      </c>
      <c r="L3" s="357">
        <v>2023.0</v>
      </c>
      <c r="M3" s="357" t="s">
        <v>1051</v>
      </c>
      <c r="N3" s="357" t="s">
        <v>1052</v>
      </c>
      <c r="O3" s="357" t="s">
        <v>1053</v>
      </c>
      <c r="P3" s="357" t="s">
        <v>1054</v>
      </c>
      <c r="Q3" s="357" t="s">
        <v>1055</v>
      </c>
      <c r="R3" s="357" t="s">
        <v>1056</v>
      </c>
      <c r="S3" s="357" t="s">
        <v>22</v>
      </c>
      <c r="T3" s="393"/>
      <c r="U3" s="393"/>
      <c r="V3" s="393"/>
      <c r="W3" s="394"/>
    </row>
    <row r="4">
      <c r="A4" s="358" t="s">
        <v>1057</v>
      </c>
      <c r="B4" s="395">
        <v>1424.9</v>
      </c>
      <c r="C4" s="395">
        <v>1397.9</v>
      </c>
      <c r="D4" s="395">
        <v>1387.2</v>
      </c>
      <c r="E4" s="395">
        <v>1392.3</v>
      </c>
      <c r="F4" s="395">
        <v>1424.9</v>
      </c>
      <c r="G4" s="395">
        <v>1413.1</v>
      </c>
      <c r="H4" s="395">
        <v>1443.4</v>
      </c>
      <c r="I4" s="395">
        <v>1694.0</v>
      </c>
      <c r="J4" s="395">
        <v>1762.9</v>
      </c>
      <c r="K4" s="395">
        <v>1940.4</v>
      </c>
      <c r="L4" s="395">
        <v>2062.4</v>
      </c>
      <c r="M4" s="365">
        <f t="shared" ref="M4:M11" si="1">(L4-K4)/K4</f>
        <v>0.0628736343</v>
      </c>
      <c r="N4" s="365">
        <f t="shared" ref="N4:N11" si="2">(L4-J4)/J4</f>
        <v>0.1698905213</v>
      </c>
      <c r="O4" s="365">
        <f t="shared" ref="O4:O11" si="3">(L4-I4)/I4</f>
        <v>0.2174734357</v>
      </c>
      <c r="P4" s="365">
        <f t="shared" ref="P4:P11" si="4">(L4-H4)/H4</f>
        <v>0.428848552</v>
      </c>
      <c r="Q4" s="365">
        <f t="shared" ref="Q4:Q11" si="5">(L4-G4)/G4</f>
        <v>0.4594862359</v>
      </c>
      <c r="R4" s="365">
        <f t="shared" ref="R4:R11" si="6">(L4-B4)/B4</f>
        <v>0.4473998175</v>
      </c>
      <c r="T4" s="396"/>
      <c r="U4" s="359"/>
      <c r="V4" s="359"/>
      <c r="W4" s="365"/>
    </row>
    <row r="5">
      <c r="A5" s="358" t="s">
        <v>1058</v>
      </c>
      <c r="B5" s="395">
        <v>707.2</v>
      </c>
      <c r="C5" s="395">
        <v>729.9</v>
      </c>
      <c r="D5" s="395">
        <v>769.2</v>
      </c>
      <c r="E5" s="395">
        <v>817.2</v>
      </c>
      <c r="F5" s="395">
        <v>858.4</v>
      </c>
      <c r="G5" s="395">
        <v>874.7</v>
      </c>
      <c r="H5" s="395">
        <v>936.2</v>
      </c>
      <c r="I5" s="395">
        <v>1067.0</v>
      </c>
      <c r="J5" s="395">
        <v>1136.3</v>
      </c>
      <c r="K5" s="395">
        <v>1204.5</v>
      </c>
      <c r="L5" s="395">
        <v>1326.9</v>
      </c>
      <c r="M5" s="365">
        <f t="shared" si="1"/>
        <v>0.101618929</v>
      </c>
      <c r="N5" s="365">
        <f t="shared" si="2"/>
        <v>0.1677373933</v>
      </c>
      <c r="O5" s="365">
        <f t="shared" si="3"/>
        <v>0.2435801312</v>
      </c>
      <c r="P5" s="365">
        <f t="shared" si="4"/>
        <v>0.4173253578</v>
      </c>
      <c r="Q5" s="365">
        <f t="shared" si="5"/>
        <v>0.5169772493</v>
      </c>
      <c r="R5" s="365">
        <f t="shared" si="6"/>
        <v>0.8762726244</v>
      </c>
      <c r="T5" s="396"/>
      <c r="U5" s="359"/>
      <c r="V5" s="359"/>
      <c r="W5" s="365"/>
    </row>
    <row r="6">
      <c r="A6" s="358" t="s">
        <v>1059</v>
      </c>
      <c r="B6" s="395">
        <v>899.0</v>
      </c>
      <c r="C6" s="395">
        <v>937.4</v>
      </c>
      <c r="D6" s="395">
        <v>981.2</v>
      </c>
      <c r="E6" s="395">
        <v>1011.7</v>
      </c>
      <c r="F6" s="395">
        <v>1061.6</v>
      </c>
      <c r="G6" s="395">
        <v>1078.7</v>
      </c>
      <c r="H6" s="395">
        <v>1110.7</v>
      </c>
      <c r="I6" s="395">
        <v>1261.5</v>
      </c>
      <c r="J6" s="395">
        <v>1349.1</v>
      </c>
      <c r="K6" s="395">
        <v>1445.0</v>
      </c>
      <c r="L6" s="395">
        <v>1482.1</v>
      </c>
      <c r="M6" s="365">
        <f t="shared" si="1"/>
        <v>0.02567474048</v>
      </c>
      <c r="N6" s="365">
        <f t="shared" si="2"/>
        <v>0.09858424135</v>
      </c>
      <c r="O6" s="365">
        <f t="shared" si="3"/>
        <v>0.1748711851</v>
      </c>
      <c r="P6" s="365">
        <f t="shared" si="4"/>
        <v>0.334383722</v>
      </c>
      <c r="Q6" s="365">
        <f t="shared" si="5"/>
        <v>0.373968666</v>
      </c>
      <c r="R6" s="365">
        <f t="shared" si="6"/>
        <v>0.6486095662</v>
      </c>
      <c r="U6" s="365"/>
      <c r="V6" s="365"/>
      <c r="W6" s="365"/>
    </row>
    <row r="7">
      <c r="A7" s="358" t="s">
        <v>1060</v>
      </c>
      <c r="B7" s="395">
        <v>568.7</v>
      </c>
      <c r="C7" s="395">
        <v>618.1</v>
      </c>
      <c r="D7" s="395">
        <v>498.2</v>
      </c>
      <c r="E7" s="395">
        <v>435.6</v>
      </c>
      <c r="F7" s="395">
        <v>515.8</v>
      </c>
      <c r="G7" s="395">
        <v>604.9</v>
      </c>
      <c r="H7" s="395">
        <v>581.1</v>
      </c>
      <c r="I7" s="395">
        <v>459.6</v>
      </c>
      <c r="J7" s="395">
        <v>583.7</v>
      </c>
      <c r="K7" s="395">
        <v>885.8</v>
      </c>
      <c r="L7" s="395">
        <v>792.5</v>
      </c>
      <c r="M7" s="365">
        <f t="shared" si="1"/>
        <v>-0.1053285166</v>
      </c>
      <c r="N7" s="365">
        <f t="shared" si="2"/>
        <v>0.3577180058</v>
      </c>
      <c r="O7" s="365">
        <f t="shared" si="3"/>
        <v>0.7243255004</v>
      </c>
      <c r="P7" s="365">
        <f t="shared" si="4"/>
        <v>0.3637928067</v>
      </c>
      <c r="Q7" s="365">
        <f t="shared" si="5"/>
        <v>0.3101339064</v>
      </c>
      <c r="R7" s="365">
        <f t="shared" si="6"/>
        <v>0.3935291015</v>
      </c>
      <c r="V7" s="365"/>
    </row>
    <row r="8">
      <c r="A8" s="358" t="s">
        <v>1061</v>
      </c>
      <c r="B8" s="397">
        <f t="shared" ref="B8:L8" si="7">SUM(B4:B7)</f>
        <v>3599.8</v>
      </c>
      <c r="C8" s="397">
        <f t="shared" si="7"/>
        <v>3683.3</v>
      </c>
      <c r="D8" s="397">
        <f t="shared" si="7"/>
        <v>3635.8</v>
      </c>
      <c r="E8" s="397">
        <f t="shared" si="7"/>
        <v>3656.8</v>
      </c>
      <c r="F8" s="397">
        <f t="shared" si="7"/>
        <v>3860.7</v>
      </c>
      <c r="G8" s="397">
        <f t="shared" si="7"/>
        <v>3971.4</v>
      </c>
      <c r="H8" s="397">
        <f t="shared" si="7"/>
        <v>4071.4</v>
      </c>
      <c r="I8" s="397">
        <f t="shared" si="7"/>
        <v>4482.1</v>
      </c>
      <c r="J8" s="397">
        <f t="shared" si="7"/>
        <v>4832</v>
      </c>
      <c r="K8" s="397">
        <f t="shared" si="7"/>
        <v>5475.7</v>
      </c>
      <c r="L8" s="397">
        <f t="shared" si="7"/>
        <v>5663.9</v>
      </c>
      <c r="M8" s="365">
        <f t="shared" si="1"/>
        <v>0.03437003488</v>
      </c>
      <c r="N8" s="365">
        <f t="shared" si="2"/>
        <v>0.1721647351</v>
      </c>
      <c r="O8" s="365">
        <f t="shared" si="3"/>
        <v>0.2636710471</v>
      </c>
      <c r="P8" s="365">
        <f t="shared" si="4"/>
        <v>0.3911430957</v>
      </c>
      <c r="Q8" s="365">
        <f t="shared" si="5"/>
        <v>0.4261721307</v>
      </c>
      <c r="R8" s="365">
        <f t="shared" si="6"/>
        <v>0.5733929663</v>
      </c>
    </row>
    <row r="9">
      <c r="A9" s="358" t="s">
        <v>1062</v>
      </c>
      <c r="B9" s="395">
        <v>138.7</v>
      </c>
      <c r="C9" s="395">
        <v>152.7</v>
      </c>
      <c r="D9" s="395">
        <v>142.8</v>
      </c>
      <c r="E9" s="395">
        <v>138.2</v>
      </c>
      <c r="F9" s="395">
        <v>142.0</v>
      </c>
      <c r="G9" s="395">
        <v>121.4</v>
      </c>
      <c r="H9" s="395">
        <v>130.6</v>
      </c>
      <c r="I9" s="395">
        <v>128.5</v>
      </c>
      <c r="J9" s="395">
        <v>156.0</v>
      </c>
      <c r="K9" s="395">
        <v>203.1</v>
      </c>
      <c r="L9" s="395">
        <v>228.9</v>
      </c>
      <c r="M9" s="365">
        <f t="shared" si="1"/>
        <v>0.1270310192</v>
      </c>
      <c r="N9" s="365">
        <f t="shared" si="2"/>
        <v>0.4673076923</v>
      </c>
      <c r="O9" s="365">
        <f t="shared" si="3"/>
        <v>0.7813229572</v>
      </c>
      <c r="P9" s="365">
        <f t="shared" si="4"/>
        <v>0.7526799387</v>
      </c>
      <c r="Q9" s="365">
        <f t="shared" si="5"/>
        <v>0.8855024712</v>
      </c>
      <c r="R9" s="365">
        <f t="shared" si="6"/>
        <v>0.6503244412</v>
      </c>
    </row>
    <row r="10">
      <c r="A10" s="102" t="s">
        <v>1063</v>
      </c>
      <c r="B10" s="398">
        <v>3738.5</v>
      </c>
      <c r="C10" s="398">
        <v>3836.0</v>
      </c>
      <c r="D10" s="398">
        <v>3778.6</v>
      </c>
      <c r="E10" s="399">
        <v>3795.0</v>
      </c>
      <c r="F10" s="398">
        <v>4002.7</v>
      </c>
      <c r="G10" s="398">
        <v>4092.8</v>
      </c>
      <c r="H10" s="398">
        <v>4202.0</v>
      </c>
      <c r="I10" s="398">
        <v>4610.6</v>
      </c>
      <c r="J10" s="398">
        <v>4988.0</v>
      </c>
      <c r="K10" s="398">
        <v>5678.8</v>
      </c>
      <c r="L10" s="398">
        <v>5892.8</v>
      </c>
      <c r="M10" s="365">
        <f t="shared" si="1"/>
        <v>0.03768401775</v>
      </c>
      <c r="N10" s="365">
        <f t="shared" si="2"/>
        <v>0.1813953488</v>
      </c>
      <c r="O10" s="365">
        <f t="shared" si="3"/>
        <v>0.2780982952</v>
      </c>
      <c r="P10" s="365">
        <f t="shared" si="4"/>
        <v>0.4023798191</v>
      </c>
      <c r="Q10" s="365">
        <f t="shared" si="5"/>
        <v>0.4397967162</v>
      </c>
      <c r="R10" s="365">
        <f t="shared" si="6"/>
        <v>0.576247158</v>
      </c>
    </row>
    <row r="11">
      <c r="A11" s="102" t="s">
        <v>1064</v>
      </c>
      <c r="B11" s="400">
        <f t="shared" ref="B11:L11" si="8">B9/B10</f>
        <v>0.03710044135</v>
      </c>
      <c r="C11" s="400">
        <f t="shared" si="8"/>
        <v>0.03980709072</v>
      </c>
      <c r="D11" s="400">
        <f t="shared" si="8"/>
        <v>0.03779177473</v>
      </c>
      <c r="E11" s="400">
        <f t="shared" si="8"/>
        <v>0.03641633729</v>
      </c>
      <c r="F11" s="400">
        <f t="shared" si="8"/>
        <v>0.03547605366</v>
      </c>
      <c r="G11" s="400">
        <f t="shared" si="8"/>
        <v>0.02966184519</v>
      </c>
      <c r="H11" s="400">
        <f t="shared" si="8"/>
        <v>0.03108043789</v>
      </c>
      <c r="I11" s="400">
        <f t="shared" si="8"/>
        <v>0.02787055915</v>
      </c>
      <c r="J11" s="400">
        <f t="shared" si="8"/>
        <v>0.03127506014</v>
      </c>
      <c r="K11" s="400">
        <f t="shared" si="8"/>
        <v>0.03576459815</v>
      </c>
      <c r="L11" s="400">
        <f t="shared" si="8"/>
        <v>0.03884401303</v>
      </c>
      <c r="M11" s="365">
        <f t="shared" si="1"/>
        <v>0.08610232009</v>
      </c>
      <c r="N11" s="365">
        <f t="shared" si="2"/>
        <v>0.2420124167</v>
      </c>
      <c r="O11" s="365">
        <f t="shared" si="3"/>
        <v>0.3937292334</v>
      </c>
      <c r="P11" s="365">
        <f t="shared" si="4"/>
        <v>0.2497897608</v>
      </c>
      <c r="Q11" s="365">
        <f t="shared" si="5"/>
        <v>0.309561586</v>
      </c>
      <c r="R11" s="365">
        <f t="shared" si="6"/>
        <v>0.04699598214</v>
      </c>
    </row>
    <row r="12">
      <c r="A12" s="19" t="s">
        <v>1065</v>
      </c>
      <c r="B12" s="96" t="s">
        <v>1066</v>
      </c>
      <c r="C12" s="400">
        <f t="shared" ref="C12:L12" si="9">(C8-B8)/B8</f>
        <v>0.0231957331</v>
      </c>
      <c r="D12" s="400">
        <f t="shared" si="9"/>
        <v>-0.01289604431</v>
      </c>
      <c r="E12" s="400">
        <f t="shared" si="9"/>
        <v>0.005775895264</v>
      </c>
      <c r="F12" s="400">
        <f t="shared" si="9"/>
        <v>0.05575913367</v>
      </c>
      <c r="G12" s="400">
        <f t="shared" si="9"/>
        <v>0.02867355661</v>
      </c>
      <c r="H12" s="400">
        <f t="shared" si="9"/>
        <v>0.02518003727</v>
      </c>
      <c r="I12" s="400">
        <f t="shared" si="9"/>
        <v>0.1008743921</v>
      </c>
      <c r="J12" s="400">
        <f t="shared" si="9"/>
        <v>0.07806608509</v>
      </c>
      <c r="K12" s="400">
        <f t="shared" si="9"/>
        <v>0.1332160596</v>
      </c>
      <c r="L12" s="400">
        <f t="shared" si="9"/>
        <v>0.03437003488</v>
      </c>
      <c r="M12" s="363" t="s">
        <v>157</v>
      </c>
      <c r="N12" s="363" t="s">
        <v>157</v>
      </c>
      <c r="O12" s="363" t="s">
        <v>157</v>
      </c>
      <c r="P12" s="363" t="s">
        <v>157</v>
      </c>
      <c r="Q12" s="363" t="s">
        <v>157</v>
      </c>
      <c r="R12" s="363" t="s">
        <v>157</v>
      </c>
    </row>
    <row r="13">
      <c r="A13" s="19" t="s">
        <v>1067</v>
      </c>
      <c r="B13" s="96" t="s">
        <v>1066</v>
      </c>
      <c r="C13" s="400">
        <f t="shared" ref="C13:L13" si="10">(C15-B15)/B15</f>
        <v>-0.02097902098</v>
      </c>
      <c r="D13" s="400">
        <f t="shared" si="10"/>
        <v>0.1258928571</v>
      </c>
      <c r="E13" s="400">
        <f t="shared" si="10"/>
        <v>-0.1046788263</v>
      </c>
      <c r="F13" s="400">
        <f t="shared" si="10"/>
        <v>-0.007971656333</v>
      </c>
      <c r="G13" s="400">
        <f t="shared" si="10"/>
        <v>-0.007142857143</v>
      </c>
      <c r="H13" s="400">
        <f t="shared" si="10"/>
        <v>0.2176258993</v>
      </c>
      <c r="I13" s="400">
        <f t="shared" si="10"/>
        <v>0.952732644</v>
      </c>
      <c r="J13" s="400">
        <f t="shared" si="10"/>
        <v>0.23903177</v>
      </c>
      <c r="K13" s="400">
        <f t="shared" si="10"/>
        <v>0.07753357753</v>
      </c>
      <c r="L13" s="400">
        <f t="shared" si="10"/>
        <v>-0.5089235127</v>
      </c>
      <c r="M13" s="363" t="s">
        <v>157</v>
      </c>
      <c r="N13" s="363" t="s">
        <v>157</v>
      </c>
      <c r="O13" s="363" t="s">
        <v>157</v>
      </c>
      <c r="P13" s="363" t="s">
        <v>157</v>
      </c>
      <c r="Q13" s="363" t="s">
        <v>157</v>
      </c>
      <c r="R13" s="363" t="s">
        <v>157</v>
      </c>
    </row>
    <row r="14">
      <c r="A14" s="60" t="s">
        <v>1068</v>
      </c>
      <c r="B14" s="356"/>
      <c r="C14" s="356"/>
      <c r="D14" s="356"/>
      <c r="E14" s="356"/>
      <c r="F14" s="356"/>
      <c r="G14" s="356"/>
      <c r="H14" s="356"/>
      <c r="I14" s="356"/>
      <c r="J14" s="356"/>
      <c r="K14" s="356"/>
      <c r="L14" s="303"/>
      <c r="M14" s="372"/>
      <c r="N14" s="372"/>
      <c r="O14" s="365"/>
      <c r="P14" s="365"/>
      <c r="Q14" s="365"/>
      <c r="R14" s="365"/>
    </row>
    <row r="15">
      <c r="A15" s="18" t="s">
        <v>1069</v>
      </c>
      <c r="B15" s="18">
        <v>114.4</v>
      </c>
      <c r="C15" s="18">
        <v>112.0</v>
      </c>
      <c r="D15" s="18">
        <v>126.1</v>
      </c>
      <c r="E15" s="18">
        <v>112.9</v>
      </c>
      <c r="F15" s="18">
        <v>112.0</v>
      </c>
      <c r="G15" s="18">
        <v>111.2</v>
      </c>
      <c r="H15" s="18">
        <v>135.4</v>
      </c>
      <c r="I15" s="18">
        <v>264.4</v>
      </c>
      <c r="J15" s="18">
        <v>327.6</v>
      </c>
      <c r="K15" s="18">
        <v>353.0</v>
      </c>
      <c r="L15" s="18">
        <v>173.35</v>
      </c>
      <c r="M15" s="372">
        <f t="shared" ref="M15:M21" si="11">(L15-K15)/K15</f>
        <v>-0.5089235127</v>
      </c>
      <c r="N15" s="372">
        <f t="shared" ref="N15:N21" si="12">(L15-J15)/J15</f>
        <v>-0.4708485958</v>
      </c>
      <c r="O15" s="365">
        <f t="shared" ref="O15:O21" si="13">(L15-I15)/I15</f>
        <v>-0.3443645991</v>
      </c>
      <c r="P15" s="365">
        <f t="shared" ref="P15:P21" si="14">(L15-H15)/H15</f>
        <v>0.2802806499</v>
      </c>
      <c r="Q15" s="365">
        <f t="shared" ref="Q15:Q21" si="15">(L15-G15)/G15</f>
        <v>0.5589028777</v>
      </c>
      <c r="R15" s="365">
        <f t="shared" ref="R15:R21" si="16">(L15-B15)/B15</f>
        <v>0.5152972028</v>
      </c>
    </row>
    <row r="16">
      <c r="A16" s="18" t="s">
        <v>1062</v>
      </c>
      <c r="B16" s="18">
        <v>11.1</v>
      </c>
      <c r="C16" s="18">
        <v>11.4</v>
      </c>
      <c r="D16" s="18">
        <v>13.1</v>
      </c>
      <c r="E16" s="18">
        <v>15.7</v>
      </c>
      <c r="F16" s="18">
        <v>15.9</v>
      </c>
      <c r="G16" s="18">
        <v>13.6</v>
      </c>
      <c r="H16" s="18">
        <v>16.8</v>
      </c>
      <c r="I16" s="18">
        <v>16.5</v>
      </c>
      <c r="J16" s="18">
        <v>22.5</v>
      </c>
      <c r="K16" s="18">
        <v>23.9</v>
      </c>
      <c r="L16" s="18">
        <v>29.1</v>
      </c>
      <c r="M16" s="372">
        <f t="shared" si="11"/>
        <v>0.2175732218</v>
      </c>
      <c r="N16" s="372">
        <f t="shared" si="12"/>
        <v>0.2933333333</v>
      </c>
      <c r="O16" s="365">
        <f t="shared" si="13"/>
        <v>0.7636363636</v>
      </c>
      <c r="P16" s="365">
        <f t="shared" si="14"/>
        <v>0.7321428571</v>
      </c>
      <c r="Q16" s="365">
        <f t="shared" si="15"/>
        <v>1.139705882</v>
      </c>
      <c r="R16" s="365">
        <f t="shared" si="16"/>
        <v>1.621621622</v>
      </c>
    </row>
    <row r="17">
      <c r="A17" s="19" t="s">
        <v>1070</v>
      </c>
      <c r="B17" s="401">
        <v>121.3</v>
      </c>
      <c r="C17" s="401">
        <v>122.5</v>
      </c>
      <c r="D17" s="401">
        <v>137.0</v>
      </c>
      <c r="E17" s="401">
        <v>129.8</v>
      </c>
      <c r="F17" s="401">
        <v>126.4</v>
      </c>
      <c r="G17" s="401">
        <v>124.1</v>
      </c>
      <c r="H17" s="401">
        <v>148.1</v>
      </c>
      <c r="I17" s="401">
        <v>276.5</v>
      </c>
      <c r="J17" s="401">
        <v>340.1</v>
      </c>
      <c r="K17" s="401">
        <v>375.6</v>
      </c>
      <c r="L17" s="401">
        <f>L15+L16</f>
        <v>202.45</v>
      </c>
      <c r="M17" s="372">
        <f t="shared" si="11"/>
        <v>-0.4609957401</v>
      </c>
      <c r="N17" s="372">
        <f t="shared" si="12"/>
        <v>-0.4047339018</v>
      </c>
      <c r="O17" s="365">
        <f t="shared" si="13"/>
        <v>-0.2678119349</v>
      </c>
      <c r="P17" s="365">
        <f t="shared" si="14"/>
        <v>0.3669817691</v>
      </c>
      <c r="Q17" s="365">
        <f t="shared" si="15"/>
        <v>0.631345689</v>
      </c>
      <c r="R17" s="365">
        <f t="shared" si="16"/>
        <v>0.6690024732</v>
      </c>
      <c r="S17" s="358"/>
    </row>
    <row r="18">
      <c r="A18" s="19" t="s">
        <v>1071</v>
      </c>
      <c r="B18" s="372">
        <f t="shared" ref="B18:L18" si="17">B16/B17</f>
        <v>0.09150865622</v>
      </c>
      <c r="C18" s="372">
        <f t="shared" si="17"/>
        <v>0.09306122449</v>
      </c>
      <c r="D18" s="372">
        <f t="shared" si="17"/>
        <v>0.09562043796</v>
      </c>
      <c r="E18" s="372">
        <f t="shared" si="17"/>
        <v>0.1209553159</v>
      </c>
      <c r="F18" s="372">
        <f t="shared" si="17"/>
        <v>0.1257911392</v>
      </c>
      <c r="G18" s="372">
        <f t="shared" si="17"/>
        <v>0.1095890411</v>
      </c>
      <c r="H18" s="372">
        <f t="shared" si="17"/>
        <v>0.113436867</v>
      </c>
      <c r="I18" s="372">
        <f t="shared" si="17"/>
        <v>0.05967450271</v>
      </c>
      <c r="J18" s="372">
        <f t="shared" si="17"/>
        <v>0.06615701264</v>
      </c>
      <c r="K18" s="372">
        <f t="shared" si="17"/>
        <v>0.0636315229</v>
      </c>
      <c r="L18" s="372">
        <f t="shared" si="17"/>
        <v>0.1437391949</v>
      </c>
      <c r="M18" s="372">
        <f t="shared" si="11"/>
        <v>1.25893061</v>
      </c>
      <c r="N18" s="372">
        <f t="shared" si="12"/>
        <v>1.172697785</v>
      </c>
      <c r="O18" s="365">
        <f t="shared" si="13"/>
        <v>1.408720447</v>
      </c>
      <c r="P18" s="365">
        <f t="shared" si="14"/>
        <v>0.26712945</v>
      </c>
      <c r="Q18" s="365">
        <f t="shared" si="15"/>
        <v>0.3116201531</v>
      </c>
      <c r="R18" s="365">
        <f t="shared" si="16"/>
        <v>0.5707715619</v>
      </c>
      <c r="S18" s="358"/>
    </row>
    <row r="19">
      <c r="A19" s="402" t="s">
        <v>1072</v>
      </c>
      <c r="B19" s="403">
        <f t="shared" ref="B19:L19" si="18">B17/B10</f>
        <v>0.03244616825</v>
      </c>
      <c r="C19" s="403">
        <f t="shared" si="18"/>
        <v>0.03193430657</v>
      </c>
      <c r="D19" s="403">
        <f t="shared" si="18"/>
        <v>0.03625681469</v>
      </c>
      <c r="E19" s="403">
        <f t="shared" si="18"/>
        <v>0.03420289855</v>
      </c>
      <c r="F19" s="403">
        <f t="shared" si="18"/>
        <v>0.03157868439</v>
      </c>
      <c r="G19" s="403">
        <f t="shared" si="18"/>
        <v>0.03032154027</v>
      </c>
      <c r="H19" s="403">
        <f t="shared" si="18"/>
        <v>0.03524512137</v>
      </c>
      <c r="I19" s="403">
        <f t="shared" si="18"/>
        <v>0.05997050275</v>
      </c>
      <c r="J19" s="403">
        <f t="shared" si="18"/>
        <v>0.06818364074</v>
      </c>
      <c r="K19" s="403">
        <f t="shared" si="18"/>
        <v>0.06614073396</v>
      </c>
      <c r="L19" s="403">
        <f t="shared" si="18"/>
        <v>0.03435548466</v>
      </c>
      <c r="M19" s="372">
        <f t="shared" si="11"/>
        <v>-0.4805699513</v>
      </c>
      <c r="N19" s="372">
        <f t="shared" si="12"/>
        <v>-0.4961330271</v>
      </c>
      <c r="O19" s="365">
        <f t="shared" si="13"/>
        <v>-0.4271269527</v>
      </c>
      <c r="P19" s="365">
        <f t="shared" si="14"/>
        <v>-0.02524141433</v>
      </c>
      <c r="Q19" s="365">
        <f t="shared" si="15"/>
        <v>0.133038901</v>
      </c>
      <c r="R19" s="365">
        <f t="shared" si="16"/>
        <v>0.05884566693</v>
      </c>
      <c r="S19" s="358"/>
    </row>
    <row r="20">
      <c r="A20" s="402" t="s">
        <v>1073</v>
      </c>
      <c r="B20" s="404">
        <f>5.22+B17</f>
        <v>126.52</v>
      </c>
      <c r="C20" s="404">
        <f>C17+5.364</f>
        <v>127.864</v>
      </c>
      <c r="D20" s="404">
        <f>5.02+D17</f>
        <v>142.02</v>
      </c>
      <c r="E20" s="404">
        <f>4.94+E17</f>
        <v>134.74</v>
      </c>
      <c r="F20" s="404">
        <f>5.26+F17</f>
        <v>131.66</v>
      </c>
      <c r="G20" s="404">
        <f>5.13+G17</f>
        <v>129.23</v>
      </c>
      <c r="H20" s="404">
        <f>5.183+H17</f>
        <v>153.283</v>
      </c>
      <c r="I20" s="404">
        <f>5.279+I17</f>
        <v>281.779</v>
      </c>
      <c r="J20" s="404">
        <f>5.856+J17</f>
        <v>345.956</v>
      </c>
      <c r="K20" s="404">
        <f>6.319+K17</f>
        <v>381.919</v>
      </c>
      <c r="L20" s="404">
        <f>7.79+L17</f>
        <v>210.24</v>
      </c>
      <c r="M20" s="372">
        <f t="shared" si="11"/>
        <v>-0.4495167824</v>
      </c>
      <c r="N20" s="372">
        <f t="shared" si="12"/>
        <v>-0.3922926615</v>
      </c>
      <c r="O20" s="365">
        <f t="shared" si="13"/>
        <v>-0.2538833625</v>
      </c>
      <c r="P20" s="365">
        <f t="shared" si="14"/>
        <v>0.371580671</v>
      </c>
      <c r="Q20" s="365">
        <f t="shared" si="15"/>
        <v>0.6268668266</v>
      </c>
      <c r="R20" s="365">
        <f t="shared" si="16"/>
        <v>0.6617135631</v>
      </c>
      <c r="S20" s="358"/>
    </row>
    <row r="21">
      <c r="A21" s="402" t="s">
        <v>1074</v>
      </c>
      <c r="B21" s="403">
        <f t="shared" ref="B21:L21" si="19">B20/B10</f>
        <v>0.03384245018</v>
      </c>
      <c r="C21" s="403">
        <f t="shared" si="19"/>
        <v>0.03333263816</v>
      </c>
      <c r="D21" s="403">
        <f t="shared" si="19"/>
        <v>0.03758534907</v>
      </c>
      <c r="E21" s="403">
        <f t="shared" si="19"/>
        <v>0.03550461133</v>
      </c>
      <c r="F21" s="403">
        <f t="shared" si="19"/>
        <v>0.03289279736</v>
      </c>
      <c r="G21" s="403">
        <f t="shared" si="19"/>
        <v>0.03157496091</v>
      </c>
      <c r="H21" s="403">
        <f t="shared" si="19"/>
        <v>0.03647858163</v>
      </c>
      <c r="I21" s="403">
        <f t="shared" si="19"/>
        <v>0.06111547304</v>
      </c>
      <c r="J21" s="403">
        <f t="shared" si="19"/>
        <v>0.06935765838</v>
      </c>
      <c r="K21" s="403">
        <f t="shared" si="19"/>
        <v>0.06725346904</v>
      </c>
      <c r="L21" s="403">
        <f t="shared" si="19"/>
        <v>0.03567743687</v>
      </c>
      <c r="M21" s="372">
        <f t="shared" si="11"/>
        <v>-0.4695078577</v>
      </c>
      <c r="N21" s="372">
        <f t="shared" si="12"/>
        <v>-0.485602056</v>
      </c>
      <c r="O21" s="365">
        <f t="shared" si="13"/>
        <v>-0.4162290645</v>
      </c>
      <c r="P21" s="365">
        <f t="shared" si="14"/>
        <v>-0.02196205883</v>
      </c>
      <c r="Q21" s="365">
        <f t="shared" si="15"/>
        <v>0.1299281408</v>
      </c>
      <c r="R21" s="365">
        <f t="shared" si="16"/>
        <v>0.05422144915</v>
      </c>
      <c r="S21" s="358"/>
    </row>
    <row r="22">
      <c r="A22" s="355" t="s">
        <v>1075</v>
      </c>
      <c r="B22" s="356"/>
      <c r="C22" s="356"/>
      <c r="D22" s="356"/>
      <c r="E22" s="356"/>
      <c r="F22" s="356"/>
      <c r="G22" s="356"/>
      <c r="H22" s="356"/>
      <c r="I22" s="356"/>
      <c r="J22" s="356"/>
      <c r="K22" s="356"/>
      <c r="L22" s="303"/>
      <c r="M22" s="365"/>
      <c r="N22" s="365"/>
      <c r="O22" s="365"/>
      <c r="P22" s="365"/>
      <c r="Q22" s="365"/>
      <c r="R22" s="365"/>
      <c r="S22" s="358"/>
    </row>
    <row r="23">
      <c r="A23" s="358" t="s">
        <v>1076</v>
      </c>
      <c r="B23" s="365">
        <f t="shared" ref="B23:L23" si="20">B15/B8</f>
        <v>0.03177954331</v>
      </c>
      <c r="C23" s="365">
        <f t="shared" si="20"/>
        <v>0.030407515</v>
      </c>
      <c r="D23" s="365">
        <f t="shared" si="20"/>
        <v>0.03468287585</v>
      </c>
      <c r="E23" s="365">
        <f t="shared" si="20"/>
        <v>0.03087398819</v>
      </c>
      <c r="F23" s="365">
        <f t="shared" si="20"/>
        <v>0.02901028311</v>
      </c>
      <c r="G23" s="365">
        <f t="shared" si="20"/>
        <v>0.02800020144</v>
      </c>
      <c r="H23" s="365">
        <f t="shared" si="20"/>
        <v>0.03325637373</v>
      </c>
      <c r="I23" s="365">
        <f t="shared" si="20"/>
        <v>0.05899020548</v>
      </c>
      <c r="J23" s="365">
        <f t="shared" si="20"/>
        <v>0.06779801325</v>
      </c>
      <c r="K23" s="365">
        <f t="shared" si="20"/>
        <v>0.06446664353</v>
      </c>
      <c r="L23" s="365">
        <f t="shared" si="20"/>
        <v>0.03060611946</v>
      </c>
      <c r="M23" s="365">
        <f t="shared" ref="M23:M24" si="22">(L23-K23)/K23</f>
        <v>-0.5252409963</v>
      </c>
      <c r="N23" s="365">
        <f t="shared" ref="N23:N24" si="23">(L23-J23)/J23</f>
        <v>-0.5485690805</v>
      </c>
      <c r="O23" s="365">
        <f t="shared" ref="O23:O24" si="24">(L23-I23)/I23</f>
        <v>-0.4811660816</v>
      </c>
      <c r="P23" s="365">
        <f t="shared" ref="P23:P24" si="25">(L23-H23)/H23</f>
        <v>-0.07969161918</v>
      </c>
      <c r="Q23" s="365">
        <f t="shared" ref="Q23:Q24" si="26">(L23-G23)/G23</f>
        <v>0.09306783109</v>
      </c>
      <c r="R23" s="365">
        <f t="shared" ref="R23:R24" si="27">(L23-B23)/B23</f>
        <v>-0.0369238739</v>
      </c>
      <c r="S23" s="358" t="s">
        <v>1077</v>
      </c>
    </row>
    <row r="24">
      <c r="A24" s="358" t="s">
        <v>1078</v>
      </c>
      <c r="B24" s="365">
        <f t="shared" ref="B24:L24" si="21">B16/B9</f>
        <v>0.08002883922</v>
      </c>
      <c r="C24" s="365">
        <f t="shared" si="21"/>
        <v>0.07465618861</v>
      </c>
      <c r="D24" s="365">
        <f t="shared" si="21"/>
        <v>0.09173669468</v>
      </c>
      <c r="E24" s="365">
        <f t="shared" si="21"/>
        <v>0.1136034732</v>
      </c>
      <c r="F24" s="365">
        <f t="shared" si="21"/>
        <v>0.111971831</v>
      </c>
      <c r="G24" s="365">
        <f t="shared" si="21"/>
        <v>0.1120263591</v>
      </c>
      <c r="H24" s="365">
        <f t="shared" si="21"/>
        <v>0.1286370597</v>
      </c>
      <c r="I24" s="365">
        <f t="shared" si="21"/>
        <v>0.1284046693</v>
      </c>
      <c r="J24" s="365">
        <f t="shared" si="21"/>
        <v>0.1442307692</v>
      </c>
      <c r="K24" s="365">
        <f t="shared" si="21"/>
        <v>0.1176760217</v>
      </c>
      <c r="L24" s="365">
        <f t="shared" si="21"/>
        <v>0.127129751</v>
      </c>
      <c r="M24" s="365">
        <f t="shared" si="22"/>
        <v>0.08033692153</v>
      </c>
      <c r="N24" s="365">
        <f t="shared" si="23"/>
        <v>-0.1185670599</v>
      </c>
      <c r="O24" s="365">
        <f t="shared" si="24"/>
        <v>-0.009928909011</v>
      </c>
      <c r="P24" s="365">
        <f t="shared" si="25"/>
        <v>-0.01171753105</v>
      </c>
      <c r="Q24" s="365">
        <f t="shared" si="26"/>
        <v>0.134819983</v>
      </c>
      <c r="R24" s="365">
        <f t="shared" si="27"/>
        <v>0.5885492308</v>
      </c>
    </row>
    <row r="25">
      <c r="A25" s="355" t="s">
        <v>1079</v>
      </c>
      <c r="B25" s="356"/>
      <c r="C25" s="356"/>
      <c r="D25" s="356"/>
      <c r="E25" s="356"/>
      <c r="F25" s="356"/>
      <c r="G25" s="356"/>
      <c r="H25" s="356"/>
      <c r="I25" s="356"/>
      <c r="J25" s="356"/>
      <c r="K25" s="356"/>
      <c r="L25" s="303"/>
      <c r="M25" s="365"/>
      <c r="N25" s="365"/>
      <c r="O25" s="365"/>
      <c r="P25" s="365"/>
      <c r="Q25" s="365"/>
      <c r="R25" s="365"/>
    </row>
    <row r="26">
      <c r="A26" s="358" t="s">
        <v>1080</v>
      </c>
      <c r="B26" s="358">
        <v>70.0</v>
      </c>
      <c r="C26" s="358">
        <v>71.0</v>
      </c>
      <c r="D26" s="358">
        <v>71.0</v>
      </c>
      <c r="E26" s="358">
        <v>70.0</v>
      </c>
      <c r="F26" s="358">
        <v>70.0</v>
      </c>
      <c r="G26" s="358">
        <v>72.0</v>
      </c>
      <c r="H26" s="358">
        <v>73.0</v>
      </c>
      <c r="I26" s="358">
        <v>73.0</v>
      </c>
      <c r="J26" s="358">
        <v>75.0</v>
      </c>
      <c r="K26" s="358">
        <v>75.0</v>
      </c>
      <c r="L26" s="358">
        <v>75.0</v>
      </c>
      <c r="M26" s="365">
        <f t="shared" ref="M26:M32" si="28">(L26-K26)/K26</f>
        <v>0</v>
      </c>
      <c r="N26" s="365">
        <f t="shared" ref="N26:N32" si="29">(L26-J26)/J26</f>
        <v>0</v>
      </c>
      <c r="O26" s="365">
        <f t="shared" ref="O26:O32" si="30">(L26-I26)/I26</f>
        <v>0.02739726027</v>
      </c>
      <c r="P26" s="365">
        <f t="shared" ref="P26:P32" si="31">(L26-H26)/H26</f>
        <v>0.02739726027</v>
      </c>
      <c r="Q26" s="365">
        <f t="shared" ref="Q26:Q32" si="32">(L26-G26)/G26</f>
        <v>0.04166666667</v>
      </c>
      <c r="R26" s="365">
        <f t="shared" ref="R26:R32" si="33">(L26-B26)/B26</f>
        <v>0.07142857143</v>
      </c>
    </row>
    <row r="27">
      <c r="A27" s="358" t="s">
        <v>1081</v>
      </c>
      <c r="B27" s="358">
        <v>36.0</v>
      </c>
      <c r="C27" s="358">
        <v>36.0</v>
      </c>
      <c r="D27" s="358">
        <v>36.0</v>
      </c>
      <c r="E27" s="358">
        <v>36.0</v>
      </c>
      <c r="F27" s="358">
        <v>36.0</v>
      </c>
      <c r="G27" s="358">
        <v>36.0</v>
      </c>
      <c r="H27" s="358">
        <v>36.0</v>
      </c>
      <c r="I27" s="358">
        <v>35.0</v>
      </c>
      <c r="J27" s="358">
        <v>35.0</v>
      </c>
      <c r="K27" s="358">
        <v>35.0</v>
      </c>
      <c r="L27" s="358">
        <v>35.0</v>
      </c>
      <c r="M27" s="365">
        <f t="shared" si="28"/>
        <v>0</v>
      </c>
      <c r="N27" s="365">
        <f t="shared" si="29"/>
        <v>0</v>
      </c>
      <c r="O27" s="365">
        <f t="shared" si="30"/>
        <v>0</v>
      </c>
      <c r="P27" s="365">
        <f t="shared" si="31"/>
        <v>-0.02777777778</v>
      </c>
      <c r="Q27" s="365">
        <f t="shared" si="32"/>
        <v>-0.02777777778</v>
      </c>
      <c r="R27" s="365">
        <f t="shared" si="33"/>
        <v>-0.02777777778</v>
      </c>
    </row>
    <row r="28">
      <c r="A28" s="358" t="s">
        <v>1082</v>
      </c>
      <c r="B28" s="358">
        <v>73.0</v>
      </c>
      <c r="C28" s="358">
        <v>71.0</v>
      </c>
      <c r="D28" s="358">
        <v>71.0</v>
      </c>
      <c r="E28" s="358">
        <v>71.0</v>
      </c>
      <c r="F28" s="358">
        <v>70.0</v>
      </c>
      <c r="G28" s="358">
        <v>69.0</v>
      </c>
      <c r="H28" s="358">
        <v>66.0</v>
      </c>
      <c r="I28" s="358">
        <v>66.0</v>
      </c>
      <c r="J28" s="358">
        <v>65.0</v>
      </c>
      <c r="K28" s="358">
        <v>65.0</v>
      </c>
      <c r="L28" s="358">
        <v>65.0</v>
      </c>
      <c r="M28" s="365">
        <f t="shared" si="28"/>
        <v>0</v>
      </c>
      <c r="N28" s="365">
        <f t="shared" si="29"/>
        <v>0</v>
      </c>
      <c r="O28" s="365">
        <f t="shared" si="30"/>
        <v>-0.01515151515</v>
      </c>
      <c r="P28" s="365">
        <f t="shared" si="31"/>
        <v>-0.01515151515</v>
      </c>
      <c r="Q28" s="365">
        <f t="shared" si="32"/>
        <v>-0.05797101449</v>
      </c>
      <c r="R28" s="365">
        <f t="shared" si="33"/>
        <v>-0.1095890411</v>
      </c>
    </row>
    <row r="29">
      <c r="A29" s="358" t="s">
        <v>1083</v>
      </c>
      <c r="B29" s="358">
        <v>21.0</v>
      </c>
      <c r="C29" s="358">
        <v>21.0</v>
      </c>
      <c r="D29" s="358">
        <v>20.0</v>
      </c>
      <c r="E29" s="358">
        <v>21.0</v>
      </c>
      <c r="F29" s="358">
        <v>21.0</v>
      </c>
      <c r="G29" s="358">
        <v>21.0</v>
      </c>
      <c r="H29" s="358">
        <v>21.0</v>
      </c>
      <c r="I29" s="358">
        <v>21.0</v>
      </c>
      <c r="J29" s="358">
        <v>21.0</v>
      </c>
      <c r="K29" s="358">
        <v>21.0</v>
      </c>
      <c r="L29" s="358">
        <v>21.0</v>
      </c>
      <c r="M29" s="365">
        <f t="shared" si="28"/>
        <v>0</v>
      </c>
      <c r="N29" s="365">
        <f t="shared" si="29"/>
        <v>0</v>
      </c>
      <c r="O29" s="365">
        <f t="shared" si="30"/>
        <v>0</v>
      </c>
      <c r="P29" s="365">
        <f t="shared" si="31"/>
        <v>0</v>
      </c>
      <c r="Q29" s="365">
        <f t="shared" si="32"/>
        <v>0</v>
      </c>
      <c r="R29" s="365">
        <f t="shared" si="33"/>
        <v>0</v>
      </c>
    </row>
    <row r="30">
      <c r="A30" s="358" t="s">
        <v>1084</v>
      </c>
      <c r="B30" s="358">
        <v>2.0</v>
      </c>
      <c r="C30" s="358">
        <v>2.0</v>
      </c>
      <c r="D30" s="358">
        <v>2.0</v>
      </c>
      <c r="E30" s="358">
        <v>2.0</v>
      </c>
      <c r="F30" s="358">
        <v>1.0</v>
      </c>
      <c r="G30" s="358">
        <v>1.0</v>
      </c>
      <c r="H30" s="358">
        <v>1.0</v>
      </c>
      <c r="I30" s="358">
        <v>1.0</v>
      </c>
      <c r="J30" s="358">
        <v>1.0</v>
      </c>
      <c r="K30" s="358">
        <v>1.0</v>
      </c>
      <c r="L30" s="358">
        <v>1.0</v>
      </c>
      <c r="M30" s="365">
        <f t="shared" si="28"/>
        <v>0</v>
      </c>
      <c r="N30" s="365">
        <f t="shared" si="29"/>
        <v>0</v>
      </c>
      <c r="O30" s="365">
        <f t="shared" si="30"/>
        <v>0</v>
      </c>
      <c r="P30" s="365">
        <f t="shared" si="31"/>
        <v>0</v>
      </c>
      <c r="Q30" s="365">
        <f t="shared" si="32"/>
        <v>0</v>
      </c>
      <c r="R30" s="365">
        <f t="shared" si="33"/>
        <v>-0.5</v>
      </c>
    </row>
    <row r="31">
      <c r="A31" s="358" t="s">
        <v>1085</v>
      </c>
      <c r="B31" s="358">
        <v>1.0</v>
      </c>
      <c r="C31" s="358">
        <v>1.0</v>
      </c>
      <c r="D31" s="358">
        <v>1.0</v>
      </c>
      <c r="E31" s="358">
        <v>1.0</v>
      </c>
      <c r="F31" s="358">
        <v>1.0</v>
      </c>
      <c r="G31" s="358">
        <v>1.0</v>
      </c>
      <c r="H31" s="358">
        <v>1.0</v>
      </c>
      <c r="I31" s="358">
        <v>1.0</v>
      </c>
      <c r="J31" s="358">
        <v>1.0</v>
      </c>
      <c r="K31" s="358">
        <v>1.0</v>
      </c>
      <c r="L31" s="358">
        <v>1.0</v>
      </c>
      <c r="M31" s="365">
        <f t="shared" si="28"/>
        <v>0</v>
      </c>
      <c r="N31" s="365">
        <f t="shared" si="29"/>
        <v>0</v>
      </c>
      <c r="O31" s="365">
        <f t="shared" si="30"/>
        <v>0</v>
      </c>
      <c r="P31" s="365">
        <f t="shared" si="31"/>
        <v>0</v>
      </c>
      <c r="Q31" s="365">
        <f t="shared" si="32"/>
        <v>0</v>
      </c>
      <c r="R31" s="365">
        <f t="shared" si="33"/>
        <v>0</v>
      </c>
    </row>
    <row r="32">
      <c r="A32" s="357" t="s">
        <v>952</v>
      </c>
      <c r="B32" s="405">
        <f t="shared" ref="B32:L32" si="34">SUM(B26:B31)</f>
        <v>203</v>
      </c>
      <c r="C32" s="405">
        <f t="shared" si="34"/>
        <v>202</v>
      </c>
      <c r="D32" s="405">
        <f t="shared" si="34"/>
        <v>201</v>
      </c>
      <c r="E32" s="405">
        <f t="shared" si="34"/>
        <v>201</v>
      </c>
      <c r="F32" s="405">
        <f t="shared" si="34"/>
        <v>199</v>
      </c>
      <c r="G32" s="405">
        <f t="shared" si="34"/>
        <v>200</v>
      </c>
      <c r="H32" s="405">
        <f t="shared" si="34"/>
        <v>198</v>
      </c>
      <c r="I32" s="405">
        <f t="shared" si="34"/>
        <v>197</v>
      </c>
      <c r="J32" s="405">
        <f t="shared" si="34"/>
        <v>198</v>
      </c>
      <c r="K32" s="405">
        <f t="shared" si="34"/>
        <v>198</v>
      </c>
      <c r="L32" s="405">
        <f t="shared" si="34"/>
        <v>198</v>
      </c>
      <c r="M32" s="406">
        <f t="shared" si="28"/>
        <v>0</v>
      </c>
      <c r="N32" s="365">
        <f t="shared" si="29"/>
        <v>0</v>
      </c>
      <c r="O32" s="406">
        <f t="shared" si="30"/>
        <v>0.005076142132</v>
      </c>
      <c r="P32" s="365">
        <f t="shared" si="31"/>
        <v>0</v>
      </c>
      <c r="Q32" s="406">
        <f t="shared" si="32"/>
        <v>-0.01</v>
      </c>
      <c r="R32" s="406">
        <f t="shared" si="33"/>
        <v>-0.02463054187</v>
      </c>
    </row>
    <row r="33">
      <c r="A33" s="355" t="s">
        <v>1086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03"/>
      <c r="M33" s="406"/>
      <c r="N33" s="365"/>
      <c r="O33" s="406"/>
      <c r="P33" s="365"/>
      <c r="Q33" s="406"/>
      <c r="R33" s="406"/>
    </row>
    <row r="34">
      <c r="A34" s="358" t="s">
        <v>1087</v>
      </c>
      <c r="B34" s="359">
        <v>17728.0</v>
      </c>
      <c r="C34" s="359">
        <v>18267.0</v>
      </c>
      <c r="D34" s="359">
        <v>18003.0</v>
      </c>
      <c r="E34" s="359">
        <v>18107.0</v>
      </c>
      <c r="F34" s="359">
        <v>19133.0</v>
      </c>
      <c r="G34" s="359">
        <v>19674.0</v>
      </c>
      <c r="H34" s="359">
        <v>20189.0</v>
      </c>
      <c r="I34" s="359">
        <v>22215.0</v>
      </c>
      <c r="J34" s="359">
        <v>23926.0</v>
      </c>
      <c r="K34" s="359">
        <v>27622.0</v>
      </c>
      <c r="L34" s="359">
        <v>28565.0</v>
      </c>
      <c r="M34" s="406">
        <f t="shared" ref="M34:M38" si="35">(L34-K34)/K34</f>
        <v>0.03413945406</v>
      </c>
      <c r="N34" s="365">
        <f t="shared" ref="N34:N38" si="36">(L34-J34)/J34</f>
        <v>0.1938894926</v>
      </c>
      <c r="O34" s="406">
        <f t="shared" ref="O34:O38" si="37">(L34-I34)/I34</f>
        <v>0.2858428989</v>
      </c>
      <c r="P34" s="365">
        <f t="shared" ref="P34:P38" si="38">(L34-H34)/H34</f>
        <v>0.4148793898</v>
      </c>
      <c r="Q34" s="406">
        <f t="shared" ref="Q34:Q38" si="39">(L34-G34)/G34</f>
        <v>0.4519162346</v>
      </c>
      <c r="R34" s="406">
        <f t="shared" ref="R34:R38" si="40">(L34-B34)/B34</f>
        <v>0.61129287</v>
      </c>
    </row>
    <row r="35">
      <c r="A35" s="358" t="s">
        <v>1088</v>
      </c>
      <c r="B35" s="359">
        <v>11076.0</v>
      </c>
      <c r="C35" s="359">
        <v>11063.0</v>
      </c>
      <c r="D35" s="359">
        <v>11049.0</v>
      </c>
      <c r="E35" s="359">
        <v>11117.0</v>
      </c>
      <c r="F35" s="359">
        <v>11173.0</v>
      </c>
      <c r="G35" s="359">
        <v>11329.0</v>
      </c>
      <c r="H35" s="359">
        <v>11247.0</v>
      </c>
      <c r="I35" s="359">
        <v>11256.0</v>
      </c>
      <c r="J35" s="359">
        <v>11342.0</v>
      </c>
      <c r="K35" s="359">
        <v>11342.0</v>
      </c>
      <c r="L35" s="359">
        <v>11403.0</v>
      </c>
      <c r="M35" s="406">
        <f t="shared" si="35"/>
        <v>0.005378240169</v>
      </c>
      <c r="N35" s="365">
        <f t="shared" si="36"/>
        <v>0.005378240169</v>
      </c>
      <c r="O35" s="406">
        <f t="shared" si="37"/>
        <v>0.01305970149</v>
      </c>
      <c r="P35" s="365">
        <f t="shared" si="38"/>
        <v>0.01387036543</v>
      </c>
      <c r="Q35" s="406">
        <f t="shared" si="39"/>
        <v>0.006531909259</v>
      </c>
      <c r="R35" s="406">
        <f t="shared" si="40"/>
        <v>0.02952329361</v>
      </c>
    </row>
    <row r="36">
      <c r="A36" s="358" t="s">
        <v>1089</v>
      </c>
      <c r="B36" s="359">
        <v>54561.0</v>
      </c>
      <c r="C36" s="359">
        <v>54770.0</v>
      </c>
      <c r="D36" s="359">
        <v>54974.0</v>
      </c>
      <c r="E36" s="359">
        <v>55310.0</v>
      </c>
      <c r="F36" s="359">
        <v>56146.0</v>
      </c>
      <c r="G36" s="359">
        <v>56643.0</v>
      </c>
      <c r="H36" s="359">
        <v>56806.0</v>
      </c>
      <c r="I36" s="359">
        <v>57138.0</v>
      </c>
      <c r="J36" s="359">
        <v>57281.0</v>
      </c>
      <c r="K36" s="359">
        <v>57281.0</v>
      </c>
      <c r="L36" s="359">
        <v>57589.0</v>
      </c>
      <c r="M36" s="406">
        <f t="shared" si="35"/>
        <v>0.0053770011</v>
      </c>
      <c r="N36" s="365">
        <f t="shared" si="36"/>
        <v>0.0053770011</v>
      </c>
      <c r="O36" s="406">
        <f t="shared" si="37"/>
        <v>0.00789317092</v>
      </c>
      <c r="P36" s="365">
        <f t="shared" si="38"/>
        <v>0.01378375524</v>
      </c>
      <c r="Q36" s="406">
        <f t="shared" si="39"/>
        <v>0.01670109281</v>
      </c>
      <c r="R36" s="406">
        <f t="shared" si="40"/>
        <v>0.05549751654</v>
      </c>
    </row>
    <row r="37">
      <c r="A37" s="358" t="s">
        <v>1090</v>
      </c>
      <c r="B37" s="359">
        <v>38193.0</v>
      </c>
      <c r="C37" s="359">
        <v>38339.0</v>
      </c>
      <c r="D37" s="359">
        <v>38482.0</v>
      </c>
      <c r="E37" s="359">
        <v>38717.0</v>
      </c>
      <c r="F37" s="359">
        <v>39302.0</v>
      </c>
      <c r="G37" s="359">
        <v>39650.0</v>
      </c>
      <c r="H37" s="359">
        <v>39765.0</v>
      </c>
      <c r="I37" s="359">
        <v>39997.0</v>
      </c>
      <c r="J37" s="359">
        <v>40097.0</v>
      </c>
      <c r="K37" s="359">
        <v>40097.0</v>
      </c>
      <c r="L37" s="359">
        <v>40313.0</v>
      </c>
      <c r="M37" s="406">
        <f t="shared" si="35"/>
        <v>0.005386936679</v>
      </c>
      <c r="N37" s="365">
        <f t="shared" si="36"/>
        <v>0.005386936679</v>
      </c>
      <c r="O37" s="406">
        <f t="shared" si="37"/>
        <v>0.007900592544</v>
      </c>
      <c r="P37" s="365">
        <f t="shared" si="38"/>
        <v>0.01378096316</v>
      </c>
      <c r="Q37" s="406">
        <f t="shared" si="39"/>
        <v>0.01672131148</v>
      </c>
      <c r="R37" s="406">
        <f t="shared" si="40"/>
        <v>0.05550755374</v>
      </c>
    </row>
    <row r="38">
      <c r="A38" s="358" t="s">
        <v>1091</v>
      </c>
      <c r="B38" s="358">
        <v>465.0</v>
      </c>
      <c r="C38" s="358">
        <v>476.0</v>
      </c>
      <c r="D38" s="358">
        <v>470.0</v>
      </c>
      <c r="E38" s="358">
        <v>471.0</v>
      </c>
      <c r="F38" s="358">
        <v>494.0</v>
      </c>
      <c r="G38" s="358">
        <v>502.0</v>
      </c>
      <c r="H38" s="358">
        <v>516.0</v>
      </c>
      <c r="I38" s="358">
        <v>568.0</v>
      </c>
      <c r="J38" s="358">
        <v>609.0</v>
      </c>
      <c r="K38" s="358">
        <v>689.0</v>
      </c>
      <c r="L38" s="358">
        <v>709.0</v>
      </c>
      <c r="M38" s="406">
        <f t="shared" si="35"/>
        <v>0.0290275762</v>
      </c>
      <c r="N38" s="365">
        <f t="shared" si="36"/>
        <v>0.1642036125</v>
      </c>
      <c r="O38" s="406">
        <f t="shared" si="37"/>
        <v>0.2482394366</v>
      </c>
      <c r="P38" s="365">
        <f t="shared" si="38"/>
        <v>0.3740310078</v>
      </c>
      <c r="Q38" s="406">
        <f t="shared" si="39"/>
        <v>0.4123505976</v>
      </c>
      <c r="R38" s="406">
        <f t="shared" si="40"/>
        <v>0.5247311828</v>
      </c>
    </row>
  </sheetData>
  <mergeCells count="6">
    <mergeCell ref="A1:L1"/>
    <mergeCell ref="A2:L2"/>
    <mergeCell ref="A14:L14"/>
    <mergeCell ref="A22:L22"/>
    <mergeCell ref="A25:L25"/>
    <mergeCell ref="A33:L33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0.13"/>
    <col customWidth="1" min="13" max="14" width="17.63"/>
    <col customWidth="1" min="16" max="16" width="20.13"/>
  </cols>
  <sheetData>
    <row r="1">
      <c r="A1" s="407" t="s">
        <v>1092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03"/>
    </row>
    <row r="2">
      <c r="A2" s="60" t="s">
        <v>1093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03"/>
      <c r="M2" s="408"/>
      <c r="N2" s="408"/>
      <c r="O2" s="409"/>
    </row>
    <row r="3">
      <c r="A3" s="11" t="s">
        <v>988</v>
      </c>
      <c r="B3" s="96">
        <v>2013.0</v>
      </c>
      <c r="C3" s="96">
        <v>2014.0</v>
      </c>
      <c r="D3" s="96">
        <v>2015.0</v>
      </c>
      <c r="E3" s="96">
        <v>2016.0</v>
      </c>
      <c r="F3" s="96">
        <v>2017.0</v>
      </c>
      <c r="G3" s="96">
        <v>2018.0</v>
      </c>
      <c r="H3" s="96">
        <v>2019.0</v>
      </c>
      <c r="I3" s="96">
        <v>2020.0</v>
      </c>
      <c r="J3" s="96">
        <v>2021.0</v>
      </c>
      <c r="K3" s="96">
        <v>2022.0</v>
      </c>
      <c r="L3" s="96">
        <v>2023.0</v>
      </c>
      <c r="M3" s="410" t="s">
        <v>1094</v>
      </c>
      <c r="N3" s="410" t="s">
        <v>1095</v>
      </c>
      <c r="O3" s="357" t="s">
        <v>1096</v>
      </c>
      <c r="P3" s="357"/>
    </row>
    <row r="4">
      <c r="A4" s="358" t="s">
        <v>1097</v>
      </c>
      <c r="B4" s="366">
        <v>1.387E8</v>
      </c>
      <c r="C4" s="366">
        <v>1.527E8</v>
      </c>
      <c r="D4" s="366">
        <v>1.428E8</v>
      </c>
      <c r="E4" s="366">
        <v>1.382E8</v>
      </c>
      <c r="F4" s="366">
        <v>1.42E8</v>
      </c>
      <c r="G4" s="366">
        <v>1.214E8</v>
      </c>
      <c r="H4" s="366">
        <v>1.306E8</v>
      </c>
      <c r="I4" s="366">
        <v>1.285E8</v>
      </c>
      <c r="J4" s="366">
        <v>1.56E8</v>
      </c>
      <c r="K4" s="366">
        <v>2.031E8</v>
      </c>
      <c r="L4" s="366">
        <v>2.289E8</v>
      </c>
      <c r="M4" s="366">
        <v>1.70167E8</v>
      </c>
      <c r="N4" s="366">
        <v>1.62198E8</v>
      </c>
      <c r="O4" s="365">
        <f t="shared" ref="O4:O7" si="1">(L4-B4)/B4</f>
        <v>0.6503244412</v>
      </c>
    </row>
    <row r="5">
      <c r="A5" s="358" t="s">
        <v>1098</v>
      </c>
      <c r="B5" s="371">
        <v>1.11E7</v>
      </c>
      <c r="C5" s="371">
        <v>1.14E7</v>
      </c>
      <c r="D5" s="371">
        <v>1.31E7</v>
      </c>
      <c r="E5" s="371">
        <v>1.57E7</v>
      </c>
      <c r="F5" s="371">
        <v>1.59E7</v>
      </c>
      <c r="G5" s="371">
        <v>1.36E7</v>
      </c>
      <c r="H5" s="371">
        <v>1.68E7</v>
      </c>
      <c r="I5" s="371">
        <v>1.65E7</v>
      </c>
      <c r="J5" s="371">
        <v>2.25E7</v>
      </c>
      <c r="K5" s="371">
        <v>2.39E7</v>
      </c>
      <c r="L5" s="371">
        <v>2.91E7</v>
      </c>
      <c r="M5" s="366">
        <v>2.2072E7</v>
      </c>
      <c r="N5" s="366">
        <v>1.8909E7</v>
      </c>
      <c r="O5" s="365">
        <f t="shared" si="1"/>
        <v>1.621621622</v>
      </c>
    </row>
    <row r="6">
      <c r="A6" s="411" t="s">
        <v>1099</v>
      </c>
      <c r="B6" s="412">
        <f t="shared" ref="B6:N6" si="2">B5+B23</f>
        <v>16320102</v>
      </c>
      <c r="C6" s="412">
        <f t="shared" si="2"/>
        <v>16763637</v>
      </c>
      <c r="D6" s="412">
        <f t="shared" si="2"/>
        <v>18119873</v>
      </c>
      <c r="E6" s="412">
        <f t="shared" si="2"/>
        <v>20636485</v>
      </c>
      <c r="F6" s="412">
        <f t="shared" si="2"/>
        <v>21155719</v>
      </c>
      <c r="G6" s="412">
        <f t="shared" si="2"/>
        <v>18732805</v>
      </c>
      <c r="H6" s="412">
        <f t="shared" si="2"/>
        <v>21983712</v>
      </c>
      <c r="I6" s="412">
        <f t="shared" si="2"/>
        <v>21778540</v>
      </c>
      <c r="J6" s="412">
        <f t="shared" si="2"/>
        <v>28355749</v>
      </c>
      <c r="K6" s="412">
        <f t="shared" si="2"/>
        <v>30218888</v>
      </c>
      <c r="L6" s="412">
        <f t="shared" si="2"/>
        <v>36888344</v>
      </c>
      <c r="M6" s="412">
        <f t="shared" si="2"/>
        <v>27094314</v>
      </c>
      <c r="N6" s="412">
        <f t="shared" si="2"/>
        <v>24963656</v>
      </c>
      <c r="O6" s="365">
        <f t="shared" si="1"/>
        <v>1.260301069</v>
      </c>
    </row>
    <row r="7">
      <c r="A7" s="11" t="s">
        <v>1100</v>
      </c>
      <c r="B7" s="400">
        <f t="shared" ref="B7:N7" si="3">B6/B4</f>
        <v>0.1176647585</v>
      </c>
      <c r="C7" s="400">
        <f t="shared" si="3"/>
        <v>0.1097815128</v>
      </c>
      <c r="D7" s="400">
        <f t="shared" si="3"/>
        <v>0.1268898669</v>
      </c>
      <c r="E7" s="400">
        <f t="shared" si="3"/>
        <v>0.1493233357</v>
      </c>
      <c r="F7" s="400">
        <f t="shared" si="3"/>
        <v>0.1489839366</v>
      </c>
      <c r="G7" s="400">
        <f t="shared" si="3"/>
        <v>0.1543064662</v>
      </c>
      <c r="H7" s="400">
        <f t="shared" si="3"/>
        <v>0.1683285758</v>
      </c>
      <c r="I7" s="400">
        <f t="shared" si="3"/>
        <v>0.1694828016</v>
      </c>
      <c r="J7" s="400">
        <f t="shared" si="3"/>
        <v>0.1817676218</v>
      </c>
      <c r="K7" s="400">
        <f t="shared" si="3"/>
        <v>0.1487882226</v>
      </c>
      <c r="L7" s="400">
        <f t="shared" si="3"/>
        <v>0.1611548449</v>
      </c>
      <c r="M7" s="400">
        <f t="shared" si="3"/>
        <v>0.1592219055</v>
      </c>
      <c r="N7" s="400">
        <f t="shared" si="3"/>
        <v>0.1539085315</v>
      </c>
      <c r="O7" s="365">
        <f t="shared" si="1"/>
        <v>0.369610128</v>
      </c>
    </row>
    <row r="8">
      <c r="A8" s="18" t="s">
        <v>1101</v>
      </c>
      <c r="B8" s="413" t="s">
        <v>1066</v>
      </c>
      <c r="C8" s="123">
        <f t="shared" ref="C8:L8" si="4">(C4-B4)/B4</f>
        <v>0.1009372747</v>
      </c>
      <c r="D8" s="123">
        <f t="shared" si="4"/>
        <v>-0.06483300589</v>
      </c>
      <c r="E8" s="123">
        <f t="shared" si="4"/>
        <v>-0.03221288515</v>
      </c>
      <c r="F8" s="123">
        <f t="shared" si="4"/>
        <v>0.02749638205</v>
      </c>
      <c r="G8" s="123">
        <f t="shared" si="4"/>
        <v>-0.1450704225</v>
      </c>
      <c r="H8" s="123">
        <f t="shared" si="4"/>
        <v>0.07578253707</v>
      </c>
      <c r="I8" s="123">
        <f t="shared" si="4"/>
        <v>-0.01607963247</v>
      </c>
      <c r="J8" s="123">
        <f t="shared" si="4"/>
        <v>0.2140077821</v>
      </c>
      <c r="K8" s="123">
        <f t="shared" si="4"/>
        <v>0.3019230769</v>
      </c>
      <c r="L8" s="123">
        <f t="shared" si="4"/>
        <v>0.1270310192</v>
      </c>
      <c r="M8" s="413" t="s">
        <v>157</v>
      </c>
      <c r="N8" s="123">
        <f t="shared" ref="N8:N10" si="6">(N4-M4)/M4</f>
        <v>-0.04683046654</v>
      </c>
      <c r="O8" s="363" t="s">
        <v>157</v>
      </c>
    </row>
    <row r="9">
      <c r="A9" s="19" t="s">
        <v>1102</v>
      </c>
      <c r="B9" s="413" t="s">
        <v>1066</v>
      </c>
      <c r="C9" s="123">
        <f t="shared" ref="C9:L9" si="5">(C5-B5)/B5</f>
        <v>0.02702702703</v>
      </c>
      <c r="D9" s="123">
        <f t="shared" si="5"/>
        <v>0.149122807</v>
      </c>
      <c r="E9" s="123">
        <f t="shared" si="5"/>
        <v>0.1984732824</v>
      </c>
      <c r="F9" s="123">
        <f t="shared" si="5"/>
        <v>0.0127388535</v>
      </c>
      <c r="G9" s="123">
        <f t="shared" si="5"/>
        <v>-0.1446540881</v>
      </c>
      <c r="H9" s="123">
        <f t="shared" si="5"/>
        <v>0.2352941176</v>
      </c>
      <c r="I9" s="123">
        <f t="shared" si="5"/>
        <v>-0.01785714286</v>
      </c>
      <c r="J9" s="123">
        <f t="shared" si="5"/>
        <v>0.3636363636</v>
      </c>
      <c r="K9" s="123">
        <f t="shared" si="5"/>
        <v>0.06222222222</v>
      </c>
      <c r="L9" s="123">
        <f t="shared" si="5"/>
        <v>0.2175732218</v>
      </c>
      <c r="M9" s="414" t="s">
        <v>157</v>
      </c>
      <c r="N9" s="123">
        <f t="shared" si="6"/>
        <v>-0.1433037332</v>
      </c>
      <c r="O9" s="363" t="s">
        <v>157</v>
      </c>
    </row>
    <row r="10">
      <c r="A10" s="19" t="s">
        <v>1103</v>
      </c>
      <c r="B10" s="413" t="s">
        <v>1066</v>
      </c>
      <c r="C10" s="123">
        <f t="shared" ref="C10:L10" si="7">(C6-B6)/B6</f>
        <v>0.02717721985</v>
      </c>
      <c r="D10" s="123">
        <f t="shared" si="7"/>
        <v>0.08090344595</v>
      </c>
      <c r="E10" s="123">
        <f t="shared" si="7"/>
        <v>0.1388868454</v>
      </c>
      <c r="F10" s="123">
        <f t="shared" si="7"/>
        <v>0.02516097097</v>
      </c>
      <c r="G10" s="123">
        <f t="shared" si="7"/>
        <v>-0.1145276131</v>
      </c>
      <c r="H10" s="123">
        <f t="shared" si="7"/>
        <v>0.1735408552</v>
      </c>
      <c r="I10" s="123">
        <f t="shared" si="7"/>
        <v>-0.009332909747</v>
      </c>
      <c r="J10" s="123">
        <f t="shared" si="7"/>
        <v>0.3020041288</v>
      </c>
      <c r="K10" s="123">
        <f t="shared" si="7"/>
        <v>0.06570586444</v>
      </c>
      <c r="L10" s="123">
        <f t="shared" si="7"/>
        <v>0.2207048784</v>
      </c>
      <c r="M10" s="414" t="s">
        <v>157</v>
      </c>
      <c r="N10" s="123">
        <f t="shared" si="6"/>
        <v>-0.07863856601</v>
      </c>
      <c r="O10" s="363" t="s">
        <v>157</v>
      </c>
    </row>
    <row r="11">
      <c r="A11" s="60" t="s">
        <v>1104</v>
      </c>
      <c r="B11" s="356"/>
      <c r="C11" s="356"/>
      <c r="D11" s="356"/>
      <c r="E11" s="356"/>
      <c r="F11" s="356"/>
      <c r="G11" s="356"/>
      <c r="H11" s="356"/>
      <c r="I11" s="356"/>
      <c r="J11" s="356"/>
      <c r="K11" s="356"/>
      <c r="L11" s="303"/>
      <c r="M11" s="410"/>
      <c r="N11" s="410"/>
      <c r="O11" s="357" t="s">
        <v>1096</v>
      </c>
    </row>
    <row r="12">
      <c r="A12" s="11" t="s">
        <v>988</v>
      </c>
      <c r="B12" s="96">
        <v>2013.0</v>
      </c>
      <c r="C12" s="96">
        <v>2014.0</v>
      </c>
      <c r="D12" s="96">
        <v>2015.0</v>
      </c>
      <c r="E12" s="96">
        <v>2016.0</v>
      </c>
      <c r="F12" s="96">
        <v>2017.0</v>
      </c>
      <c r="G12" s="96">
        <v>2018.0</v>
      </c>
      <c r="H12" s="96">
        <v>2019.0</v>
      </c>
      <c r="I12" s="96">
        <v>2020.0</v>
      </c>
      <c r="J12" s="96">
        <v>2021.0</v>
      </c>
      <c r="K12" s="96">
        <v>2022.0</v>
      </c>
      <c r="L12" s="96">
        <v>2023.0</v>
      </c>
      <c r="M12" s="410" t="s">
        <v>1094</v>
      </c>
      <c r="N12" s="410" t="s">
        <v>1095</v>
      </c>
      <c r="O12" s="365">
        <f t="shared" ref="O12:O15" si="9">(L12-B12)/B12</f>
        <v>0.004967709886</v>
      </c>
    </row>
    <row r="13">
      <c r="A13" s="358" t="s">
        <v>1050</v>
      </c>
      <c r="B13" s="366">
        <f t="shared" ref="B13:N13" si="8">B4-B20</f>
        <v>130702864</v>
      </c>
      <c r="C13" s="366">
        <f t="shared" si="8"/>
        <v>144824899</v>
      </c>
      <c r="D13" s="366">
        <f t="shared" si="8"/>
        <v>135160275</v>
      </c>
      <c r="E13" s="366">
        <f t="shared" si="8"/>
        <v>129919210</v>
      </c>
      <c r="F13" s="366">
        <f t="shared" si="8"/>
        <v>133152965</v>
      </c>
      <c r="G13" s="366">
        <f t="shared" si="8"/>
        <v>110573003</v>
      </c>
      <c r="H13" s="366">
        <f t="shared" si="8"/>
        <v>115778266</v>
      </c>
      <c r="I13" s="366">
        <f t="shared" si="8"/>
        <v>114618037</v>
      </c>
      <c r="J13" s="366">
        <f t="shared" si="8"/>
        <v>136853876</v>
      </c>
      <c r="K13" s="366">
        <f t="shared" si="8"/>
        <v>183008224</v>
      </c>
      <c r="L13" s="366">
        <f t="shared" si="8"/>
        <v>203935695</v>
      </c>
      <c r="M13" s="366">
        <f t="shared" si="8"/>
        <v>151971143</v>
      </c>
      <c r="N13" s="366">
        <f t="shared" si="8"/>
        <v>141743267</v>
      </c>
      <c r="O13" s="365">
        <f t="shared" si="9"/>
        <v>0.5603001247</v>
      </c>
    </row>
    <row r="14">
      <c r="A14" s="358" t="s">
        <v>1105</v>
      </c>
      <c r="B14" s="364">
        <f t="shared" ref="B14:N14" si="10">B5-B25</f>
        <v>10001618</v>
      </c>
      <c r="C14" s="364">
        <f t="shared" si="10"/>
        <v>10539396</v>
      </c>
      <c r="D14" s="364">
        <f t="shared" si="10"/>
        <v>12104752</v>
      </c>
      <c r="E14" s="364">
        <f t="shared" si="10"/>
        <v>14166978</v>
      </c>
      <c r="F14" s="364">
        <f t="shared" si="10"/>
        <v>14629456</v>
      </c>
      <c r="G14" s="364">
        <f t="shared" si="10"/>
        <v>10623703</v>
      </c>
      <c r="H14" s="364">
        <f t="shared" si="10"/>
        <v>10523428</v>
      </c>
      <c r="I14" s="364">
        <f t="shared" si="10"/>
        <v>10934024</v>
      </c>
      <c r="J14" s="364">
        <f t="shared" si="10"/>
        <v>12237447</v>
      </c>
      <c r="K14" s="364">
        <f t="shared" si="10"/>
        <v>12928882</v>
      </c>
      <c r="L14" s="364">
        <f t="shared" si="10"/>
        <v>15472623</v>
      </c>
      <c r="M14" s="364">
        <f t="shared" si="10"/>
        <v>11464435</v>
      </c>
      <c r="N14" s="364">
        <f t="shared" si="10"/>
        <v>7213205</v>
      </c>
      <c r="O14" s="365">
        <f t="shared" si="9"/>
        <v>0.5470119935</v>
      </c>
    </row>
    <row r="15">
      <c r="A15" s="358" t="s">
        <v>1075</v>
      </c>
      <c r="B15" s="365">
        <f t="shared" ref="B15:N15" si="11">B14/B13</f>
        <v>0.0765217968</v>
      </c>
      <c r="C15" s="365">
        <f t="shared" si="11"/>
        <v>0.07277337028</v>
      </c>
      <c r="D15" s="365">
        <f t="shared" si="11"/>
        <v>0.08955850378</v>
      </c>
      <c r="E15" s="365">
        <f t="shared" si="11"/>
        <v>0.1090445208</v>
      </c>
      <c r="F15" s="365">
        <f t="shared" si="11"/>
        <v>0.1098695474</v>
      </c>
      <c r="G15" s="365">
        <f t="shared" si="11"/>
        <v>0.09607863323</v>
      </c>
      <c r="H15" s="365">
        <f t="shared" si="11"/>
        <v>0.09089294877</v>
      </c>
      <c r="I15" s="365">
        <f t="shared" si="11"/>
        <v>0.09539531723</v>
      </c>
      <c r="J15" s="365">
        <f t="shared" si="11"/>
        <v>0.08941980569</v>
      </c>
      <c r="K15" s="365">
        <f t="shared" si="11"/>
        <v>0.07064645357</v>
      </c>
      <c r="L15" s="365">
        <f t="shared" si="11"/>
        <v>0.075870107</v>
      </c>
      <c r="M15" s="365">
        <f t="shared" si="11"/>
        <v>0.07543823632</v>
      </c>
      <c r="N15" s="365">
        <f t="shared" si="11"/>
        <v>0.05088922495</v>
      </c>
      <c r="O15" s="365">
        <f t="shared" si="9"/>
        <v>-0.008516394408</v>
      </c>
    </row>
    <row r="16">
      <c r="A16" s="358" t="s">
        <v>1101</v>
      </c>
      <c r="B16" s="363" t="s">
        <v>1066</v>
      </c>
      <c r="C16" s="365">
        <f t="shared" ref="C16:L16" si="12">(C13-B13)/B13</f>
        <v>0.1080468673</v>
      </c>
      <c r="D16" s="365">
        <f t="shared" si="12"/>
        <v>-0.06673316582</v>
      </c>
      <c r="E16" s="365">
        <f t="shared" si="12"/>
        <v>-0.03877666718</v>
      </c>
      <c r="F16" s="365">
        <f t="shared" si="12"/>
        <v>0.02489050695</v>
      </c>
      <c r="G16" s="365">
        <f t="shared" si="12"/>
        <v>-0.1695791153</v>
      </c>
      <c r="H16" s="365">
        <f t="shared" si="12"/>
        <v>0.04707535166</v>
      </c>
      <c r="I16" s="365">
        <f t="shared" si="12"/>
        <v>-0.01002112953</v>
      </c>
      <c r="J16" s="365">
        <f t="shared" si="12"/>
        <v>0.193999475</v>
      </c>
      <c r="K16" s="365">
        <f t="shared" si="12"/>
        <v>0.3372527644</v>
      </c>
      <c r="L16" s="365">
        <f t="shared" si="12"/>
        <v>0.114352626</v>
      </c>
      <c r="M16" s="363" t="s">
        <v>157</v>
      </c>
      <c r="N16" s="365">
        <f t="shared" ref="N16:N17" si="14">(N13-M13)/M13</f>
        <v>-0.06730143498</v>
      </c>
      <c r="O16" s="363" t="s">
        <v>157</v>
      </c>
    </row>
    <row r="17">
      <c r="A17" s="402" t="s">
        <v>1102</v>
      </c>
      <c r="B17" s="363" t="s">
        <v>1066</v>
      </c>
      <c r="C17" s="403">
        <f t="shared" ref="C17:L17" si="13">(C14-B14)/B14</f>
        <v>0.05376910016</v>
      </c>
      <c r="D17" s="403">
        <f t="shared" si="13"/>
        <v>0.1485242608</v>
      </c>
      <c r="E17" s="403">
        <f t="shared" si="13"/>
        <v>0.1703649938</v>
      </c>
      <c r="F17" s="403">
        <f t="shared" si="13"/>
        <v>0.03264478847</v>
      </c>
      <c r="G17" s="403">
        <f t="shared" si="13"/>
        <v>-0.2738142143</v>
      </c>
      <c r="H17" s="403">
        <f t="shared" si="13"/>
        <v>-0.009438799259</v>
      </c>
      <c r="I17" s="403">
        <f t="shared" si="13"/>
        <v>0.03901732401</v>
      </c>
      <c r="J17" s="403">
        <f t="shared" si="13"/>
        <v>0.1192079878</v>
      </c>
      <c r="K17" s="403">
        <f t="shared" si="13"/>
        <v>0.05650157259</v>
      </c>
      <c r="L17" s="403">
        <f t="shared" si="13"/>
        <v>0.1967487212</v>
      </c>
      <c r="M17" s="363" t="s">
        <v>157</v>
      </c>
      <c r="N17" s="365">
        <f t="shared" si="14"/>
        <v>-0.3708189719</v>
      </c>
      <c r="O17" s="363" t="s">
        <v>157</v>
      </c>
    </row>
    <row r="18">
      <c r="A18" s="355" t="s">
        <v>1106</v>
      </c>
      <c r="B18" s="356"/>
      <c r="C18" s="356"/>
      <c r="D18" s="356"/>
      <c r="E18" s="356"/>
      <c r="F18" s="356"/>
      <c r="G18" s="356"/>
      <c r="H18" s="356"/>
      <c r="I18" s="356"/>
      <c r="J18" s="356"/>
      <c r="K18" s="356"/>
      <c r="L18" s="303"/>
      <c r="O18" s="415"/>
    </row>
    <row r="19">
      <c r="A19" s="11" t="s">
        <v>988</v>
      </c>
      <c r="B19" s="96">
        <v>2013.0</v>
      </c>
      <c r="C19" s="96">
        <v>2014.0</v>
      </c>
      <c r="D19" s="96">
        <v>2015.0</v>
      </c>
      <c r="E19" s="96">
        <v>2016.0</v>
      </c>
      <c r="F19" s="96">
        <v>2017.0</v>
      </c>
      <c r="G19" s="96">
        <v>2018.0</v>
      </c>
      <c r="H19" s="96">
        <v>2019.0</v>
      </c>
      <c r="I19" s="96">
        <v>2020.0</v>
      </c>
      <c r="J19" s="96">
        <v>2021.0</v>
      </c>
      <c r="K19" s="96">
        <v>2022.0</v>
      </c>
      <c r="L19" s="96">
        <v>2023.0</v>
      </c>
      <c r="M19" s="410" t="s">
        <v>1094</v>
      </c>
      <c r="N19" s="410" t="s">
        <v>1107</v>
      </c>
      <c r="O19" s="357" t="s">
        <v>1096</v>
      </c>
      <c r="P19" s="357" t="s">
        <v>1108</v>
      </c>
    </row>
    <row r="20">
      <c r="A20" s="358" t="s">
        <v>1109</v>
      </c>
      <c r="B20" s="366">
        <v>7997136.0</v>
      </c>
      <c r="C20" s="366">
        <v>7875101.0</v>
      </c>
      <c r="D20" s="366">
        <v>7639725.0</v>
      </c>
      <c r="E20" s="366">
        <v>8280790.0</v>
      </c>
      <c r="F20" s="366">
        <v>8847035.0</v>
      </c>
      <c r="G20" s="366">
        <v>1.0826997E7</v>
      </c>
      <c r="H20" s="366">
        <v>1.4821734E7</v>
      </c>
      <c r="I20" s="366">
        <v>1.3881963E7</v>
      </c>
      <c r="J20" s="366">
        <v>1.9146124E7</v>
      </c>
      <c r="K20" s="366">
        <v>2.0091776E7</v>
      </c>
      <c r="L20" s="366">
        <v>2.4964305E7</v>
      </c>
      <c r="M20" s="366">
        <v>1.8195857E7</v>
      </c>
      <c r="N20" s="366">
        <v>2.0454733E7</v>
      </c>
      <c r="O20" s="365">
        <f t="shared" ref="O20:O27" si="15">(L20-B20)/B20</f>
        <v>2.121655678</v>
      </c>
      <c r="P20" s="359" t="s">
        <v>1050</v>
      </c>
      <c r="Q20" s="359">
        <v>4.242080604E9</v>
      </c>
    </row>
    <row r="21">
      <c r="A21" s="358" t="s">
        <v>1110</v>
      </c>
      <c r="B21" s="366">
        <v>257598.0</v>
      </c>
      <c r="C21" s="366">
        <v>331352.0</v>
      </c>
      <c r="D21" s="366">
        <v>273133.0</v>
      </c>
      <c r="E21" s="366">
        <v>312822.0</v>
      </c>
      <c r="F21" s="366">
        <v>334204.0</v>
      </c>
      <c r="G21" s="366">
        <v>249965.0</v>
      </c>
      <c r="H21" s="366">
        <v>278660.0</v>
      </c>
      <c r="I21" s="366">
        <v>289831.0</v>
      </c>
      <c r="J21" s="366">
        <v>271569.0</v>
      </c>
      <c r="K21" s="366">
        <v>166890.0</v>
      </c>
      <c r="L21" s="366">
        <v>203823.0</v>
      </c>
      <c r="M21" s="366">
        <v>125167.0</v>
      </c>
      <c r="N21" s="366">
        <v>152867.0</v>
      </c>
      <c r="O21" s="365">
        <f t="shared" si="15"/>
        <v>-0.2087555028</v>
      </c>
      <c r="P21" s="358" t="s">
        <v>1111</v>
      </c>
      <c r="Q21" s="359">
        <f>148587332+N23</f>
        <v>154641988</v>
      </c>
    </row>
    <row r="22">
      <c r="A22" s="358" t="s">
        <v>1112</v>
      </c>
      <c r="B22" s="366">
        <f t="shared" ref="B22:N22" si="16">B20+B21</f>
        <v>8254734</v>
      </c>
      <c r="C22" s="366">
        <f t="shared" si="16"/>
        <v>8206453</v>
      </c>
      <c r="D22" s="366">
        <f t="shared" si="16"/>
        <v>7912858</v>
      </c>
      <c r="E22" s="366">
        <f t="shared" si="16"/>
        <v>8593612</v>
      </c>
      <c r="F22" s="366">
        <f t="shared" si="16"/>
        <v>9181239</v>
      </c>
      <c r="G22" s="366">
        <f t="shared" si="16"/>
        <v>11076962</v>
      </c>
      <c r="H22" s="366">
        <f t="shared" si="16"/>
        <v>15100394</v>
      </c>
      <c r="I22" s="366">
        <f t="shared" si="16"/>
        <v>14171794</v>
      </c>
      <c r="J22" s="366">
        <f t="shared" si="16"/>
        <v>19417693</v>
      </c>
      <c r="K22" s="366">
        <f t="shared" si="16"/>
        <v>20258666</v>
      </c>
      <c r="L22" s="366">
        <f t="shared" si="16"/>
        <v>25168128</v>
      </c>
      <c r="M22" s="366">
        <f t="shared" si="16"/>
        <v>18321024</v>
      </c>
      <c r="N22" s="366">
        <f t="shared" si="16"/>
        <v>20607600</v>
      </c>
      <c r="O22" s="365">
        <f t="shared" si="15"/>
        <v>2.048932649</v>
      </c>
      <c r="P22" s="359" t="s">
        <v>1113</v>
      </c>
      <c r="Q22" s="416">
        <f>N20/Q20</f>
        <v>0.004821863352</v>
      </c>
    </row>
    <row r="23">
      <c r="A23" s="358" t="s">
        <v>1013</v>
      </c>
      <c r="B23" s="366">
        <v>5220102.0</v>
      </c>
      <c r="C23" s="366">
        <v>5363637.0</v>
      </c>
      <c r="D23" s="366">
        <v>5019873.0</v>
      </c>
      <c r="E23" s="366">
        <v>4936485.0</v>
      </c>
      <c r="F23" s="366">
        <v>5255719.0</v>
      </c>
      <c r="G23" s="366">
        <v>5132805.0</v>
      </c>
      <c r="H23" s="366">
        <v>5183712.0</v>
      </c>
      <c r="I23" s="366">
        <v>5278540.0</v>
      </c>
      <c r="J23" s="366">
        <v>5855749.0</v>
      </c>
      <c r="K23" s="366">
        <v>6318888.0</v>
      </c>
      <c r="L23" s="366">
        <v>7788344.0</v>
      </c>
      <c r="M23" s="366">
        <v>5022314.0</v>
      </c>
      <c r="N23" s="366">
        <v>6054656.0</v>
      </c>
      <c r="O23" s="365">
        <f t="shared" si="15"/>
        <v>0.4919907695</v>
      </c>
      <c r="P23" s="358" t="s">
        <v>1114</v>
      </c>
      <c r="Q23" s="365">
        <f>N26/Q21</f>
        <v>0.114784162</v>
      </c>
    </row>
    <row r="24">
      <c r="A24" s="358" t="s">
        <v>1115</v>
      </c>
      <c r="B24" s="366">
        <v>1936250.0</v>
      </c>
      <c r="C24" s="366">
        <v>1982212.0</v>
      </c>
      <c r="D24" s="366">
        <v>1897737.0</v>
      </c>
      <c r="E24" s="366">
        <v>2124105.0</v>
      </c>
      <c r="F24" s="366">
        <v>2654976.0</v>
      </c>
      <c r="G24" s="366">
        <v>2967860.0</v>
      </c>
      <c r="H24" s="366">
        <v>3640110.0</v>
      </c>
      <c r="I24" s="366">
        <v>3327278.0</v>
      </c>
      <c r="J24" s="366">
        <v>3299391.0</v>
      </c>
      <c r="K24" s="366">
        <v>2968660.0</v>
      </c>
      <c r="L24" s="366">
        <v>3752407.0</v>
      </c>
      <c r="M24" s="366">
        <v>2691145.0</v>
      </c>
      <c r="N24" s="366">
        <v>2857149.0</v>
      </c>
      <c r="O24" s="365">
        <f t="shared" si="15"/>
        <v>0.937976501</v>
      </c>
    </row>
    <row r="25">
      <c r="A25" s="358" t="s">
        <v>1105</v>
      </c>
      <c r="B25" s="366">
        <v>1098382.0</v>
      </c>
      <c r="C25" s="366">
        <f t="shared" ref="C25:N25" si="17">(C20+C21)-C23-C24</f>
        <v>860604</v>
      </c>
      <c r="D25" s="366">
        <f t="shared" si="17"/>
        <v>995248</v>
      </c>
      <c r="E25" s="366">
        <f t="shared" si="17"/>
        <v>1533022</v>
      </c>
      <c r="F25" s="366">
        <f t="shared" si="17"/>
        <v>1270544</v>
      </c>
      <c r="G25" s="366">
        <f t="shared" si="17"/>
        <v>2976297</v>
      </c>
      <c r="H25" s="366">
        <f t="shared" si="17"/>
        <v>6276572</v>
      </c>
      <c r="I25" s="366">
        <f t="shared" si="17"/>
        <v>5565976</v>
      </c>
      <c r="J25" s="366">
        <f t="shared" si="17"/>
        <v>10262553</v>
      </c>
      <c r="K25" s="366">
        <f t="shared" si="17"/>
        <v>10971118</v>
      </c>
      <c r="L25" s="366">
        <f t="shared" si="17"/>
        <v>13627377</v>
      </c>
      <c r="M25" s="366">
        <f t="shared" si="17"/>
        <v>10607565</v>
      </c>
      <c r="N25" s="366">
        <f t="shared" si="17"/>
        <v>11695795</v>
      </c>
      <c r="O25" s="365">
        <f t="shared" si="15"/>
        <v>11.40677378</v>
      </c>
    </row>
    <row r="26">
      <c r="A26" s="358" t="s">
        <v>1116</v>
      </c>
      <c r="B26" s="366">
        <f t="shared" ref="B26:N26" si="18">B25+B23</f>
        <v>6318484</v>
      </c>
      <c r="C26" s="366">
        <f t="shared" si="18"/>
        <v>6224241</v>
      </c>
      <c r="D26" s="366">
        <f t="shared" si="18"/>
        <v>6015121</v>
      </c>
      <c r="E26" s="366">
        <f t="shared" si="18"/>
        <v>6469507</v>
      </c>
      <c r="F26" s="366">
        <f t="shared" si="18"/>
        <v>6526263</v>
      </c>
      <c r="G26" s="366">
        <f t="shared" si="18"/>
        <v>8109102</v>
      </c>
      <c r="H26" s="366">
        <f t="shared" si="18"/>
        <v>11460284</v>
      </c>
      <c r="I26" s="366">
        <f t="shared" si="18"/>
        <v>10844516</v>
      </c>
      <c r="J26" s="366">
        <f t="shared" si="18"/>
        <v>16118302</v>
      </c>
      <c r="K26" s="366">
        <f t="shared" si="18"/>
        <v>17290006</v>
      </c>
      <c r="L26" s="366">
        <f t="shared" si="18"/>
        <v>21415721</v>
      </c>
      <c r="M26" s="366">
        <f t="shared" si="18"/>
        <v>15629879</v>
      </c>
      <c r="N26" s="366">
        <f t="shared" si="18"/>
        <v>17750451</v>
      </c>
      <c r="O26" s="365">
        <f t="shared" si="15"/>
        <v>2.389376471</v>
      </c>
    </row>
    <row r="27">
      <c r="A27" s="358" t="s">
        <v>1117</v>
      </c>
      <c r="B27" s="365">
        <f t="shared" ref="B27:N27" si="19">B26/B20</f>
        <v>0.7900933534</v>
      </c>
      <c r="C27" s="365">
        <f t="shared" si="19"/>
        <v>0.7903696727</v>
      </c>
      <c r="D27" s="365">
        <f t="shared" si="19"/>
        <v>0.787347843</v>
      </c>
      <c r="E27" s="365">
        <f t="shared" si="19"/>
        <v>0.781266884</v>
      </c>
      <c r="F27" s="365">
        <f t="shared" si="19"/>
        <v>0.7376779904</v>
      </c>
      <c r="G27" s="365">
        <f t="shared" si="19"/>
        <v>0.7489705594</v>
      </c>
      <c r="H27" s="365">
        <f t="shared" si="19"/>
        <v>0.773208047</v>
      </c>
      <c r="I27" s="365">
        <f t="shared" si="19"/>
        <v>0.7811947057</v>
      </c>
      <c r="J27" s="365">
        <f t="shared" si="19"/>
        <v>0.8418571822</v>
      </c>
      <c r="K27" s="365">
        <f t="shared" si="19"/>
        <v>0.8605514017</v>
      </c>
      <c r="L27" s="365">
        <f t="shared" si="19"/>
        <v>0.8578536835</v>
      </c>
      <c r="M27" s="365">
        <f t="shared" si="19"/>
        <v>0.8589800964</v>
      </c>
      <c r="N27" s="365">
        <f t="shared" si="19"/>
        <v>0.86779187</v>
      </c>
      <c r="O27" s="365">
        <f t="shared" si="15"/>
        <v>0.08576243526</v>
      </c>
    </row>
    <row r="28">
      <c r="A28" s="358" t="s">
        <v>1118</v>
      </c>
      <c r="B28" s="365">
        <f t="shared" ref="B28:N28" si="20">B26/B6</f>
        <v>0.3871595901</v>
      </c>
      <c r="C28" s="365">
        <f t="shared" si="20"/>
        <v>0.3712941887</v>
      </c>
      <c r="D28" s="365">
        <f t="shared" si="20"/>
        <v>0.3319626468</v>
      </c>
      <c r="E28" s="365">
        <f t="shared" si="20"/>
        <v>0.3134984955</v>
      </c>
      <c r="F28" s="365">
        <f t="shared" si="20"/>
        <v>0.3084869392</v>
      </c>
      <c r="G28" s="365">
        <f t="shared" si="20"/>
        <v>0.432882422</v>
      </c>
      <c r="H28" s="365">
        <f t="shared" si="20"/>
        <v>0.5213079575</v>
      </c>
      <c r="I28" s="365">
        <f t="shared" si="20"/>
        <v>0.4979450413</v>
      </c>
      <c r="J28" s="365">
        <f t="shared" si="20"/>
        <v>0.5684315375</v>
      </c>
      <c r="K28" s="365">
        <f t="shared" si="20"/>
        <v>0.5721589094</v>
      </c>
      <c r="L28" s="365">
        <f t="shared" si="20"/>
        <v>0.580555229</v>
      </c>
      <c r="M28" s="365">
        <f t="shared" si="20"/>
        <v>0.5768693387</v>
      </c>
      <c r="N28" s="365">
        <f t="shared" si="20"/>
        <v>0.7110517386</v>
      </c>
      <c r="O28" s="365">
        <f>(N28-B28)/B28</f>
        <v>0.8365856273</v>
      </c>
    </row>
    <row r="29">
      <c r="A29" s="358" t="s">
        <v>1101</v>
      </c>
      <c r="B29" s="363" t="s">
        <v>1066</v>
      </c>
      <c r="C29" s="416">
        <f t="shared" ref="C29:L29" si="21">(C20-B20)/B20</f>
        <v>-0.01525983802</v>
      </c>
      <c r="D29" s="416">
        <f t="shared" si="21"/>
        <v>-0.02988863254</v>
      </c>
      <c r="E29" s="416">
        <f t="shared" si="21"/>
        <v>0.08391205181</v>
      </c>
      <c r="F29" s="416">
        <f t="shared" si="21"/>
        <v>0.06838055306</v>
      </c>
      <c r="G29" s="416">
        <f t="shared" si="21"/>
        <v>0.2237994989</v>
      </c>
      <c r="H29" s="416">
        <f t="shared" si="21"/>
        <v>0.3689607562</v>
      </c>
      <c r="I29" s="416">
        <f t="shared" si="21"/>
        <v>-0.06340492954</v>
      </c>
      <c r="J29" s="416">
        <f t="shared" si="21"/>
        <v>0.3792086897</v>
      </c>
      <c r="K29" s="416">
        <f t="shared" si="21"/>
        <v>0.04939130239</v>
      </c>
      <c r="L29" s="416">
        <f t="shared" si="21"/>
        <v>0.2425136036</v>
      </c>
      <c r="M29" s="363" t="s">
        <v>157</v>
      </c>
      <c r="N29" s="403">
        <f>(N20-M20)/M20</f>
        <v>0.1241423254</v>
      </c>
      <c r="O29" s="363" t="s">
        <v>157</v>
      </c>
    </row>
    <row r="30" ht="15.0" customHeight="1">
      <c r="A30" s="402" t="s">
        <v>1119</v>
      </c>
      <c r="B30" s="413" t="s">
        <v>1066</v>
      </c>
      <c r="C30" s="417">
        <f t="shared" ref="C30:L30" si="22">(C26-B26)/B26</f>
        <v>-0.01491544491</v>
      </c>
      <c r="D30" s="417">
        <f t="shared" si="22"/>
        <v>-0.03359767078</v>
      </c>
      <c r="E30" s="417">
        <f t="shared" si="22"/>
        <v>0.07554062503</v>
      </c>
      <c r="F30" s="417">
        <f t="shared" si="22"/>
        <v>0.008772847761</v>
      </c>
      <c r="G30" s="417">
        <f t="shared" si="22"/>
        <v>0.242533744</v>
      </c>
      <c r="H30" s="417">
        <f t="shared" si="22"/>
        <v>0.413261789</v>
      </c>
      <c r="I30" s="417">
        <f t="shared" si="22"/>
        <v>-0.05373060563</v>
      </c>
      <c r="J30" s="417">
        <f t="shared" si="22"/>
        <v>0.4863090248</v>
      </c>
      <c r="K30" s="417">
        <f t="shared" si="22"/>
        <v>0.07269400958</v>
      </c>
      <c r="L30" s="417">
        <f t="shared" si="22"/>
        <v>0.2386184828</v>
      </c>
      <c r="M30" s="413" t="s">
        <v>157</v>
      </c>
      <c r="N30" s="403">
        <f>(N26-M26)/M26</f>
        <v>0.1356742429</v>
      </c>
      <c r="O30" s="363" t="s">
        <v>157</v>
      </c>
    </row>
    <row r="31">
      <c r="A31" s="358" t="s">
        <v>1120</v>
      </c>
      <c r="B31" s="365">
        <f>B26/'FCF Adj'!B57</f>
        <v>0.02922518039</v>
      </c>
      <c r="C31" s="365">
        <f>C26/'FCF Adj'!C57</f>
        <v>0.0282663079</v>
      </c>
      <c r="D31" s="365">
        <f>D26/'FCF Adj'!D57</f>
        <v>0.02507345144</v>
      </c>
      <c r="E31" s="365">
        <f>E26/'FCF Adj'!E57</f>
        <v>0.02736678088</v>
      </c>
      <c r="F31" s="365">
        <f>F26/'FCF Adj'!F57</f>
        <v>0.02749057709</v>
      </c>
      <c r="G31" s="365">
        <f>G26/'FCF Adj'!G57</f>
        <v>0.03418677066</v>
      </c>
      <c r="H31" s="365">
        <f>H26/'FCF Adj'!H57</f>
        <v>0.04395966245</v>
      </c>
      <c r="I31" s="365">
        <f>I26/'FCF Adj'!I57</f>
        <v>0.02760823829</v>
      </c>
      <c r="J31" s="365">
        <f>J26/'FCF Adj'!J57</f>
        <v>0.03525437883</v>
      </c>
      <c r="K31" s="365">
        <f>K26/'FCF Adj'!K57</f>
        <v>0.03504257398</v>
      </c>
      <c r="L31" s="365">
        <f>L26/'FCF Adj'!L57</f>
        <v>0.05281312207</v>
      </c>
    </row>
    <row r="32">
      <c r="B32" s="398"/>
      <c r="C32" s="398"/>
      <c r="D32" s="398"/>
      <c r="E32" s="399"/>
      <c r="F32" s="398"/>
      <c r="G32" s="398"/>
      <c r="H32" s="398"/>
      <c r="I32" s="398"/>
      <c r="J32" s="398"/>
      <c r="K32" s="398"/>
      <c r="L32" s="398"/>
    </row>
    <row r="33">
      <c r="N33" s="365"/>
    </row>
    <row r="35">
      <c r="A35" s="402"/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</row>
    <row r="37"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</row>
  </sheetData>
  <mergeCells count="4">
    <mergeCell ref="A1:L1"/>
    <mergeCell ref="A2:L2"/>
    <mergeCell ref="A11:L11"/>
    <mergeCell ref="A18:L18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8" max="8" width="16.38"/>
  </cols>
  <sheetData>
    <row r="1">
      <c r="A1" s="418"/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</row>
    <row r="2">
      <c r="A2" s="355" t="s">
        <v>1121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03"/>
    </row>
    <row r="3">
      <c r="A3" s="357" t="s">
        <v>1122</v>
      </c>
      <c r="B3" s="419" t="s">
        <v>1123</v>
      </c>
      <c r="C3" s="357">
        <v>2024.0</v>
      </c>
      <c r="D3" s="357">
        <v>2025.0</v>
      </c>
      <c r="E3" s="357">
        <v>2026.0</v>
      </c>
      <c r="F3" s="357">
        <v>2027.0</v>
      </c>
      <c r="G3" s="357">
        <v>2028.0</v>
      </c>
      <c r="H3" s="357">
        <v>2029.0</v>
      </c>
      <c r="I3" s="357">
        <v>2030.0</v>
      </c>
      <c r="J3" s="357">
        <v>2031.0</v>
      </c>
      <c r="K3" s="357">
        <v>2032.0</v>
      </c>
      <c r="L3" s="357">
        <v>2033.0</v>
      </c>
      <c r="M3" s="405"/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405"/>
      <c r="Z3" s="405"/>
      <c r="AA3" s="405"/>
    </row>
    <row r="4">
      <c r="A4" s="358" t="s">
        <v>1112</v>
      </c>
      <c r="B4" s="366">
        <v>2.4964305E7</v>
      </c>
      <c r="C4" s="364">
        <f t="shared" ref="C4:L4" si="1">B4*1.12</f>
        <v>27960021.6</v>
      </c>
      <c r="D4" s="364">
        <f t="shared" si="1"/>
        <v>31315224.19</v>
      </c>
      <c r="E4" s="364">
        <f t="shared" si="1"/>
        <v>35073051.1</v>
      </c>
      <c r="F4" s="364">
        <f t="shared" si="1"/>
        <v>39281817.23</v>
      </c>
      <c r="G4" s="364">
        <f t="shared" si="1"/>
        <v>43995635.29</v>
      </c>
      <c r="H4" s="364">
        <f t="shared" si="1"/>
        <v>49275111.53</v>
      </c>
      <c r="I4" s="364">
        <f t="shared" si="1"/>
        <v>55188124.91</v>
      </c>
      <c r="J4" s="364">
        <f t="shared" si="1"/>
        <v>61810699.9</v>
      </c>
      <c r="K4" s="364">
        <f t="shared" si="1"/>
        <v>69227983.89</v>
      </c>
      <c r="L4" s="364">
        <f t="shared" si="1"/>
        <v>77535341.96</v>
      </c>
    </row>
    <row r="5">
      <c r="A5" s="358" t="s">
        <v>1124</v>
      </c>
      <c r="B5" s="366">
        <v>3752407.0</v>
      </c>
      <c r="C5" s="364">
        <f t="shared" ref="C5:L5" si="2">C4-C7</f>
        <v>5312404.104</v>
      </c>
      <c r="D5" s="364">
        <f t="shared" si="2"/>
        <v>5949892.596</v>
      </c>
      <c r="E5" s="364">
        <f t="shared" si="2"/>
        <v>6663879.708</v>
      </c>
      <c r="F5" s="364">
        <f t="shared" si="2"/>
        <v>7463545.273</v>
      </c>
      <c r="G5" s="364">
        <f t="shared" si="2"/>
        <v>8359170.706</v>
      </c>
      <c r="H5" s="364">
        <f t="shared" si="2"/>
        <v>9362271.19</v>
      </c>
      <c r="I5" s="364">
        <f t="shared" si="2"/>
        <v>10485743.73</v>
      </c>
      <c r="J5" s="364">
        <f t="shared" si="2"/>
        <v>11744032.98</v>
      </c>
      <c r="K5" s="364">
        <f t="shared" si="2"/>
        <v>13153316.94</v>
      </c>
      <c r="L5" s="364">
        <f t="shared" si="2"/>
        <v>14731714.97</v>
      </c>
    </row>
    <row r="6">
      <c r="A6" s="358" t="s">
        <v>1125</v>
      </c>
      <c r="B6" s="420">
        <v>0.04</v>
      </c>
      <c r="C6" s="420">
        <v>0.04</v>
      </c>
      <c r="D6" s="420">
        <v>0.04</v>
      </c>
      <c r="E6" s="420">
        <v>0.04</v>
      </c>
      <c r="F6" s="420">
        <v>0.04</v>
      </c>
      <c r="G6" s="420">
        <v>0.04</v>
      </c>
      <c r="H6" s="420">
        <v>0.04</v>
      </c>
      <c r="I6" s="420">
        <v>0.04</v>
      </c>
      <c r="J6" s="420">
        <v>0.04</v>
      </c>
      <c r="K6" s="420">
        <v>0.04</v>
      </c>
      <c r="L6" s="420">
        <v>0.04</v>
      </c>
      <c r="M6" s="357"/>
    </row>
    <row r="7">
      <c r="A7" s="358" t="s">
        <v>1116</v>
      </c>
      <c r="B7" s="364"/>
      <c r="C7" s="364">
        <f t="shared" ref="C7:L7" si="3">C4*0.81</f>
        <v>22647617.5</v>
      </c>
      <c r="D7" s="364">
        <f t="shared" si="3"/>
        <v>25365331.6</v>
      </c>
      <c r="E7" s="364">
        <f t="shared" si="3"/>
        <v>28409171.39</v>
      </c>
      <c r="F7" s="364">
        <f t="shared" si="3"/>
        <v>31818271.95</v>
      </c>
      <c r="G7" s="364">
        <f t="shared" si="3"/>
        <v>35636464.59</v>
      </c>
      <c r="H7" s="364">
        <f t="shared" si="3"/>
        <v>39912840.34</v>
      </c>
      <c r="I7" s="364">
        <f t="shared" si="3"/>
        <v>44702381.18</v>
      </c>
      <c r="J7" s="364">
        <f t="shared" si="3"/>
        <v>50066666.92</v>
      </c>
      <c r="K7" s="364">
        <f t="shared" si="3"/>
        <v>56074666.95</v>
      </c>
      <c r="L7" s="364">
        <f t="shared" si="3"/>
        <v>62803626.99</v>
      </c>
    </row>
    <row r="8">
      <c r="A8" s="358" t="s">
        <v>1117</v>
      </c>
      <c r="B8" s="420">
        <v>0.81</v>
      </c>
      <c r="C8" s="420">
        <v>0.81</v>
      </c>
      <c r="D8" s="420">
        <v>0.81</v>
      </c>
      <c r="E8" s="420">
        <v>0.81</v>
      </c>
      <c r="F8" s="420">
        <v>0.81</v>
      </c>
      <c r="G8" s="420">
        <v>0.81</v>
      </c>
      <c r="H8" s="420">
        <v>0.81</v>
      </c>
      <c r="I8" s="420">
        <v>0.81</v>
      </c>
      <c r="J8" s="420">
        <v>0.81</v>
      </c>
      <c r="K8" s="420">
        <v>0.81</v>
      </c>
      <c r="L8" s="420">
        <v>0.81</v>
      </c>
    </row>
    <row r="9">
      <c r="A9" s="421" t="s">
        <v>1126</v>
      </c>
      <c r="B9" s="422" t="s">
        <v>1127</v>
      </c>
      <c r="C9" s="405"/>
      <c r="H9" s="357"/>
      <c r="I9" s="405"/>
    </row>
    <row r="10">
      <c r="A10" s="423" t="s">
        <v>1128</v>
      </c>
      <c r="B10" s="424">
        <f>G7*16</f>
        <v>570183433.4</v>
      </c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405"/>
      <c r="N10" s="405"/>
      <c r="O10" s="405"/>
      <c r="P10" s="405"/>
      <c r="Q10" s="405"/>
      <c r="R10" s="405"/>
      <c r="S10" s="405"/>
      <c r="T10" s="405"/>
      <c r="U10" s="405"/>
      <c r="V10" s="405"/>
      <c r="W10" s="405"/>
      <c r="X10" s="405"/>
      <c r="Y10" s="405"/>
      <c r="Z10" s="405"/>
      <c r="AA10" s="405"/>
    </row>
    <row r="11">
      <c r="A11" s="425" t="s">
        <v>1129</v>
      </c>
      <c r="B11" s="426">
        <f>L7*16</f>
        <v>1004858032</v>
      </c>
      <c r="C11" s="364"/>
      <c r="D11" s="364"/>
      <c r="E11" s="364"/>
      <c r="F11" s="364"/>
      <c r="G11" s="364"/>
      <c r="H11" s="364"/>
      <c r="I11" s="364"/>
      <c r="J11" s="364"/>
      <c r="K11" s="364"/>
      <c r="L11" s="364"/>
    </row>
    <row r="12">
      <c r="B12" s="366"/>
      <c r="C12" s="364"/>
      <c r="D12" s="364"/>
      <c r="E12" s="364"/>
      <c r="F12" s="364"/>
      <c r="G12" s="364"/>
      <c r="H12" s="364"/>
      <c r="I12" s="364"/>
      <c r="J12" s="364"/>
      <c r="K12" s="364"/>
      <c r="L12" s="364"/>
    </row>
    <row r="13">
      <c r="B13" s="416"/>
      <c r="C13" s="416"/>
      <c r="D13" s="416"/>
      <c r="E13" s="416"/>
      <c r="F13" s="416"/>
      <c r="G13" s="416"/>
      <c r="H13" s="416"/>
      <c r="I13" s="416"/>
      <c r="J13" s="416"/>
      <c r="K13" s="416"/>
      <c r="L13" s="416"/>
      <c r="M13" s="357"/>
    </row>
    <row r="14">
      <c r="B14" s="364"/>
      <c r="C14" s="364"/>
      <c r="D14" s="416"/>
      <c r="E14" s="416"/>
      <c r="F14" s="416"/>
      <c r="G14" s="416"/>
      <c r="H14" s="416"/>
      <c r="I14" s="416"/>
      <c r="J14" s="416"/>
      <c r="K14" s="416"/>
      <c r="L14" s="416"/>
      <c r="M14" s="416"/>
    </row>
    <row r="15">
      <c r="A15" s="365"/>
      <c r="B15" s="416"/>
      <c r="C15" s="416"/>
      <c r="D15" s="416"/>
      <c r="E15" s="416"/>
      <c r="F15" s="416"/>
      <c r="G15" s="416"/>
      <c r="H15" s="420"/>
      <c r="I15" s="416"/>
      <c r="J15" s="416"/>
      <c r="K15" s="416"/>
      <c r="L15" s="416"/>
      <c r="M15" s="416"/>
    </row>
    <row r="16">
      <c r="A16" s="427"/>
    </row>
    <row r="17">
      <c r="A17" s="357"/>
      <c r="B17" s="419"/>
      <c r="C17" s="357"/>
      <c r="D17" s="357"/>
      <c r="E17" s="357"/>
      <c r="F17" s="357"/>
      <c r="G17" s="357"/>
      <c r="H17" s="357"/>
      <c r="I17" s="357"/>
      <c r="J17" s="357"/>
      <c r="K17" s="357"/>
      <c r="L17" s="357"/>
      <c r="M17" s="405"/>
      <c r="N17" s="405"/>
      <c r="O17" s="405"/>
      <c r="P17" s="405"/>
      <c r="Q17" s="405"/>
      <c r="R17" s="405"/>
      <c r="S17" s="405"/>
      <c r="T17" s="405"/>
      <c r="U17" s="405"/>
      <c r="V17" s="405"/>
      <c r="W17" s="405"/>
      <c r="X17" s="405"/>
      <c r="Y17" s="405"/>
      <c r="Z17" s="405"/>
      <c r="AA17" s="405"/>
    </row>
    <row r="18">
      <c r="B18" s="366"/>
      <c r="C18" s="364"/>
      <c r="D18" s="364"/>
      <c r="E18" s="364"/>
      <c r="F18" s="364"/>
      <c r="G18" s="364"/>
      <c r="H18" s="364"/>
      <c r="I18" s="364"/>
      <c r="J18" s="364"/>
      <c r="K18" s="364"/>
      <c r="L18" s="364"/>
    </row>
    <row r="19">
      <c r="B19" s="366"/>
      <c r="C19" s="364"/>
      <c r="D19" s="364"/>
      <c r="E19" s="364"/>
      <c r="F19" s="364"/>
      <c r="G19" s="364"/>
      <c r="H19" s="364"/>
      <c r="I19" s="364"/>
      <c r="J19" s="364"/>
      <c r="K19" s="364"/>
      <c r="L19" s="364"/>
    </row>
    <row r="20">
      <c r="B20" s="420"/>
      <c r="C20" s="420"/>
      <c r="D20" s="420"/>
      <c r="E20" s="420"/>
      <c r="F20" s="420"/>
      <c r="G20" s="420"/>
      <c r="H20" s="420"/>
      <c r="I20" s="420"/>
      <c r="J20" s="420"/>
      <c r="K20" s="420"/>
      <c r="L20" s="420"/>
      <c r="M20" s="357"/>
    </row>
    <row r="21">
      <c r="B21" s="364"/>
      <c r="C21" s="364"/>
      <c r="D21" s="364"/>
      <c r="E21" s="364"/>
      <c r="F21" s="364"/>
      <c r="G21" s="364"/>
      <c r="H21" s="364"/>
      <c r="I21" s="364"/>
      <c r="J21" s="364"/>
      <c r="K21" s="364"/>
      <c r="L21" s="364"/>
    </row>
    <row r="22">
      <c r="B22" s="420"/>
      <c r="C22" s="420"/>
      <c r="D22" s="420"/>
      <c r="E22" s="420"/>
      <c r="F22" s="420"/>
      <c r="G22" s="420"/>
      <c r="H22" s="420"/>
      <c r="I22" s="420"/>
      <c r="J22" s="420"/>
      <c r="K22" s="420"/>
      <c r="L22" s="420"/>
    </row>
  </sheetData>
  <mergeCells count="1">
    <mergeCell ref="A2:L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2.63"/>
  </cols>
  <sheetData>
    <row r="1">
      <c r="A1" s="60" t="s">
        <v>1130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03"/>
      <c r="U1" s="372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</row>
    <row r="2">
      <c r="A2" s="11" t="s">
        <v>988</v>
      </c>
      <c r="B2" s="96">
        <v>2005.0</v>
      </c>
      <c r="C2" s="96">
        <v>2006.0</v>
      </c>
      <c r="D2" s="96">
        <v>2007.0</v>
      </c>
      <c r="E2" s="96">
        <v>2008.0</v>
      </c>
      <c r="F2" s="96">
        <v>2009.0</v>
      </c>
      <c r="G2" s="96">
        <v>2010.0</v>
      </c>
      <c r="H2" s="96">
        <v>2011.0</v>
      </c>
      <c r="I2" s="96">
        <v>2012.0</v>
      </c>
      <c r="J2" s="96">
        <v>2013.0</v>
      </c>
      <c r="K2" s="96">
        <v>2014.0</v>
      </c>
      <c r="L2" s="96">
        <v>2015.0</v>
      </c>
      <c r="M2" s="96">
        <v>2016.0</v>
      </c>
      <c r="N2" s="96">
        <v>2017.0</v>
      </c>
      <c r="O2" s="96">
        <v>2018.0</v>
      </c>
      <c r="P2" s="96">
        <v>2019.0</v>
      </c>
      <c r="Q2" s="96">
        <v>2020.0</v>
      </c>
      <c r="R2" s="96">
        <v>2021.0</v>
      </c>
      <c r="S2" s="96">
        <v>2022.0</v>
      </c>
      <c r="T2" s="96">
        <v>2023.0</v>
      </c>
      <c r="U2" s="410" t="s">
        <v>272</v>
      </c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>
      <c r="A3" s="18" t="s">
        <v>1080</v>
      </c>
      <c r="B3" s="413">
        <v>63.0</v>
      </c>
      <c r="C3" s="413">
        <v>64.0</v>
      </c>
      <c r="D3" s="413">
        <v>65.0</v>
      </c>
      <c r="E3" s="413">
        <v>66.0</v>
      </c>
      <c r="F3" s="413">
        <v>68.0</v>
      </c>
      <c r="G3" s="413">
        <v>69.0</v>
      </c>
      <c r="H3" s="413">
        <v>69.0</v>
      </c>
      <c r="I3" s="413">
        <v>69.0</v>
      </c>
      <c r="J3" s="413">
        <v>70.0</v>
      </c>
      <c r="K3" s="413">
        <v>71.0</v>
      </c>
      <c r="L3" s="413">
        <v>71.0</v>
      </c>
      <c r="M3" s="413">
        <v>70.0</v>
      </c>
      <c r="N3" s="413">
        <v>70.0</v>
      </c>
      <c r="O3" s="413">
        <v>72.0</v>
      </c>
      <c r="P3" s="413">
        <v>73.0</v>
      </c>
      <c r="Q3" s="413">
        <v>73.0</v>
      </c>
      <c r="R3" s="413">
        <v>75.0</v>
      </c>
      <c r="S3" s="413">
        <v>75.0</v>
      </c>
      <c r="T3" s="413">
        <v>75.0</v>
      </c>
      <c r="U3" s="372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>
      <c r="A4" s="18" t="s">
        <v>1081</v>
      </c>
      <c r="B4" s="413">
        <v>35.0</v>
      </c>
      <c r="C4" s="413">
        <v>35.0</v>
      </c>
      <c r="D4" s="413">
        <v>36.0</v>
      </c>
      <c r="E4" s="413">
        <v>36.0</v>
      </c>
      <c r="F4" s="413">
        <v>36.0</v>
      </c>
      <c r="G4" s="413">
        <v>36.0</v>
      </c>
      <c r="H4" s="413">
        <v>36.0</v>
      </c>
      <c r="I4" s="413">
        <v>36.0</v>
      </c>
      <c r="J4" s="413">
        <v>36.0</v>
      </c>
      <c r="K4" s="413">
        <v>36.0</v>
      </c>
      <c r="L4" s="413">
        <v>36.0</v>
      </c>
      <c r="M4" s="413">
        <v>36.0</v>
      </c>
      <c r="N4" s="413">
        <v>36.0</v>
      </c>
      <c r="O4" s="413">
        <v>36.0</v>
      </c>
      <c r="P4" s="413">
        <v>36.0</v>
      </c>
      <c r="Q4" s="413">
        <v>35.0</v>
      </c>
      <c r="R4" s="413">
        <v>35.0</v>
      </c>
      <c r="S4" s="413">
        <v>35.0</v>
      </c>
      <c r="T4" s="413">
        <v>35.0</v>
      </c>
      <c r="U4" s="372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>
      <c r="A5" s="18" t="s">
        <v>1082</v>
      </c>
      <c r="B5" s="413">
        <v>76.0</v>
      </c>
      <c r="C5" s="413">
        <v>75.0</v>
      </c>
      <c r="D5" s="413">
        <v>73.0</v>
      </c>
      <c r="E5" s="413">
        <v>72.0</v>
      </c>
      <c r="F5" s="413">
        <v>73.0</v>
      </c>
      <c r="G5" s="413">
        <v>73.0</v>
      </c>
      <c r="H5" s="413">
        <v>74.0</v>
      </c>
      <c r="I5" s="413">
        <v>74.0</v>
      </c>
      <c r="J5" s="413">
        <v>73.0</v>
      </c>
      <c r="K5" s="413">
        <v>71.0</v>
      </c>
      <c r="L5" s="413">
        <v>71.0</v>
      </c>
      <c r="M5" s="413">
        <v>71.0</v>
      </c>
      <c r="N5" s="413">
        <v>70.0</v>
      </c>
      <c r="O5" s="413">
        <v>69.0</v>
      </c>
      <c r="P5" s="413">
        <v>66.0</v>
      </c>
      <c r="Q5" s="413">
        <v>66.0</v>
      </c>
      <c r="R5" s="413">
        <v>65.0</v>
      </c>
      <c r="S5" s="413">
        <v>65.0</v>
      </c>
      <c r="T5" s="413">
        <v>65.0</v>
      </c>
      <c r="U5" s="372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>
      <c r="A6" s="18" t="s">
        <v>1083</v>
      </c>
      <c r="B6" s="413">
        <v>20.0</v>
      </c>
      <c r="C6" s="413">
        <v>20.0</v>
      </c>
      <c r="D6" s="413">
        <v>20.0</v>
      </c>
      <c r="E6" s="413">
        <v>20.0</v>
      </c>
      <c r="F6" s="413">
        <v>20.0</v>
      </c>
      <c r="G6" s="413">
        <v>21.0</v>
      </c>
      <c r="H6" s="413">
        <v>21.0</v>
      </c>
      <c r="I6" s="413">
        <v>21.0</v>
      </c>
      <c r="J6" s="413">
        <v>21.0</v>
      </c>
      <c r="K6" s="413">
        <v>21.0</v>
      </c>
      <c r="L6" s="413">
        <v>20.0</v>
      </c>
      <c r="M6" s="413">
        <v>21.0</v>
      </c>
      <c r="N6" s="413">
        <v>21.0</v>
      </c>
      <c r="O6" s="413">
        <v>21.0</v>
      </c>
      <c r="P6" s="413">
        <v>21.0</v>
      </c>
      <c r="Q6" s="413">
        <v>21.0</v>
      </c>
      <c r="R6" s="413">
        <v>21.0</v>
      </c>
      <c r="S6" s="413">
        <v>21.0</v>
      </c>
      <c r="T6" s="413">
        <v>21.0</v>
      </c>
      <c r="U6" s="372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>
      <c r="A7" s="18" t="s">
        <v>1084</v>
      </c>
      <c r="B7" s="413">
        <v>2.0</v>
      </c>
      <c r="C7" s="413">
        <v>2.0</v>
      </c>
      <c r="D7" s="413">
        <v>2.0</v>
      </c>
      <c r="E7" s="413">
        <v>2.0</v>
      </c>
      <c r="F7" s="413">
        <v>2.0</v>
      </c>
      <c r="G7" s="413">
        <v>2.0</v>
      </c>
      <c r="H7" s="413">
        <v>2.0</v>
      </c>
      <c r="I7" s="413">
        <v>2.0</v>
      </c>
      <c r="J7" s="413">
        <v>2.0</v>
      </c>
      <c r="K7" s="413">
        <v>2.0</v>
      </c>
      <c r="L7" s="413">
        <v>2.0</v>
      </c>
      <c r="M7" s="413">
        <v>2.0</v>
      </c>
      <c r="N7" s="413">
        <v>1.0</v>
      </c>
      <c r="O7" s="413">
        <v>1.0</v>
      </c>
      <c r="P7" s="413">
        <v>1.0</v>
      </c>
      <c r="Q7" s="413">
        <v>1.0</v>
      </c>
      <c r="R7" s="413">
        <v>1.0</v>
      </c>
      <c r="S7" s="413">
        <v>1.0</v>
      </c>
      <c r="T7" s="413">
        <v>1.0</v>
      </c>
      <c r="U7" s="372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>
      <c r="A8" s="18" t="s">
        <v>1085</v>
      </c>
      <c r="B8" s="413">
        <v>1.0</v>
      </c>
      <c r="C8" s="413">
        <v>1.0</v>
      </c>
      <c r="D8" s="413">
        <v>1.0</v>
      </c>
      <c r="E8" s="413">
        <v>1.0</v>
      </c>
      <c r="F8" s="413">
        <v>1.0</v>
      </c>
      <c r="G8" s="413">
        <v>1.0</v>
      </c>
      <c r="H8" s="413">
        <v>1.0</v>
      </c>
      <c r="I8" s="413">
        <v>1.0</v>
      </c>
      <c r="J8" s="413">
        <v>1.0</v>
      </c>
      <c r="K8" s="413">
        <v>1.0</v>
      </c>
      <c r="L8" s="413">
        <v>1.0</v>
      </c>
      <c r="M8" s="413">
        <v>1.0</v>
      </c>
      <c r="N8" s="413">
        <v>1.0</v>
      </c>
      <c r="O8" s="413">
        <v>1.0</v>
      </c>
      <c r="P8" s="413">
        <v>1.0</v>
      </c>
      <c r="Q8" s="413">
        <v>1.0</v>
      </c>
      <c r="R8" s="413">
        <v>1.0</v>
      </c>
      <c r="S8" s="413">
        <v>1.0</v>
      </c>
      <c r="T8" s="413">
        <v>1.0</v>
      </c>
      <c r="U8" s="372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>
      <c r="A9" s="11" t="s">
        <v>952</v>
      </c>
      <c r="B9" s="96">
        <v>197.0</v>
      </c>
      <c r="C9" s="428">
        <f t="shared" ref="C9:T9" si="1">SUM(C3:C8)</f>
        <v>197</v>
      </c>
      <c r="D9" s="428">
        <f t="shared" si="1"/>
        <v>197</v>
      </c>
      <c r="E9" s="428">
        <f t="shared" si="1"/>
        <v>197</v>
      </c>
      <c r="F9" s="428">
        <f t="shared" si="1"/>
        <v>200</v>
      </c>
      <c r="G9" s="428">
        <f t="shared" si="1"/>
        <v>202</v>
      </c>
      <c r="H9" s="428">
        <f t="shared" si="1"/>
        <v>203</v>
      </c>
      <c r="I9" s="428">
        <f t="shared" si="1"/>
        <v>203</v>
      </c>
      <c r="J9" s="428">
        <f t="shared" si="1"/>
        <v>203</v>
      </c>
      <c r="K9" s="428">
        <f t="shared" si="1"/>
        <v>202</v>
      </c>
      <c r="L9" s="428">
        <f t="shared" si="1"/>
        <v>201</v>
      </c>
      <c r="M9" s="428">
        <f t="shared" si="1"/>
        <v>201</v>
      </c>
      <c r="N9" s="428">
        <f t="shared" si="1"/>
        <v>199</v>
      </c>
      <c r="O9" s="428">
        <f t="shared" si="1"/>
        <v>200</v>
      </c>
      <c r="P9" s="428">
        <f t="shared" si="1"/>
        <v>198</v>
      </c>
      <c r="Q9" s="428">
        <f t="shared" si="1"/>
        <v>197</v>
      </c>
      <c r="R9" s="428">
        <f t="shared" si="1"/>
        <v>198</v>
      </c>
      <c r="S9" s="428">
        <f t="shared" si="1"/>
        <v>198</v>
      </c>
      <c r="T9" s="428">
        <f t="shared" si="1"/>
        <v>198</v>
      </c>
      <c r="U9" s="429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>
      <c r="A10" s="19" t="s">
        <v>1131</v>
      </c>
      <c r="B10" s="413" t="s">
        <v>157</v>
      </c>
      <c r="C10" s="413">
        <v>80.0</v>
      </c>
      <c r="D10" s="413">
        <v>80.0</v>
      </c>
      <c r="E10" s="413">
        <v>88.0</v>
      </c>
      <c r="F10" s="413">
        <v>92.0</v>
      </c>
      <c r="G10" s="413">
        <v>93.0</v>
      </c>
      <c r="H10" s="413">
        <v>94.0</v>
      </c>
      <c r="I10" s="413">
        <v>95.0</v>
      </c>
      <c r="J10" s="413">
        <v>96.0</v>
      </c>
      <c r="K10" s="413" t="s">
        <v>31</v>
      </c>
      <c r="L10" s="413" t="s">
        <v>31</v>
      </c>
      <c r="M10" s="413" t="s">
        <v>31</v>
      </c>
      <c r="N10" s="413" t="s">
        <v>31</v>
      </c>
      <c r="O10" s="413" t="s">
        <v>31</v>
      </c>
      <c r="P10" s="413" t="s">
        <v>31</v>
      </c>
      <c r="Q10" s="413" t="s">
        <v>31</v>
      </c>
      <c r="R10" s="413" t="s">
        <v>31</v>
      </c>
      <c r="S10" s="413" t="s">
        <v>31</v>
      </c>
      <c r="T10" s="413" t="s">
        <v>31</v>
      </c>
      <c r="U10" s="372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>
      <c r="A11" s="19" t="s">
        <v>1132</v>
      </c>
      <c r="B11" s="413" t="s">
        <v>157</v>
      </c>
      <c r="C11" s="123">
        <f t="shared" ref="C11:J11" si="2">C10/C9</f>
        <v>0.4060913706</v>
      </c>
      <c r="D11" s="123">
        <f t="shared" si="2"/>
        <v>0.4060913706</v>
      </c>
      <c r="E11" s="123">
        <f t="shared" si="2"/>
        <v>0.4467005076</v>
      </c>
      <c r="F11" s="123">
        <f t="shared" si="2"/>
        <v>0.46</v>
      </c>
      <c r="G11" s="123">
        <f t="shared" si="2"/>
        <v>0.4603960396</v>
      </c>
      <c r="H11" s="123">
        <f t="shared" si="2"/>
        <v>0.4630541872</v>
      </c>
      <c r="I11" s="123">
        <f t="shared" si="2"/>
        <v>0.4679802956</v>
      </c>
      <c r="J11" s="123">
        <f t="shared" si="2"/>
        <v>0.4729064039</v>
      </c>
      <c r="K11" s="413" t="s">
        <v>1066</v>
      </c>
      <c r="L11" s="413" t="s">
        <v>1066</v>
      </c>
      <c r="M11" s="413" t="s">
        <v>1066</v>
      </c>
      <c r="N11" s="413" t="s">
        <v>1066</v>
      </c>
      <c r="O11" s="413" t="s">
        <v>1066</v>
      </c>
      <c r="P11" s="413" t="s">
        <v>1066</v>
      </c>
      <c r="Q11" s="413" t="s">
        <v>1066</v>
      </c>
      <c r="R11" s="413" t="s">
        <v>1066</v>
      </c>
      <c r="S11" s="413" t="s">
        <v>1066</v>
      </c>
      <c r="T11" s="413" t="s">
        <v>1066</v>
      </c>
      <c r="U11" s="372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>
      <c r="A12" s="19" t="s">
        <v>1133</v>
      </c>
      <c r="B12" s="413" t="s">
        <v>157</v>
      </c>
      <c r="C12" s="413">
        <v>74.0</v>
      </c>
      <c r="D12" s="413">
        <v>71.0</v>
      </c>
      <c r="E12" s="413">
        <v>73.0</v>
      </c>
      <c r="F12" s="413">
        <v>72.0</v>
      </c>
      <c r="G12" s="413">
        <v>70.0</v>
      </c>
      <c r="H12" s="413">
        <v>70.0</v>
      </c>
      <c r="I12" s="413">
        <v>69.0</v>
      </c>
      <c r="J12" s="413">
        <v>68.0</v>
      </c>
      <c r="K12" s="413">
        <v>69.0</v>
      </c>
      <c r="L12" s="413">
        <v>74.0</v>
      </c>
      <c r="M12" s="413">
        <v>74.0</v>
      </c>
      <c r="N12" s="413">
        <v>73.0</v>
      </c>
      <c r="O12" s="413">
        <v>77.0</v>
      </c>
      <c r="P12" s="413">
        <v>79.0</v>
      </c>
      <c r="Q12" s="413">
        <v>82.0</v>
      </c>
      <c r="R12" s="413">
        <v>83.0</v>
      </c>
      <c r="S12" s="413">
        <v>85.0</v>
      </c>
      <c r="T12" s="413">
        <v>93.0</v>
      </c>
      <c r="U12" s="372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>
      <c r="A13" s="19" t="s">
        <v>1134</v>
      </c>
      <c r="B13" s="413"/>
      <c r="C13" s="413">
        <v>56.0</v>
      </c>
      <c r="D13" s="413">
        <v>55.0</v>
      </c>
      <c r="E13" s="413">
        <v>57.0</v>
      </c>
      <c r="F13" s="413">
        <v>56.0</v>
      </c>
      <c r="G13" s="413">
        <v>58.0</v>
      </c>
      <c r="H13" s="413">
        <v>58.0</v>
      </c>
      <c r="I13" s="413">
        <v>57.0</v>
      </c>
      <c r="J13" s="413">
        <v>57.0</v>
      </c>
      <c r="K13" s="413" t="s">
        <v>31</v>
      </c>
      <c r="L13" s="413" t="s">
        <v>31</v>
      </c>
      <c r="M13" s="413" t="s">
        <v>31</v>
      </c>
      <c r="N13" s="413" t="s">
        <v>31</v>
      </c>
      <c r="O13" s="413" t="s">
        <v>31</v>
      </c>
      <c r="P13" s="413" t="s">
        <v>31</v>
      </c>
      <c r="Q13" s="413" t="s">
        <v>31</v>
      </c>
      <c r="R13" s="413" t="s">
        <v>31</v>
      </c>
      <c r="S13" s="413" t="s">
        <v>31</v>
      </c>
      <c r="T13" s="413" t="s">
        <v>31</v>
      </c>
      <c r="U13" s="372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>
      <c r="A14" s="19" t="s">
        <v>1132</v>
      </c>
      <c r="B14" s="413" t="s">
        <v>157</v>
      </c>
      <c r="C14" s="123">
        <f t="shared" ref="C14:J14" si="3">C13/C12</f>
        <v>0.7567567568</v>
      </c>
      <c r="D14" s="123">
        <f t="shared" si="3"/>
        <v>0.7746478873</v>
      </c>
      <c r="E14" s="123">
        <f t="shared" si="3"/>
        <v>0.7808219178</v>
      </c>
      <c r="F14" s="123">
        <f t="shared" si="3"/>
        <v>0.7777777778</v>
      </c>
      <c r="G14" s="123">
        <f t="shared" si="3"/>
        <v>0.8285714286</v>
      </c>
      <c r="H14" s="123">
        <f t="shared" si="3"/>
        <v>0.8285714286</v>
      </c>
      <c r="I14" s="123">
        <f t="shared" si="3"/>
        <v>0.8260869565</v>
      </c>
      <c r="J14" s="123">
        <f t="shared" si="3"/>
        <v>0.8382352941</v>
      </c>
      <c r="K14" s="413" t="s">
        <v>1066</v>
      </c>
      <c r="L14" s="413" t="s">
        <v>1066</v>
      </c>
      <c r="M14" s="413" t="s">
        <v>1066</v>
      </c>
      <c r="N14" s="413" t="s">
        <v>1066</v>
      </c>
      <c r="O14" s="413" t="s">
        <v>1066</v>
      </c>
      <c r="P14" s="413" t="s">
        <v>1066</v>
      </c>
      <c r="Q14" s="413" t="s">
        <v>1066</v>
      </c>
      <c r="R14" s="413" t="s">
        <v>1066</v>
      </c>
      <c r="S14" s="413" t="s">
        <v>1066</v>
      </c>
      <c r="T14" s="413" t="s">
        <v>1066</v>
      </c>
      <c r="U14" s="372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>
      <c r="A15" s="19" t="s">
        <v>1135</v>
      </c>
      <c r="B15" s="413" t="s">
        <v>157</v>
      </c>
      <c r="C15" s="18">
        <f t="shared" ref="C15:J15" si="4">C10+C13</f>
        <v>136</v>
      </c>
      <c r="D15" s="18">
        <f t="shared" si="4"/>
        <v>135</v>
      </c>
      <c r="E15" s="18">
        <f t="shared" si="4"/>
        <v>145</v>
      </c>
      <c r="F15" s="18">
        <f t="shared" si="4"/>
        <v>148</v>
      </c>
      <c r="G15" s="18">
        <f t="shared" si="4"/>
        <v>151</v>
      </c>
      <c r="H15" s="18">
        <f t="shared" si="4"/>
        <v>152</v>
      </c>
      <c r="I15" s="18">
        <f t="shared" si="4"/>
        <v>152</v>
      </c>
      <c r="J15" s="413">
        <f t="shared" si="4"/>
        <v>153</v>
      </c>
      <c r="K15" s="413">
        <v>153.0</v>
      </c>
      <c r="L15" s="413">
        <v>155.0</v>
      </c>
      <c r="M15" s="413">
        <v>155.0</v>
      </c>
      <c r="N15" s="413">
        <v>156.0</v>
      </c>
      <c r="O15" s="413">
        <v>161.0</v>
      </c>
      <c r="P15" s="413">
        <v>162.0</v>
      </c>
      <c r="Q15" s="413">
        <v>161.0</v>
      </c>
      <c r="R15" s="413">
        <v>163.0</v>
      </c>
      <c r="S15" s="413">
        <v>164.0</v>
      </c>
      <c r="T15" s="413">
        <v>167.0</v>
      </c>
      <c r="U15" s="372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>
      <c r="A16" s="19" t="s">
        <v>1136</v>
      </c>
      <c r="B16" s="413">
        <v>41.0</v>
      </c>
      <c r="C16" s="18">
        <v>46.0</v>
      </c>
      <c r="D16" s="18">
        <v>51.0</v>
      </c>
      <c r="E16" s="18">
        <v>62.0</v>
      </c>
      <c r="F16" s="18">
        <v>69.0</v>
      </c>
      <c r="G16" s="18">
        <v>70.0</v>
      </c>
      <c r="H16" s="18">
        <v>74.0</v>
      </c>
      <c r="I16" s="18">
        <v>81.0</v>
      </c>
      <c r="J16" s="18">
        <v>91.0</v>
      </c>
      <c r="K16" s="18">
        <v>96.0</v>
      </c>
      <c r="L16" s="18">
        <v>97.0</v>
      </c>
      <c r="M16" s="18">
        <v>99.0</v>
      </c>
      <c r="N16" s="18">
        <v>103.0</v>
      </c>
      <c r="O16" s="18">
        <v>108.0</v>
      </c>
      <c r="P16" s="18">
        <v>108.0</v>
      </c>
      <c r="Q16" s="18">
        <v>109.0</v>
      </c>
      <c r="R16" s="18">
        <v>111.0</v>
      </c>
      <c r="S16" s="18">
        <v>112.0</v>
      </c>
      <c r="T16" s="18">
        <v>114.0</v>
      </c>
      <c r="U16" s="372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>
      <c r="A17" s="19" t="s">
        <v>1137</v>
      </c>
      <c r="B17" s="413">
        <v>26.0</v>
      </c>
      <c r="C17" s="18">
        <v>36.0</v>
      </c>
      <c r="D17" s="18">
        <v>44.0</v>
      </c>
      <c r="E17" s="18">
        <v>55.0</v>
      </c>
      <c r="F17" s="18">
        <v>66.0</v>
      </c>
      <c r="G17" s="18">
        <v>67.0</v>
      </c>
      <c r="H17" s="18">
        <v>70.0</v>
      </c>
      <c r="I17" s="18">
        <v>72.0</v>
      </c>
      <c r="J17" s="18">
        <v>74.0</v>
      </c>
      <c r="K17" s="18">
        <v>83.0</v>
      </c>
      <c r="L17" s="18">
        <v>88.0</v>
      </c>
      <c r="M17" s="18">
        <v>93.0</v>
      </c>
      <c r="N17" s="18">
        <v>97.0</v>
      </c>
      <c r="O17" s="18">
        <v>102.0</v>
      </c>
      <c r="P17" s="18">
        <v>104.0</v>
      </c>
      <c r="Q17" s="18">
        <v>106.0</v>
      </c>
      <c r="R17" s="18">
        <v>107.0</v>
      </c>
      <c r="S17" s="18">
        <v>107.0</v>
      </c>
      <c r="T17" s="18">
        <v>108.0</v>
      </c>
      <c r="U17" s="372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>
      <c r="A18" s="60" t="s">
        <v>1138</v>
      </c>
      <c r="B18" s="356"/>
      <c r="C18" s="356"/>
      <c r="D18" s="356"/>
      <c r="E18" s="356"/>
      <c r="F18" s="356"/>
      <c r="G18" s="356"/>
      <c r="H18" s="356"/>
      <c r="I18" s="356"/>
      <c r="J18" s="356"/>
      <c r="K18" s="356"/>
      <c r="L18" s="356"/>
      <c r="M18" s="356"/>
      <c r="N18" s="356"/>
      <c r="O18" s="356"/>
      <c r="P18" s="356"/>
      <c r="Q18" s="356"/>
      <c r="R18" s="356"/>
      <c r="S18" s="356"/>
      <c r="T18" s="303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>
      <c r="A19" s="18" t="s">
        <v>1139</v>
      </c>
      <c r="B19" s="413" t="s">
        <v>157</v>
      </c>
      <c r="C19" s="413">
        <v>21.0</v>
      </c>
      <c r="D19" s="413">
        <v>20.0</v>
      </c>
      <c r="E19" s="413">
        <v>20.0</v>
      </c>
      <c r="F19" s="413">
        <v>20.0</v>
      </c>
      <c r="G19" s="413">
        <v>19.0</v>
      </c>
      <c r="H19" s="413">
        <v>19.0</v>
      </c>
      <c r="I19" s="413">
        <v>19.0</v>
      </c>
      <c r="J19" s="413">
        <v>18.0</v>
      </c>
      <c r="K19" s="413">
        <v>19.0</v>
      </c>
      <c r="L19" s="413">
        <v>20.0</v>
      </c>
      <c r="M19" s="413">
        <v>18.0</v>
      </c>
      <c r="N19" s="413">
        <v>16.0</v>
      </c>
      <c r="O19" s="413">
        <v>16.0</v>
      </c>
      <c r="P19" s="413">
        <v>15.0</v>
      </c>
      <c r="Q19" s="413">
        <v>15.0</v>
      </c>
      <c r="R19" s="413">
        <v>14.0</v>
      </c>
      <c r="S19" s="413">
        <v>15.0</v>
      </c>
      <c r="T19" s="413">
        <v>19.0</v>
      </c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>
      <c r="A20" s="18" t="s">
        <v>1140</v>
      </c>
      <c r="B20" s="413" t="s">
        <v>157</v>
      </c>
      <c r="C20" s="413">
        <v>32.0</v>
      </c>
      <c r="D20" s="413">
        <v>30.0</v>
      </c>
      <c r="E20" s="413">
        <v>30.0</v>
      </c>
      <c r="F20" s="413">
        <v>27.0</v>
      </c>
      <c r="G20" s="413">
        <v>26.0</v>
      </c>
      <c r="H20" s="413">
        <v>25.0</v>
      </c>
      <c r="I20" s="413">
        <v>25.0</v>
      </c>
      <c r="J20" s="413">
        <v>24.0</v>
      </c>
      <c r="K20" s="413">
        <v>24.0</v>
      </c>
      <c r="L20" s="413">
        <v>26.0</v>
      </c>
      <c r="M20" s="413">
        <v>28.0</v>
      </c>
      <c r="N20" s="413">
        <v>29.0</v>
      </c>
      <c r="O20" s="413">
        <v>31.0</v>
      </c>
      <c r="P20" s="413">
        <v>34.0</v>
      </c>
      <c r="Q20" s="413">
        <v>35.0</v>
      </c>
      <c r="R20" s="413">
        <v>33.0</v>
      </c>
      <c r="S20" s="413">
        <v>33.0</v>
      </c>
      <c r="T20" s="413">
        <v>37.0</v>
      </c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>
      <c r="A21" s="18" t="s">
        <v>1141</v>
      </c>
      <c r="B21" s="413" t="s">
        <v>157</v>
      </c>
      <c r="C21" s="413">
        <v>21.0</v>
      </c>
      <c r="D21" s="413">
        <v>21.0</v>
      </c>
      <c r="E21" s="413">
        <v>23.0</v>
      </c>
      <c r="F21" s="413">
        <v>25.0</v>
      </c>
      <c r="G21" s="413">
        <v>25.0</v>
      </c>
      <c r="H21" s="413">
        <v>26.0</v>
      </c>
      <c r="I21" s="413">
        <v>26.0</v>
      </c>
      <c r="J21" s="413">
        <v>26.0</v>
      </c>
      <c r="K21" s="413">
        <v>26.0</v>
      </c>
      <c r="L21" s="413">
        <v>28.0</v>
      </c>
      <c r="M21" s="413">
        <v>28.0</v>
      </c>
      <c r="N21" s="413">
        <v>28.0</v>
      </c>
      <c r="O21" s="413">
        <v>30.0</v>
      </c>
      <c r="P21" s="413">
        <v>30.0</v>
      </c>
      <c r="Q21" s="413">
        <v>32.0</v>
      </c>
      <c r="R21" s="413">
        <v>36.0</v>
      </c>
      <c r="S21" s="413">
        <v>37.0</v>
      </c>
      <c r="T21" s="413">
        <v>37.0</v>
      </c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0"/>
      <c r="AG21" s="10"/>
      <c r="AH21" s="10"/>
    </row>
    <row r="22">
      <c r="A22" s="11"/>
      <c r="B22" s="430"/>
      <c r="C22" s="430"/>
      <c r="D22" s="430"/>
      <c r="E22" s="430"/>
      <c r="F22" s="430"/>
      <c r="G22" s="430"/>
      <c r="H22" s="430"/>
      <c r="I22" s="430"/>
      <c r="J22" s="430"/>
      <c r="K22" s="430"/>
      <c r="L22" s="430"/>
      <c r="M22" s="430"/>
      <c r="N22" s="430"/>
      <c r="O22" s="430"/>
      <c r="P22" s="430"/>
      <c r="Q22" s="430"/>
      <c r="R22" s="430"/>
      <c r="S22" s="430"/>
      <c r="T22" s="430"/>
      <c r="U22" s="430"/>
      <c r="V22" s="372"/>
      <c r="W22" s="372"/>
      <c r="X22" s="372"/>
      <c r="Y22" s="372"/>
      <c r="Z22" s="10"/>
      <c r="AA22" s="10"/>
      <c r="AB22" s="10"/>
      <c r="AC22" s="10"/>
      <c r="AD22" s="10"/>
      <c r="AE22" s="10"/>
      <c r="AF22" s="10"/>
      <c r="AG22" s="10"/>
      <c r="AH22" s="10"/>
    </row>
    <row r="23">
      <c r="A23" s="11"/>
      <c r="B23" s="413"/>
      <c r="C23" s="430"/>
      <c r="D23" s="430"/>
      <c r="E23" s="430"/>
      <c r="F23" s="430"/>
      <c r="G23" s="430"/>
      <c r="H23" s="413"/>
      <c r="I23" s="430"/>
      <c r="J23" s="430"/>
      <c r="K23" s="413"/>
      <c r="L23" s="430"/>
      <c r="M23" s="430"/>
      <c r="N23" s="430"/>
      <c r="O23" s="430"/>
      <c r="P23" s="413"/>
      <c r="Q23" s="430"/>
      <c r="R23" s="430"/>
      <c r="S23" s="430"/>
      <c r="T23" s="430"/>
      <c r="U23" s="430"/>
      <c r="V23" s="372"/>
      <c r="W23" s="372"/>
      <c r="X23" s="372"/>
      <c r="Y23" s="372"/>
      <c r="Z23" s="10"/>
      <c r="AA23" s="10"/>
      <c r="AB23" s="10"/>
      <c r="AC23" s="10"/>
      <c r="AD23" s="10"/>
      <c r="AE23" s="10"/>
      <c r="AF23" s="10"/>
      <c r="AG23" s="10"/>
      <c r="AH23" s="10"/>
    </row>
    <row r="24">
      <c r="A24" s="10"/>
      <c r="B24" s="18"/>
      <c r="C24" s="413"/>
      <c r="D24" s="431"/>
      <c r="E24" s="431"/>
      <c r="F24" s="431"/>
      <c r="G24" s="431"/>
      <c r="H24" s="18"/>
      <c r="I24" s="431"/>
      <c r="J24" s="431"/>
      <c r="K24" s="18"/>
      <c r="L24" s="431"/>
      <c r="M24" s="431"/>
      <c r="N24" s="413"/>
      <c r="O24" s="431"/>
      <c r="P24" s="18"/>
      <c r="Q24" s="302"/>
      <c r="R24" s="431"/>
      <c r="S24" s="431"/>
      <c r="T24" s="431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>
      <c r="A25" s="10"/>
      <c r="B25" s="18"/>
      <c r="C25" s="18"/>
      <c r="D25" s="431"/>
      <c r="E25" s="431"/>
      <c r="F25" s="431"/>
      <c r="G25" s="431"/>
      <c r="H25" s="18"/>
      <c r="I25" s="431"/>
      <c r="J25" s="431"/>
      <c r="K25" s="18"/>
      <c r="L25" s="431"/>
      <c r="M25" s="431"/>
      <c r="N25" s="18"/>
      <c r="O25" s="431"/>
      <c r="P25" s="18"/>
      <c r="Q25" s="302"/>
      <c r="R25" s="431"/>
      <c r="S25" s="431"/>
      <c r="T25" s="431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>
      <c r="A26" s="10"/>
      <c r="B26" s="18"/>
      <c r="C26" s="18"/>
      <c r="D26" s="431"/>
      <c r="E26" s="431"/>
      <c r="F26" s="431"/>
      <c r="G26" s="431"/>
      <c r="H26" s="18"/>
      <c r="I26" s="431"/>
      <c r="J26" s="431"/>
      <c r="K26" s="18"/>
      <c r="L26" s="431"/>
      <c r="M26" s="431"/>
      <c r="N26" s="18"/>
      <c r="O26" s="431"/>
      <c r="P26" s="18"/>
      <c r="Q26" s="431"/>
      <c r="R26" s="431"/>
      <c r="S26" s="431"/>
      <c r="T26" s="431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>
      <c r="A27" s="10"/>
      <c r="B27" s="18"/>
      <c r="C27" s="18"/>
      <c r="D27" s="431"/>
      <c r="E27" s="431"/>
      <c r="F27" s="431"/>
      <c r="G27" s="431"/>
      <c r="H27" s="18"/>
      <c r="I27" s="431"/>
      <c r="J27" s="431"/>
      <c r="K27" s="18"/>
      <c r="L27" s="431"/>
      <c r="M27" s="431"/>
      <c r="N27" s="18"/>
      <c r="O27" s="431"/>
      <c r="P27" s="18"/>
      <c r="Q27" s="431"/>
      <c r="R27" s="431"/>
      <c r="S27" s="431"/>
      <c r="T27" s="431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>
      <c r="A28" s="10"/>
      <c r="B28" s="18"/>
      <c r="C28" s="18"/>
      <c r="D28" s="431"/>
      <c r="E28" s="431"/>
      <c r="F28" s="431"/>
      <c r="G28" s="431"/>
      <c r="H28" s="18"/>
      <c r="I28" s="431"/>
      <c r="J28" s="431"/>
      <c r="K28" s="18"/>
      <c r="L28" s="431"/>
      <c r="M28" s="431"/>
      <c r="N28" s="18"/>
      <c r="O28" s="431"/>
      <c r="P28" s="18"/>
      <c r="Q28" s="431"/>
      <c r="R28" s="431"/>
      <c r="S28" s="431"/>
      <c r="T28" s="431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>
      <c r="A29" s="10"/>
      <c r="B29" s="18"/>
      <c r="C29" s="18"/>
      <c r="D29" s="431"/>
      <c r="E29" s="431"/>
      <c r="F29" s="431"/>
      <c r="G29" s="431"/>
      <c r="H29" s="18"/>
      <c r="I29" s="431"/>
      <c r="J29" s="431"/>
      <c r="K29" s="18"/>
      <c r="L29" s="431"/>
      <c r="M29" s="431"/>
      <c r="N29" s="18"/>
      <c r="O29" s="431"/>
      <c r="P29" s="18"/>
      <c r="Q29" s="431"/>
      <c r="R29" s="431"/>
      <c r="S29" s="431"/>
      <c r="T29" s="431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>
      <c r="A30" s="10"/>
      <c r="B30" s="18"/>
      <c r="C30" s="431"/>
      <c r="D30" s="431"/>
      <c r="E30" s="431"/>
      <c r="F30" s="431"/>
      <c r="G30" s="431"/>
      <c r="H30" s="18"/>
      <c r="I30" s="431"/>
      <c r="J30" s="431"/>
      <c r="K30" s="18"/>
      <c r="L30" s="431"/>
      <c r="M30" s="431"/>
      <c r="N30" s="18"/>
      <c r="O30" s="431"/>
      <c r="P30" s="18"/>
      <c r="Q30" s="431"/>
      <c r="R30" s="431"/>
      <c r="S30" s="431"/>
      <c r="T30" s="431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>
      <c r="A31" s="10"/>
      <c r="B31" s="18"/>
      <c r="C31" s="431"/>
      <c r="D31" s="431"/>
      <c r="E31" s="431"/>
      <c r="F31" s="431"/>
      <c r="G31" s="431"/>
      <c r="H31" s="18"/>
      <c r="I31" s="431"/>
      <c r="J31" s="431"/>
      <c r="K31" s="18"/>
      <c r="L31" s="431"/>
      <c r="M31" s="431"/>
      <c r="N31" s="18"/>
      <c r="O31" s="431"/>
      <c r="P31" s="18"/>
      <c r="Q31" s="431"/>
      <c r="R31" s="431"/>
      <c r="S31" s="431"/>
      <c r="T31" s="431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>
      <c r="A32" s="10"/>
      <c r="B32" s="431"/>
      <c r="C32" s="431"/>
      <c r="D32" s="431"/>
      <c r="E32" s="431"/>
      <c r="F32" s="431"/>
      <c r="G32" s="431"/>
      <c r="H32" s="18"/>
      <c r="I32" s="431"/>
      <c r="J32" s="431"/>
      <c r="K32" s="18"/>
      <c r="L32" s="431"/>
      <c r="M32" s="431"/>
      <c r="N32" s="18"/>
      <c r="O32" s="431"/>
      <c r="P32" s="18"/>
      <c r="Q32" s="431"/>
      <c r="R32" s="431"/>
      <c r="S32" s="431"/>
      <c r="T32" s="431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>
      <c r="A33" s="10"/>
      <c r="B33" s="431"/>
      <c r="C33" s="431"/>
      <c r="D33" s="431"/>
      <c r="E33" s="431"/>
      <c r="F33" s="431"/>
      <c r="G33" s="431"/>
      <c r="H33" s="18"/>
      <c r="I33" s="431"/>
      <c r="J33" s="431"/>
      <c r="K33" s="18"/>
      <c r="L33" s="431"/>
      <c r="M33" s="431"/>
      <c r="N33" s="18"/>
      <c r="O33" s="431"/>
      <c r="P33" s="18"/>
      <c r="Q33" s="431"/>
      <c r="R33" s="431"/>
      <c r="S33" s="431"/>
      <c r="T33" s="431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>
      <c r="A34" s="10"/>
      <c r="B34" s="431"/>
      <c r="C34" s="431"/>
      <c r="D34" s="431"/>
      <c r="E34" s="431"/>
      <c r="F34" s="431"/>
      <c r="G34" s="431"/>
      <c r="H34" s="18"/>
      <c r="I34" s="431"/>
      <c r="J34" s="431"/>
      <c r="K34" s="18"/>
      <c r="L34" s="431"/>
      <c r="M34" s="431"/>
      <c r="N34" s="18"/>
      <c r="O34" s="431"/>
      <c r="P34" s="18"/>
      <c r="Q34" s="431"/>
      <c r="R34" s="431"/>
      <c r="S34" s="431"/>
      <c r="T34" s="431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>
      <c r="A35" s="10"/>
      <c r="B35" s="431"/>
      <c r="C35" s="431"/>
      <c r="D35" s="431"/>
      <c r="E35" s="431"/>
      <c r="F35" s="431"/>
      <c r="G35" s="431"/>
      <c r="H35" s="18"/>
      <c r="I35" s="431"/>
      <c r="J35" s="431"/>
      <c r="K35" s="18"/>
      <c r="L35" s="431"/>
      <c r="M35" s="431"/>
      <c r="N35" s="18"/>
      <c r="O35" s="431"/>
      <c r="P35" s="18"/>
      <c r="Q35" s="431"/>
      <c r="R35" s="431"/>
      <c r="S35" s="431"/>
      <c r="T35" s="431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>
      <c r="A36" s="10"/>
      <c r="B36" s="431"/>
      <c r="C36" s="431"/>
      <c r="D36" s="431"/>
      <c r="E36" s="431"/>
      <c r="F36" s="431"/>
      <c r="G36" s="431"/>
      <c r="H36" s="18"/>
      <c r="I36" s="431"/>
      <c r="J36" s="431"/>
      <c r="K36" s="18"/>
      <c r="L36" s="431"/>
      <c r="M36" s="431"/>
      <c r="N36" s="18"/>
      <c r="O36" s="431"/>
      <c r="P36" s="18"/>
      <c r="Q36" s="431"/>
      <c r="R36" s="431"/>
      <c r="S36" s="431"/>
      <c r="T36" s="431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>
      <c r="A37" s="10"/>
      <c r="B37" s="431"/>
      <c r="C37" s="431"/>
      <c r="D37" s="431"/>
      <c r="E37" s="431"/>
      <c r="F37" s="431"/>
      <c r="G37" s="431"/>
      <c r="H37" s="431"/>
      <c r="I37" s="431"/>
      <c r="J37" s="431"/>
      <c r="K37" s="18"/>
      <c r="L37" s="431"/>
      <c r="M37" s="431"/>
      <c r="N37" s="18"/>
      <c r="O37" s="431"/>
      <c r="P37" s="18"/>
      <c r="Q37" s="431"/>
      <c r="R37" s="431"/>
      <c r="S37" s="431"/>
      <c r="T37" s="431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>
      <c r="A38" s="10"/>
      <c r="B38" s="431"/>
      <c r="C38" s="431"/>
      <c r="D38" s="431"/>
      <c r="E38" s="431"/>
      <c r="F38" s="431"/>
      <c r="G38" s="431"/>
      <c r="H38" s="431"/>
      <c r="I38" s="431"/>
      <c r="J38" s="431"/>
      <c r="K38" s="18"/>
      <c r="L38" s="431"/>
      <c r="M38" s="431"/>
      <c r="N38" s="431"/>
      <c r="O38" s="431"/>
      <c r="P38" s="18"/>
      <c r="Q38" s="431"/>
      <c r="R38" s="431"/>
      <c r="S38" s="431"/>
      <c r="T38" s="431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>
      <c r="A39" s="10"/>
      <c r="B39" s="431"/>
      <c r="C39" s="431"/>
      <c r="D39" s="431"/>
      <c r="E39" s="431"/>
      <c r="F39" s="431"/>
      <c r="G39" s="431"/>
      <c r="H39" s="431"/>
      <c r="I39" s="431"/>
      <c r="J39" s="431"/>
      <c r="K39" s="18"/>
      <c r="L39" s="431"/>
      <c r="M39" s="431"/>
      <c r="N39" s="431"/>
      <c r="O39" s="431"/>
      <c r="P39" s="18"/>
      <c r="Q39" s="431"/>
      <c r="R39" s="431"/>
      <c r="S39" s="431"/>
      <c r="T39" s="431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</row>
    <row r="40">
      <c r="A40" s="10"/>
      <c r="B40" s="431"/>
      <c r="C40" s="431"/>
      <c r="D40" s="431"/>
      <c r="E40" s="431"/>
      <c r="F40" s="431"/>
      <c r="G40" s="431"/>
      <c r="H40" s="431"/>
      <c r="I40" s="431"/>
      <c r="J40" s="431"/>
      <c r="K40" s="18"/>
      <c r="L40" s="431"/>
      <c r="M40" s="431"/>
      <c r="N40" s="431"/>
      <c r="O40" s="431"/>
      <c r="P40" s="18"/>
      <c r="Q40" s="431"/>
      <c r="R40" s="431"/>
      <c r="S40" s="431"/>
      <c r="T40" s="431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>
      <c r="A41" s="10"/>
      <c r="B41" s="431"/>
      <c r="C41" s="431"/>
      <c r="D41" s="431"/>
      <c r="E41" s="431"/>
      <c r="F41" s="431"/>
      <c r="G41" s="431"/>
      <c r="H41" s="431"/>
      <c r="I41" s="431"/>
      <c r="J41" s="431"/>
      <c r="K41" s="18"/>
      <c r="L41" s="431"/>
      <c r="M41" s="431"/>
      <c r="N41" s="431"/>
      <c r="O41" s="431"/>
      <c r="P41" s="18"/>
      <c r="Q41" s="431"/>
      <c r="R41" s="431"/>
      <c r="S41" s="431"/>
      <c r="T41" s="431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</row>
    <row r="42">
      <c r="A42" s="10"/>
      <c r="B42" s="431"/>
      <c r="C42" s="431"/>
      <c r="D42" s="431"/>
      <c r="E42" s="431"/>
      <c r="F42" s="431"/>
      <c r="G42" s="431"/>
      <c r="H42" s="431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1"/>
      <c r="T42" s="431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>
      <c r="A43" s="10"/>
      <c r="B43" s="431"/>
      <c r="C43" s="431"/>
      <c r="D43" s="431"/>
      <c r="E43" s="431"/>
      <c r="F43" s="431"/>
      <c r="G43" s="431"/>
      <c r="H43" s="431"/>
      <c r="I43" s="431"/>
      <c r="J43" s="431"/>
      <c r="K43" s="431"/>
      <c r="L43" s="431"/>
      <c r="M43" s="431"/>
      <c r="N43" s="431"/>
      <c r="O43" s="431"/>
      <c r="P43" s="431"/>
      <c r="Q43" s="431"/>
      <c r="R43" s="431"/>
      <c r="S43" s="431"/>
      <c r="T43" s="431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>
      <c r="A44" s="10"/>
      <c r="B44" s="431"/>
      <c r="C44" s="431"/>
      <c r="D44" s="431"/>
      <c r="E44" s="431"/>
      <c r="F44" s="431"/>
      <c r="G44" s="431"/>
      <c r="H44" s="431"/>
      <c r="I44" s="431"/>
      <c r="J44" s="431"/>
      <c r="K44" s="431"/>
      <c r="L44" s="431"/>
      <c r="M44" s="431"/>
      <c r="N44" s="431"/>
      <c r="O44" s="431"/>
      <c r="P44" s="431"/>
      <c r="Q44" s="431"/>
      <c r="R44" s="431"/>
      <c r="S44" s="431"/>
      <c r="T44" s="431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>
      <c r="A45" s="10"/>
      <c r="B45" s="431"/>
      <c r="C45" s="431"/>
      <c r="D45" s="431"/>
      <c r="E45" s="431"/>
      <c r="F45" s="431"/>
      <c r="G45" s="431"/>
      <c r="H45" s="431"/>
      <c r="I45" s="431"/>
      <c r="J45" s="431"/>
      <c r="K45" s="431"/>
      <c r="L45" s="431"/>
      <c r="M45" s="431"/>
      <c r="N45" s="431"/>
      <c r="O45" s="431"/>
      <c r="P45" s="431"/>
      <c r="Q45" s="431"/>
      <c r="R45" s="431"/>
      <c r="S45" s="431"/>
      <c r="T45" s="431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</row>
    <row r="46">
      <c r="A46" s="10"/>
      <c r="B46" s="431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1"/>
      <c r="N46" s="431"/>
      <c r="O46" s="431"/>
      <c r="P46" s="431"/>
      <c r="Q46" s="431"/>
      <c r="R46" s="431"/>
      <c r="S46" s="431"/>
      <c r="T46" s="431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</row>
    <row r="47">
      <c r="A47" s="10"/>
      <c r="B47" s="431"/>
      <c r="C47" s="431"/>
      <c r="D47" s="431"/>
      <c r="E47" s="431"/>
      <c r="F47" s="431"/>
      <c r="G47" s="431"/>
      <c r="H47" s="431"/>
      <c r="I47" s="431"/>
      <c r="J47" s="431"/>
      <c r="K47" s="431"/>
      <c r="L47" s="431"/>
      <c r="M47" s="431"/>
      <c r="N47" s="431"/>
      <c r="O47" s="431"/>
      <c r="P47" s="431"/>
      <c r="Q47" s="431"/>
      <c r="R47" s="431"/>
      <c r="S47" s="431"/>
      <c r="T47" s="431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</row>
    <row r="48">
      <c r="A48" s="10"/>
      <c r="B48" s="431"/>
      <c r="C48" s="431"/>
      <c r="D48" s="431"/>
      <c r="E48" s="431"/>
      <c r="F48" s="431"/>
      <c r="G48" s="431"/>
      <c r="H48" s="431"/>
      <c r="I48" s="431"/>
      <c r="J48" s="431"/>
      <c r="K48" s="431"/>
      <c r="L48" s="431"/>
      <c r="M48" s="431"/>
      <c r="N48" s="431"/>
      <c r="O48" s="431"/>
      <c r="P48" s="431"/>
      <c r="Q48" s="431"/>
      <c r="R48" s="431"/>
      <c r="S48" s="431"/>
      <c r="T48" s="431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</row>
    <row r="49">
      <c r="A49" s="10"/>
      <c r="B49" s="431"/>
      <c r="C49" s="431"/>
      <c r="D49" s="431"/>
      <c r="E49" s="431"/>
      <c r="F49" s="431"/>
      <c r="G49" s="431"/>
      <c r="H49" s="431"/>
      <c r="I49" s="431"/>
      <c r="J49" s="431"/>
      <c r="K49" s="431"/>
      <c r="L49" s="431"/>
      <c r="M49" s="431"/>
      <c r="N49" s="431"/>
      <c r="O49" s="431"/>
      <c r="P49" s="431"/>
      <c r="Q49" s="431"/>
      <c r="R49" s="431"/>
      <c r="S49" s="431"/>
      <c r="T49" s="431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</row>
    <row r="50">
      <c r="A50" s="10"/>
      <c r="B50" s="431"/>
      <c r="C50" s="431"/>
      <c r="D50" s="431"/>
      <c r="E50" s="431"/>
      <c r="F50" s="431"/>
      <c r="G50" s="431"/>
      <c r="H50" s="431"/>
      <c r="I50" s="431"/>
      <c r="J50" s="431"/>
      <c r="K50" s="431"/>
      <c r="L50" s="431"/>
      <c r="M50" s="431"/>
      <c r="N50" s="431"/>
      <c r="O50" s="431"/>
      <c r="P50" s="431"/>
      <c r="Q50" s="431"/>
      <c r="R50" s="431"/>
      <c r="S50" s="431"/>
      <c r="T50" s="431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>
      <c r="A51" s="10"/>
      <c r="B51" s="431"/>
      <c r="C51" s="431"/>
      <c r="D51" s="431"/>
      <c r="E51" s="431"/>
      <c r="F51" s="431"/>
      <c r="G51" s="431"/>
      <c r="H51" s="431"/>
      <c r="I51" s="431"/>
      <c r="J51" s="431"/>
      <c r="K51" s="431"/>
      <c r="L51" s="431"/>
      <c r="M51" s="431"/>
      <c r="N51" s="431"/>
      <c r="O51" s="431"/>
      <c r="P51" s="431"/>
      <c r="Q51" s="431"/>
      <c r="R51" s="431"/>
      <c r="S51" s="431"/>
      <c r="T51" s="431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>
      <c r="A52" s="10"/>
      <c r="B52" s="431"/>
      <c r="C52" s="431"/>
      <c r="D52" s="431"/>
      <c r="E52" s="431"/>
      <c r="F52" s="431"/>
      <c r="G52" s="431"/>
      <c r="H52" s="431"/>
      <c r="I52" s="431"/>
      <c r="J52" s="431"/>
      <c r="K52" s="431"/>
      <c r="L52" s="431"/>
      <c r="M52" s="431"/>
      <c r="N52" s="431"/>
      <c r="O52" s="431"/>
      <c r="P52" s="431"/>
      <c r="Q52" s="431"/>
      <c r="R52" s="431"/>
      <c r="S52" s="431"/>
      <c r="T52" s="431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>
      <c r="A53" s="10"/>
      <c r="B53" s="431"/>
      <c r="C53" s="431"/>
      <c r="D53" s="431"/>
      <c r="E53" s="431"/>
      <c r="F53" s="431"/>
      <c r="G53" s="431"/>
      <c r="H53" s="431"/>
      <c r="I53" s="431"/>
      <c r="J53" s="431"/>
      <c r="K53" s="431"/>
      <c r="L53" s="431"/>
      <c r="M53" s="431"/>
      <c r="N53" s="431"/>
      <c r="O53" s="431"/>
      <c r="P53" s="431"/>
      <c r="Q53" s="431"/>
      <c r="R53" s="431"/>
      <c r="S53" s="431"/>
      <c r="T53" s="431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</row>
    <row r="54">
      <c r="A54" s="10"/>
      <c r="B54" s="431"/>
      <c r="C54" s="431"/>
      <c r="D54" s="431"/>
      <c r="E54" s="431"/>
      <c r="F54" s="431"/>
      <c r="G54" s="431"/>
      <c r="H54" s="431"/>
      <c r="I54" s="431"/>
      <c r="J54" s="431"/>
      <c r="K54" s="431"/>
      <c r="L54" s="431"/>
      <c r="M54" s="431"/>
      <c r="N54" s="431"/>
      <c r="O54" s="431"/>
      <c r="P54" s="431"/>
      <c r="Q54" s="431"/>
      <c r="R54" s="431"/>
      <c r="S54" s="431"/>
      <c r="T54" s="431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</row>
    <row r="55">
      <c r="A55" s="10"/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</row>
    <row r="56">
      <c r="A56" s="10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</row>
    <row r="57">
      <c r="A57" s="10"/>
      <c r="B57" s="431"/>
      <c r="C57" s="431"/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1"/>
      <c r="O57" s="431"/>
      <c r="P57" s="431"/>
      <c r="Q57" s="431"/>
      <c r="R57" s="431"/>
      <c r="S57" s="431"/>
      <c r="T57" s="431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</row>
    <row r="58">
      <c r="A58" s="10"/>
      <c r="B58" s="431"/>
      <c r="C58" s="431"/>
      <c r="D58" s="431"/>
      <c r="E58" s="431"/>
      <c r="F58" s="431"/>
      <c r="G58" s="431"/>
      <c r="H58" s="431"/>
      <c r="I58" s="431"/>
      <c r="J58" s="431"/>
      <c r="K58" s="431"/>
      <c r="L58" s="431"/>
      <c r="M58" s="431"/>
      <c r="N58" s="431"/>
      <c r="O58" s="431"/>
      <c r="P58" s="431"/>
      <c r="Q58" s="431"/>
      <c r="R58" s="431"/>
      <c r="S58" s="431"/>
      <c r="T58" s="431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</row>
    <row r="59">
      <c r="A59" s="10"/>
      <c r="B59" s="431"/>
      <c r="C59" s="431"/>
      <c r="D59" s="431"/>
      <c r="E59" s="431"/>
      <c r="F59" s="431"/>
      <c r="G59" s="431"/>
      <c r="H59" s="431"/>
      <c r="I59" s="431"/>
      <c r="J59" s="431"/>
      <c r="K59" s="431"/>
      <c r="L59" s="431"/>
      <c r="M59" s="431"/>
      <c r="N59" s="431"/>
      <c r="O59" s="431"/>
      <c r="P59" s="431"/>
      <c r="Q59" s="431"/>
      <c r="R59" s="431"/>
      <c r="S59" s="431"/>
      <c r="T59" s="431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</row>
    <row r="60">
      <c r="A60" s="10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  <c r="M60" s="431"/>
      <c r="N60" s="431"/>
      <c r="O60" s="431"/>
      <c r="P60" s="431"/>
      <c r="Q60" s="431"/>
      <c r="R60" s="431"/>
      <c r="S60" s="431"/>
      <c r="T60" s="431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>
      <c r="A61" s="10"/>
      <c r="B61" s="431"/>
      <c r="C61" s="431"/>
      <c r="D61" s="431"/>
      <c r="E61" s="431"/>
      <c r="F61" s="431"/>
      <c r="G61" s="431"/>
      <c r="H61" s="431"/>
      <c r="I61" s="431"/>
      <c r="J61" s="431"/>
      <c r="K61" s="431"/>
      <c r="L61" s="431"/>
      <c r="M61" s="431"/>
      <c r="N61" s="431"/>
      <c r="O61" s="431"/>
      <c r="P61" s="431"/>
      <c r="Q61" s="431"/>
      <c r="R61" s="431"/>
      <c r="S61" s="431"/>
      <c r="T61" s="431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>
      <c r="A62" s="10"/>
      <c r="B62" s="431"/>
      <c r="C62" s="431"/>
      <c r="D62" s="431"/>
      <c r="E62" s="431"/>
      <c r="F62" s="431"/>
      <c r="G62" s="431"/>
      <c r="H62" s="431"/>
      <c r="I62" s="431"/>
      <c r="J62" s="431"/>
      <c r="K62" s="431"/>
      <c r="L62" s="431"/>
      <c r="M62" s="431"/>
      <c r="N62" s="431"/>
      <c r="O62" s="431"/>
      <c r="P62" s="431"/>
      <c r="Q62" s="431"/>
      <c r="R62" s="431"/>
      <c r="S62" s="431"/>
      <c r="T62" s="431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>
      <c r="A63" s="10"/>
      <c r="B63" s="431"/>
      <c r="C63" s="431"/>
      <c r="D63" s="431"/>
      <c r="E63" s="431"/>
      <c r="F63" s="431"/>
      <c r="G63" s="431"/>
      <c r="H63" s="431"/>
      <c r="I63" s="431"/>
      <c r="J63" s="431"/>
      <c r="K63" s="431"/>
      <c r="L63" s="431"/>
      <c r="M63" s="431"/>
      <c r="N63" s="431"/>
      <c r="O63" s="431"/>
      <c r="P63" s="431"/>
      <c r="Q63" s="431"/>
      <c r="R63" s="431"/>
      <c r="S63" s="431"/>
      <c r="T63" s="431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>
      <c r="A64" s="10"/>
      <c r="B64" s="431"/>
      <c r="C64" s="431"/>
      <c r="D64" s="431"/>
      <c r="E64" s="431"/>
      <c r="F64" s="431"/>
      <c r="G64" s="431"/>
      <c r="H64" s="431"/>
      <c r="I64" s="431"/>
      <c r="J64" s="431"/>
      <c r="K64" s="431"/>
      <c r="L64" s="431"/>
      <c r="M64" s="431"/>
      <c r="N64" s="431"/>
      <c r="O64" s="431"/>
      <c r="P64" s="431"/>
      <c r="Q64" s="431"/>
      <c r="R64" s="431"/>
      <c r="S64" s="431"/>
      <c r="T64" s="431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  <row r="65">
      <c r="A65" s="10"/>
      <c r="B65" s="431"/>
      <c r="C65" s="431"/>
      <c r="D65" s="431"/>
      <c r="E65" s="431"/>
      <c r="F65" s="431"/>
      <c r="G65" s="431"/>
      <c r="H65" s="431"/>
      <c r="I65" s="431"/>
      <c r="J65" s="431"/>
      <c r="K65" s="431"/>
      <c r="L65" s="431"/>
      <c r="M65" s="431"/>
      <c r="N65" s="431"/>
      <c r="O65" s="431"/>
      <c r="P65" s="431"/>
      <c r="Q65" s="431"/>
      <c r="R65" s="431"/>
      <c r="S65" s="431"/>
      <c r="T65" s="431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</row>
    <row r="66">
      <c r="A66" s="10"/>
      <c r="B66" s="431"/>
      <c r="C66" s="431"/>
      <c r="D66" s="431"/>
      <c r="E66" s="431"/>
      <c r="F66" s="431"/>
      <c r="G66" s="431"/>
      <c r="H66" s="431"/>
      <c r="I66" s="431"/>
      <c r="J66" s="431"/>
      <c r="K66" s="431"/>
      <c r="L66" s="431"/>
      <c r="M66" s="431"/>
      <c r="N66" s="431"/>
      <c r="O66" s="431"/>
      <c r="P66" s="431"/>
      <c r="Q66" s="431"/>
      <c r="R66" s="431"/>
      <c r="S66" s="431"/>
      <c r="T66" s="431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</row>
    <row r="67">
      <c r="A67" s="10"/>
      <c r="B67" s="431"/>
      <c r="C67" s="431"/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1"/>
      <c r="O67" s="431"/>
      <c r="P67" s="431"/>
      <c r="Q67" s="431"/>
      <c r="R67" s="431"/>
      <c r="S67" s="431"/>
      <c r="T67" s="431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</row>
    <row r="68">
      <c r="A68" s="10"/>
      <c r="B68" s="431"/>
      <c r="C68" s="431"/>
      <c r="D68" s="431"/>
      <c r="E68" s="431"/>
      <c r="F68" s="431"/>
      <c r="G68" s="431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1"/>
      <c r="S68" s="431"/>
      <c r="T68" s="431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</row>
    <row r="69">
      <c r="A69" s="10"/>
      <c r="B69" s="431"/>
      <c r="C69" s="431"/>
      <c r="D69" s="431"/>
      <c r="E69" s="431"/>
      <c r="F69" s="431"/>
      <c r="G69" s="431"/>
      <c r="H69" s="431"/>
      <c r="I69" s="431"/>
      <c r="J69" s="431"/>
      <c r="K69" s="431"/>
      <c r="L69" s="431"/>
      <c r="M69" s="431"/>
      <c r="N69" s="431"/>
      <c r="O69" s="431"/>
      <c r="P69" s="431"/>
      <c r="Q69" s="431"/>
      <c r="R69" s="431"/>
      <c r="S69" s="431"/>
      <c r="T69" s="431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</row>
    <row r="70">
      <c r="A70" s="10"/>
      <c r="B70" s="431"/>
      <c r="C70" s="431"/>
      <c r="D70" s="431"/>
      <c r="E70" s="431"/>
      <c r="F70" s="431"/>
      <c r="G70" s="431"/>
      <c r="H70" s="431"/>
      <c r="I70" s="431"/>
      <c r="J70" s="431"/>
      <c r="K70" s="431"/>
      <c r="L70" s="431"/>
      <c r="M70" s="431"/>
      <c r="N70" s="431"/>
      <c r="O70" s="431"/>
      <c r="P70" s="431"/>
      <c r="Q70" s="431"/>
      <c r="R70" s="431"/>
      <c r="S70" s="431"/>
      <c r="T70" s="431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</row>
    <row r="71">
      <c r="A71" s="10"/>
      <c r="B71" s="431"/>
      <c r="C71" s="431"/>
      <c r="D71" s="431"/>
      <c r="E71" s="431"/>
      <c r="F71" s="431"/>
      <c r="G71" s="431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1"/>
      <c r="S71" s="431"/>
      <c r="T71" s="431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</row>
    <row r="72">
      <c r="A72" s="10"/>
      <c r="B72" s="431"/>
      <c r="C72" s="431"/>
      <c r="D72" s="431"/>
      <c r="E72" s="431"/>
      <c r="F72" s="431"/>
      <c r="G72" s="431"/>
      <c r="H72" s="431"/>
      <c r="I72" s="431"/>
      <c r="J72" s="431"/>
      <c r="K72" s="431"/>
      <c r="L72" s="431"/>
      <c r="M72" s="431"/>
      <c r="N72" s="431"/>
      <c r="O72" s="431"/>
      <c r="P72" s="431"/>
      <c r="Q72" s="431"/>
      <c r="R72" s="431"/>
      <c r="S72" s="431"/>
      <c r="T72" s="431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</row>
    <row r="73">
      <c r="A73" s="10"/>
      <c r="B73" s="431"/>
      <c r="C73" s="431"/>
      <c r="D73" s="431"/>
      <c r="E73" s="431"/>
      <c r="F73" s="431"/>
      <c r="G73" s="431"/>
      <c r="H73" s="431"/>
      <c r="I73" s="431"/>
      <c r="J73" s="431"/>
      <c r="K73" s="431"/>
      <c r="L73" s="431"/>
      <c r="M73" s="431"/>
      <c r="N73" s="431"/>
      <c r="O73" s="431"/>
      <c r="P73" s="431"/>
      <c r="Q73" s="431"/>
      <c r="R73" s="431"/>
      <c r="S73" s="431"/>
      <c r="T73" s="431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</row>
    <row r="74">
      <c r="A74" s="10"/>
      <c r="B74" s="431"/>
      <c r="C74" s="431"/>
      <c r="D74" s="431"/>
      <c r="E74" s="431"/>
      <c r="F74" s="431"/>
      <c r="G74" s="431"/>
      <c r="H74" s="431"/>
      <c r="I74" s="431"/>
      <c r="J74" s="431"/>
      <c r="K74" s="431"/>
      <c r="L74" s="431"/>
      <c r="M74" s="431"/>
      <c r="N74" s="431"/>
      <c r="O74" s="431"/>
      <c r="P74" s="431"/>
      <c r="Q74" s="431"/>
      <c r="R74" s="431"/>
      <c r="S74" s="431"/>
      <c r="T74" s="431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</row>
    <row r="75">
      <c r="A75" s="10"/>
      <c r="B75" s="431"/>
      <c r="C75" s="431"/>
      <c r="D75" s="431"/>
      <c r="E75" s="431"/>
      <c r="F75" s="431"/>
      <c r="G75" s="431"/>
      <c r="H75" s="431"/>
      <c r="I75" s="431"/>
      <c r="J75" s="431"/>
      <c r="K75" s="431"/>
      <c r="L75" s="431"/>
      <c r="M75" s="431"/>
      <c r="N75" s="431"/>
      <c r="O75" s="431"/>
      <c r="P75" s="431"/>
      <c r="Q75" s="431"/>
      <c r="R75" s="431"/>
      <c r="S75" s="431"/>
      <c r="T75" s="431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</row>
    <row r="76">
      <c r="A76" s="10"/>
      <c r="B76" s="431"/>
      <c r="C76" s="431"/>
      <c r="D76" s="431"/>
      <c r="E76" s="431"/>
      <c r="F76" s="431"/>
      <c r="G76" s="431"/>
      <c r="H76" s="431"/>
      <c r="I76" s="431"/>
      <c r="J76" s="431"/>
      <c r="K76" s="431"/>
      <c r="L76" s="431"/>
      <c r="M76" s="431"/>
      <c r="N76" s="431"/>
      <c r="O76" s="431"/>
      <c r="P76" s="431"/>
      <c r="Q76" s="431"/>
      <c r="R76" s="431"/>
      <c r="S76" s="431"/>
      <c r="T76" s="431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</row>
    <row r="77">
      <c r="A77" s="10"/>
      <c r="B77" s="431"/>
      <c r="C77" s="431"/>
      <c r="D77" s="431"/>
      <c r="E77" s="431"/>
      <c r="F77" s="431"/>
      <c r="G77" s="431"/>
      <c r="H77" s="431"/>
      <c r="I77" s="431"/>
      <c r="J77" s="431"/>
      <c r="K77" s="431"/>
      <c r="L77" s="431"/>
      <c r="M77" s="431"/>
      <c r="N77" s="431"/>
      <c r="O77" s="431"/>
      <c r="P77" s="431"/>
      <c r="Q77" s="431"/>
      <c r="R77" s="431"/>
      <c r="S77" s="431"/>
      <c r="T77" s="431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</row>
    <row r="78">
      <c r="A78" s="10"/>
      <c r="B78" s="431"/>
      <c r="C78" s="431"/>
      <c r="D78" s="431"/>
      <c r="E78" s="431"/>
      <c r="F78" s="431"/>
      <c r="G78" s="431"/>
      <c r="H78" s="431"/>
      <c r="I78" s="431"/>
      <c r="J78" s="431"/>
      <c r="K78" s="431"/>
      <c r="L78" s="431"/>
      <c r="M78" s="431"/>
      <c r="N78" s="431"/>
      <c r="O78" s="431"/>
      <c r="P78" s="431"/>
      <c r="Q78" s="431"/>
      <c r="R78" s="431"/>
      <c r="S78" s="431"/>
      <c r="T78" s="431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</row>
    <row r="79">
      <c r="A79" s="10"/>
      <c r="B79" s="431"/>
      <c r="C79" s="431"/>
      <c r="D79" s="431"/>
      <c r="E79" s="431"/>
      <c r="F79" s="431"/>
      <c r="G79" s="431"/>
      <c r="H79" s="431"/>
      <c r="I79" s="431"/>
      <c r="J79" s="431"/>
      <c r="K79" s="431"/>
      <c r="L79" s="431"/>
      <c r="M79" s="431"/>
      <c r="N79" s="431"/>
      <c r="O79" s="431"/>
      <c r="P79" s="431"/>
      <c r="Q79" s="431"/>
      <c r="R79" s="431"/>
      <c r="S79" s="431"/>
      <c r="T79" s="431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</row>
    <row r="80">
      <c r="A80" s="10"/>
      <c r="B80" s="431"/>
      <c r="C80" s="431"/>
      <c r="D80" s="431"/>
      <c r="E80" s="431"/>
      <c r="F80" s="431"/>
      <c r="G80" s="431"/>
      <c r="H80" s="431"/>
      <c r="I80" s="431"/>
      <c r="J80" s="431"/>
      <c r="K80" s="431"/>
      <c r="L80" s="431"/>
      <c r="M80" s="431"/>
      <c r="N80" s="431"/>
      <c r="O80" s="431"/>
      <c r="P80" s="431"/>
      <c r="Q80" s="431"/>
      <c r="R80" s="431"/>
      <c r="S80" s="431"/>
      <c r="T80" s="431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</row>
    <row r="81">
      <c r="A81" s="10"/>
      <c r="B81" s="431"/>
      <c r="C81" s="431"/>
      <c r="D81" s="431"/>
      <c r="E81" s="431"/>
      <c r="F81" s="431"/>
      <c r="G81" s="431"/>
      <c r="H81" s="431"/>
      <c r="I81" s="431"/>
      <c r="J81" s="431"/>
      <c r="K81" s="431"/>
      <c r="L81" s="431"/>
      <c r="M81" s="431"/>
      <c r="N81" s="431"/>
      <c r="O81" s="431"/>
      <c r="P81" s="431"/>
      <c r="Q81" s="431"/>
      <c r="R81" s="431"/>
      <c r="S81" s="431"/>
      <c r="T81" s="431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</row>
    <row r="82">
      <c r="A82" s="10"/>
      <c r="B82" s="431"/>
      <c r="C82" s="431"/>
      <c r="D82" s="431"/>
      <c r="E82" s="431"/>
      <c r="F82" s="431"/>
      <c r="G82" s="431"/>
      <c r="H82" s="431"/>
      <c r="I82" s="431"/>
      <c r="J82" s="431"/>
      <c r="K82" s="431"/>
      <c r="L82" s="431"/>
      <c r="M82" s="431"/>
      <c r="N82" s="431"/>
      <c r="O82" s="431"/>
      <c r="P82" s="431"/>
      <c r="Q82" s="431"/>
      <c r="R82" s="431"/>
      <c r="S82" s="431"/>
      <c r="T82" s="431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</row>
    <row r="83">
      <c r="A83" s="10"/>
      <c r="B83" s="431"/>
      <c r="C83" s="431"/>
      <c r="D83" s="431"/>
      <c r="E83" s="431"/>
      <c r="F83" s="431"/>
      <c r="G83" s="431"/>
      <c r="H83" s="431"/>
      <c r="I83" s="431"/>
      <c r="J83" s="431"/>
      <c r="K83" s="431"/>
      <c r="L83" s="431"/>
      <c r="M83" s="431"/>
      <c r="N83" s="431"/>
      <c r="O83" s="431"/>
      <c r="P83" s="431"/>
      <c r="Q83" s="431"/>
      <c r="R83" s="431"/>
      <c r="S83" s="431"/>
      <c r="T83" s="431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</row>
    <row r="84">
      <c r="A84" s="10"/>
      <c r="B84" s="431"/>
      <c r="C84" s="431"/>
      <c r="D84" s="431"/>
      <c r="E84" s="431"/>
      <c r="F84" s="431"/>
      <c r="G84" s="431"/>
      <c r="H84" s="431"/>
      <c r="I84" s="431"/>
      <c r="J84" s="431"/>
      <c r="K84" s="431"/>
      <c r="L84" s="431"/>
      <c r="M84" s="431"/>
      <c r="N84" s="431"/>
      <c r="O84" s="431"/>
      <c r="P84" s="431"/>
      <c r="Q84" s="431"/>
      <c r="R84" s="431"/>
      <c r="S84" s="431"/>
      <c r="T84" s="431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</row>
    <row r="85">
      <c r="A85" s="10"/>
      <c r="B85" s="431"/>
      <c r="C85" s="431"/>
      <c r="D85" s="431"/>
      <c r="E85" s="431"/>
      <c r="F85" s="431"/>
      <c r="G85" s="431"/>
      <c r="H85" s="431"/>
      <c r="I85" s="431"/>
      <c r="J85" s="431"/>
      <c r="K85" s="431"/>
      <c r="L85" s="431"/>
      <c r="M85" s="431"/>
      <c r="N85" s="431"/>
      <c r="O85" s="431"/>
      <c r="P85" s="431"/>
      <c r="Q85" s="431"/>
      <c r="R85" s="431"/>
      <c r="S85" s="431"/>
      <c r="T85" s="431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</row>
    <row r="86">
      <c r="A86" s="10"/>
      <c r="B86" s="431"/>
      <c r="C86" s="431"/>
      <c r="D86" s="431"/>
      <c r="E86" s="431"/>
      <c r="F86" s="431"/>
      <c r="G86" s="431"/>
      <c r="H86" s="431"/>
      <c r="I86" s="431"/>
      <c r="J86" s="431"/>
      <c r="K86" s="431"/>
      <c r="L86" s="431"/>
      <c r="M86" s="431"/>
      <c r="N86" s="431"/>
      <c r="O86" s="431"/>
      <c r="P86" s="431"/>
      <c r="Q86" s="431"/>
      <c r="R86" s="431"/>
      <c r="S86" s="431"/>
      <c r="T86" s="431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</row>
    <row r="87">
      <c r="A87" s="10"/>
      <c r="B87" s="431"/>
      <c r="C87" s="431"/>
      <c r="D87" s="431"/>
      <c r="E87" s="431"/>
      <c r="F87" s="431"/>
      <c r="G87" s="431"/>
      <c r="H87" s="431"/>
      <c r="I87" s="431"/>
      <c r="J87" s="431"/>
      <c r="K87" s="431"/>
      <c r="L87" s="431"/>
      <c r="M87" s="431"/>
      <c r="N87" s="431"/>
      <c r="O87" s="431"/>
      <c r="P87" s="431"/>
      <c r="Q87" s="431"/>
      <c r="R87" s="431"/>
      <c r="S87" s="431"/>
      <c r="T87" s="431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>
      <c r="A88" s="10"/>
      <c r="B88" s="431"/>
      <c r="C88" s="431"/>
      <c r="D88" s="431"/>
      <c r="E88" s="431"/>
      <c r="F88" s="431"/>
      <c r="G88" s="431"/>
      <c r="H88" s="431"/>
      <c r="I88" s="431"/>
      <c r="J88" s="431"/>
      <c r="K88" s="431"/>
      <c r="L88" s="431"/>
      <c r="M88" s="431"/>
      <c r="N88" s="431"/>
      <c r="O88" s="431"/>
      <c r="P88" s="431"/>
      <c r="Q88" s="431"/>
      <c r="R88" s="431"/>
      <c r="S88" s="431"/>
      <c r="T88" s="431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</row>
    <row r="89">
      <c r="A89" s="10"/>
      <c r="B89" s="431"/>
      <c r="C89" s="431"/>
      <c r="D89" s="431"/>
      <c r="E89" s="431"/>
      <c r="F89" s="431"/>
      <c r="G89" s="431"/>
      <c r="H89" s="431"/>
      <c r="I89" s="431"/>
      <c r="J89" s="431"/>
      <c r="K89" s="431"/>
      <c r="L89" s="431"/>
      <c r="M89" s="431"/>
      <c r="N89" s="431"/>
      <c r="O89" s="431"/>
      <c r="P89" s="431"/>
      <c r="Q89" s="431"/>
      <c r="R89" s="431"/>
      <c r="S89" s="431"/>
      <c r="T89" s="431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</row>
    <row r="90">
      <c r="A90" s="10"/>
      <c r="B90" s="431"/>
      <c r="C90" s="431"/>
      <c r="D90" s="431"/>
      <c r="E90" s="431"/>
      <c r="F90" s="431"/>
      <c r="G90" s="431"/>
      <c r="H90" s="431"/>
      <c r="I90" s="431"/>
      <c r="J90" s="431"/>
      <c r="K90" s="431"/>
      <c r="L90" s="431"/>
      <c r="M90" s="431"/>
      <c r="N90" s="431"/>
      <c r="O90" s="431"/>
      <c r="P90" s="431"/>
      <c r="Q90" s="431"/>
      <c r="R90" s="431"/>
      <c r="S90" s="431"/>
      <c r="T90" s="431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</row>
    <row r="91">
      <c r="A91" s="10"/>
      <c r="B91" s="431"/>
      <c r="C91" s="431"/>
      <c r="D91" s="431"/>
      <c r="E91" s="431"/>
      <c r="F91" s="431"/>
      <c r="G91" s="431"/>
      <c r="H91" s="431"/>
      <c r="I91" s="431"/>
      <c r="J91" s="431"/>
      <c r="K91" s="431"/>
      <c r="L91" s="431"/>
      <c r="M91" s="431"/>
      <c r="N91" s="431"/>
      <c r="O91" s="431"/>
      <c r="P91" s="431"/>
      <c r="Q91" s="431"/>
      <c r="R91" s="431"/>
      <c r="S91" s="431"/>
      <c r="T91" s="431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</row>
    <row r="92">
      <c r="A92" s="10"/>
      <c r="B92" s="431"/>
      <c r="C92" s="431"/>
      <c r="D92" s="431"/>
      <c r="E92" s="431"/>
      <c r="F92" s="431"/>
      <c r="G92" s="431"/>
      <c r="H92" s="431"/>
      <c r="I92" s="431"/>
      <c r="J92" s="431"/>
      <c r="K92" s="431"/>
      <c r="L92" s="431"/>
      <c r="M92" s="431"/>
      <c r="N92" s="431"/>
      <c r="O92" s="431"/>
      <c r="P92" s="431"/>
      <c r="Q92" s="431"/>
      <c r="R92" s="431"/>
      <c r="S92" s="431"/>
      <c r="T92" s="431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</row>
    <row r="93">
      <c r="A93" s="10"/>
      <c r="B93" s="431"/>
      <c r="C93" s="431"/>
      <c r="D93" s="431"/>
      <c r="E93" s="431"/>
      <c r="F93" s="431"/>
      <c r="G93" s="431"/>
      <c r="H93" s="431"/>
      <c r="I93" s="431"/>
      <c r="J93" s="431"/>
      <c r="K93" s="431"/>
      <c r="L93" s="431"/>
      <c r="M93" s="431"/>
      <c r="N93" s="431"/>
      <c r="O93" s="431"/>
      <c r="P93" s="431"/>
      <c r="Q93" s="431"/>
      <c r="R93" s="431"/>
      <c r="S93" s="431"/>
      <c r="T93" s="431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</row>
    <row r="94">
      <c r="A94" s="10"/>
      <c r="B94" s="431"/>
      <c r="C94" s="431"/>
      <c r="D94" s="431"/>
      <c r="E94" s="431"/>
      <c r="F94" s="431"/>
      <c r="G94" s="431"/>
      <c r="H94" s="431"/>
      <c r="I94" s="431"/>
      <c r="J94" s="431"/>
      <c r="K94" s="431"/>
      <c r="L94" s="431"/>
      <c r="M94" s="431"/>
      <c r="N94" s="431"/>
      <c r="O94" s="431"/>
      <c r="P94" s="431"/>
      <c r="Q94" s="431"/>
      <c r="R94" s="431"/>
      <c r="S94" s="431"/>
      <c r="T94" s="431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</row>
    <row r="95">
      <c r="A95" s="10"/>
      <c r="B95" s="431"/>
      <c r="C95" s="431"/>
      <c r="D95" s="431"/>
      <c r="E95" s="431"/>
      <c r="F95" s="431"/>
      <c r="G95" s="431"/>
      <c r="H95" s="431"/>
      <c r="I95" s="431"/>
      <c r="J95" s="431"/>
      <c r="K95" s="431"/>
      <c r="L95" s="431"/>
      <c r="M95" s="431"/>
      <c r="N95" s="431"/>
      <c r="O95" s="431"/>
      <c r="P95" s="431"/>
      <c r="Q95" s="431"/>
      <c r="R95" s="431"/>
      <c r="S95" s="431"/>
      <c r="T95" s="431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</row>
    <row r="96">
      <c r="A96" s="10"/>
      <c r="B96" s="431"/>
      <c r="C96" s="431"/>
      <c r="D96" s="431"/>
      <c r="E96" s="431"/>
      <c r="F96" s="431"/>
      <c r="G96" s="431"/>
      <c r="H96" s="431"/>
      <c r="I96" s="431"/>
      <c r="J96" s="431"/>
      <c r="K96" s="431"/>
      <c r="L96" s="431"/>
      <c r="M96" s="431"/>
      <c r="N96" s="431"/>
      <c r="O96" s="431"/>
      <c r="P96" s="431"/>
      <c r="Q96" s="431"/>
      <c r="R96" s="431"/>
      <c r="S96" s="431"/>
      <c r="T96" s="431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</row>
    <row r="97">
      <c r="A97" s="10"/>
      <c r="B97" s="431"/>
      <c r="C97" s="431"/>
      <c r="D97" s="431"/>
      <c r="E97" s="431"/>
      <c r="F97" s="431"/>
      <c r="G97" s="431"/>
      <c r="H97" s="431"/>
      <c r="I97" s="431"/>
      <c r="J97" s="431"/>
      <c r="K97" s="431"/>
      <c r="L97" s="431"/>
      <c r="M97" s="431"/>
      <c r="N97" s="431"/>
      <c r="O97" s="431"/>
      <c r="P97" s="431"/>
      <c r="Q97" s="431"/>
      <c r="R97" s="431"/>
      <c r="S97" s="431"/>
      <c r="T97" s="431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</row>
    <row r="98">
      <c r="A98" s="10"/>
      <c r="B98" s="431"/>
      <c r="C98" s="431"/>
      <c r="D98" s="431"/>
      <c r="E98" s="431"/>
      <c r="F98" s="431"/>
      <c r="G98" s="431"/>
      <c r="H98" s="431"/>
      <c r="I98" s="431"/>
      <c r="J98" s="431"/>
      <c r="K98" s="431"/>
      <c r="L98" s="431"/>
      <c r="M98" s="431"/>
      <c r="N98" s="431"/>
      <c r="O98" s="431"/>
      <c r="P98" s="431"/>
      <c r="Q98" s="431"/>
      <c r="R98" s="431"/>
      <c r="S98" s="431"/>
      <c r="T98" s="431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</row>
    <row r="99">
      <c r="A99" s="10"/>
      <c r="B99" s="431"/>
      <c r="C99" s="431"/>
      <c r="D99" s="431"/>
      <c r="E99" s="431"/>
      <c r="F99" s="431"/>
      <c r="G99" s="431"/>
      <c r="H99" s="431"/>
      <c r="I99" s="431"/>
      <c r="J99" s="431"/>
      <c r="K99" s="431"/>
      <c r="L99" s="431"/>
      <c r="M99" s="431"/>
      <c r="N99" s="431"/>
      <c r="O99" s="431"/>
      <c r="P99" s="431"/>
      <c r="Q99" s="431"/>
      <c r="R99" s="431"/>
      <c r="S99" s="431"/>
      <c r="T99" s="431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</row>
    <row r="100">
      <c r="A100" s="10"/>
      <c r="B100" s="431"/>
      <c r="C100" s="431"/>
      <c r="D100" s="431"/>
      <c r="E100" s="431"/>
      <c r="F100" s="431"/>
      <c r="G100" s="431"/>
      <c r="H100" s="431"/>
      <c r="I100" s="431"/>
      <c r="J100" s="431"/>
      <c r="K100" s="431"/>
      <c r="L100" s="431"/>
      <c r="M100" s="431"/>
      <c r="N100" s="431"/>
      <c r="O100" s="431"/>
      <c r="P100" s="431"/>
      <c r="Q100" s="431"/>
      <c r="R100" s="431"/>
      <c r="S100" s="431"/>
      <c r="T100" s="431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</row>
    <row r="101">
      <c r="A101" s="10"/>
      <c r="B101" s="431"/>
      <c r="C101" s="431"/>
      <c r="D101" s="431"/>
      <c r="E101" s="431"/>
      <c r="F101" s="431"/>
      <c r="G101" s="431"/>
      <c r="H101" s="431"/>
      <c r="I101" s="431"/>
      <c r="J101" s="431"/>
      <c r="K101" s="431"/>
      <c r="L101" s="431"/>
      <c r="M101" s="431"/>
      <c r="N101" s="431"/>
      <c r="O101" s="431"/>
      <c r="P101" s="431"/>
      <c r="Q101" s="431"/>
      <c r="R101" s="431"/>
      <c r="S101" s="431"/>
      <c r="T101" s="431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</row>
    <row r="102">
      <c r="A102" s="10"/>
      <c r="B102" s="431"/>
      <c r="C102" s="431"/>
      <c r="D102" s="431"/>
      <c r="E102" s="431"/>
      <c r="F102" s="431"/>
      <c r="G102" s="431"/>
      <c r="H102" s="431"/>
      <c r="I102" s="431"/>
      <c r="J102" s="431"/>
      <c r="K102" s="431"/>
      <c r="L102" s="431"/>
      <c r="M102" s="431"/>
      <c r="N102" s="431"/>
      <c r="O102" s="431"/>
      <c r="P102" s="431"/>
      <c r="Q102" s="431"/>
      <c r="R102" s="431"/>
      <c r="S102" s="431"/>
      <c r="T102" s="431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</row>
    <row r="103">
      <c r="A103" s="10"/>
      <c r="B103" s="431"/>
      <c r="C103" s="431"/>
      <c r="D103" s="431"/>
      <c r="E103" s="431"/>
      <c r="F103" s="431"/>
      <c r="G103" s="431"/>
      <c r="H103" s="431"/>
      <c r="I103" s="431"/>
      <c r="J103" s="431"/>
      <c r="K103" s="431"/>
      <c r="L103" s="431"/>
      <c r="M103" s="431"/>
      <c r="N103" s="431"/>
      <c r="O103" s="431"/>
      <c r="P103" s="431"/>
      <c r="Q103" s="431"/>
      <c r="R103" s="431"/>
      <c r="S103" s="431"/>
      <c r="T103" s="431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</row>
    <row r="104">
      <c r="A104" s="10"/>
      <c r="B104" s="431"/>
      <c r="C104" s="431"/>
      <c r="D104" s="431"/>
      <c r="E104" s="431"/>
      <c r="F104" s="431"/>
      <c r="G104" s="431"/>
      <c r="H104" s="431"/>
      <c r="I104" s="431"/>
      <c r="J104" s="431"/>
      <c r="K104" s="431"/>
      <c r="L104" s="431"/>
      <c r="M104" s="431"/>
      <c r="N104" s="431"/>
      <c r="O104" s="431"/>
      <c r="P104" s="431"/>
      <c r="Q104" s="431"/>
      <c r="R104" s="431"/>
      <c r="S104" s="431"/>
      <c r="T104" s="431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</row>
    <row r="105">
      <c r="A105" s="10"/>
      <c r="B105" s="431"/>
      <c r="C105" s="431"/>
      <c r="D105" s="431"/>
      <c r="E105" s="431"/>
      <c r="F105" s="431"/>
      <c r="G105" s="431"/>
      <c r="H105" s="431"/>
      <c r="I105" s="431"/>
      <c r="J105" s="431"/>
      <c r="K105" s="431"/>
      <c r="L105" s="431"/>
      <c r="M105" s="431"/>
      <c r="N105" s="431"/>
      <c r="O105" s="431"/>
      <c r="P105" s="431"/>
      <c r="Q105" s="431"/>
      <c r="R105" s="431"/>
      <c r="S105" s="431"/>
      <c r="T105" s="431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</row>
    <row r="106">
      <c r="A106" s="10"/>
      <c r="B106" s="431"/>
      <c r="C106" s="431"/>
      <c r="D106" s="431"/>
      <c r="E106" s="431"/>
      <c r="F106" s="431"/>
      <c r="G106" s="431"/>
      <c r="H106" s="431"/>
      <c r="I106" s="431"/>
      <c r="J106" s="431"/>
      <c r="K106" s="431"/>
      <c r="L106" s="431"/>
      <c r="M106" s="431"/>
      <c r="N106" s="431"/>
      <c r="O106" s="431"/>
      <c r="P106" s="431"/>
      <c r="Q106" s="431"/>
      <c r="R106" s="431"/>
      <c r="S106" s="431"/>
      <c r="T106" s="431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</row>
    <row r="107">
      <c r="A107" s="10"/>
      <c r="B107" s="431"/>
      <c r="C107" s="431"/>
      <c r="D107" s="431"/>
      <c r="E107" s="431"/>
      <c r="F107" s="431"/>
      <c r="G107" s="431"/>
      <c r="H107" s="431"/>
      <c r="I107" s="431"/>
      <c r="J107" s="431"/>
      <c r="K107" s="431"/>
      <c r="L107" s="431"/>
      <c r="M107" s="431"/>
      <c r="N107" s="431"/>
      <c r="O107" s="431"/>
      <c r="P107" s="431"/>
      <c r="Q107" s="431"/>
      <c r="R107" s="431"/>
      <c r="S107" s="431"/>
      <c r="T107" s="431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</row>
    <row r="108">
      <c r="A108" s="10"/>
      <c r="B108" s="431"/>
      <c r="C108" s="431"/>
      <c r="D108" s="431"/>
      <c r="E108" s="431"/>
      <c r="F108" s="431"/>
      <c r="G108" s="431"/>
      <c r="H108" s="431"/>
      <c r="I108" s="431"/>
      <c r="J108" s="431"/>
      <c r="K108" s="431"/>
      <c r="L108" s="431"/>
      <c r="M108" s="431"/>
      <c r="N108" s="431"/>
      <c r="O108" s="431"/>
      <c r="P108" s="431"/>
      <c r="Q108" s="431"/>
      <c r="R108" s="431"/>
      <c r="S108" s="431"/>
      <c r="T108" s="431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</row>
    <row r="109">
      <c r="A109" s="10"/>
      <c r="B109" s="431"/>
      <c r="C109" s="431"/>
      <c r="D109" s="431"/>
      <c r="E109" s="431"/>
      <c r="F109" s="431"/>
      <c r="G109" s="431"/>
      <c r="H109" s="431"/>
      <c r="I109" s="431"/>
      <c r="J109" s="431"/>
      <c r="K109" s="431"/>
      <c r="L109" s="431"/>
      <c r="M109" s="431"/>
      <c r="N109" s="431"/>
      <c r="O109" s="431"/>
      <c r="P109" s="431"/>
      <c r="Q109" s="431"/>
      <c r="R109" s="431"/>
      <c r="S109" s="431"/>
      <c r="T109" s="431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</row>
    <row r="110">
      <c r="A110" s="10"/>
      <c r="B110" s="431"/>
      <c r="C110" s="431"/>
      <c r="D110" s="431"/>
      <c r="E110" s="431"/>
      <c r="F110" s="431"/>
      <c r="G110" s="431"/>
      <c r="H110" s="431"/>
      <c r="I110" s="431"/>
      <c r="J110" s="431"/>
      <c r="K110" s="431"/>
      <c r="L110" s="431"/>
      <c r="M110" s="431"/>
      <c r="N110" s="431"/>
      <c r="O110" s="431"/>
      <c r="P110" s="431"/>
      <c r="Q110" s="431"/>
      <c r="R110" s="431"/>
      <c r="S110" s="431"/>
      <c r="T110" s="431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</row>
    <row r="111">
      <c r="A111" s="10"/>
      <c r="B111" s="431"/>
      <c r="C111" s="431"/>
      <c r="D111" s="431"/>
      <c r="E111" s="431"/>
      <c r="F111" s="431"/>
      <c r="G111" s="431"/>
      <c r="H111" s="431"/>
      <c r="I111" s="431"/>
      <c r="J111" s="431"/>
      <c r="K111" s="431"/>
      <c r="L111" s="431"/>
      <c r="M111" s="431"/>
      <c r="N111" s="431"/>
      <c r="O111" s="431"/>
      <c r="P111" s="431"/>
      <c r="Q111" s="431"/>
      <c r="R111" s="431"/>
      <c r="S111" s="431"/>
      <c r="T111" s="431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</row>
    <row r="112">
      <c r="A112" s="10"/>
      <c r="B112" s="431"/>
      <c r="C112" s="431"/>
      <c r="D112" s="431"/>
      <c r="E112" s="431"/>
      <c r="F112" s="431"/>
      <c r="G112" s="431"/>
      <c r="H112" s="431"/>
      <c r="I112" s="431"/>
      <c r="J112" s="431"/>
      <c r="K112" s="431"/>
      <c r="L112" s="431"/>
      <c r="M112" s="431"/>
      <c r="N112" s="431"/>
      <c r="O112" s="431"/>
      <c r="P112" s="431"/>
      <c r="Q112" s="431"/>
      <c r="R112" s="431"/>
      <c r="S112" s="431"/>
      <c r="T112" s="431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</row>
    <row r="113">
      <c r="A113" s="10"/>
      <c r="B113" s="431"/>
      <c r="C113" s="431"/>
      <c r="D113" s="431"/>
      <c r="E113" s="431"/>
      <c r="F113" s="431"/>
      <c r="G113" s="431"/>
      <c r="H113" s="431"/>
      <c r="I113" s="431"/>
      <c r="J113" s="431"/>
      <c r="K113" s="431"/>
      <c r="L113" s="431"/>
      <c r="M113" s="431"/>
      <c r="N113" s="431"/>
      <c r="O113" s="431"/>
      <c r="P113" s="431"/>
      <c r="Q113" s="431"/>
      <c r="R113" s="431"/>
      <c r="S113" s="431"/>
      <c r="T113" s="431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</row>
    <row r="114">
      <c r="A114" s="10"/>
      <c r="B114" s="431"/>
      <c r="C114" s="431"/>
      <c r="D114" s="431"/>
      <c r="E114" s="431"/>
      <c r="F114" s="431"/>
      <c r="G114" s="431"/>
      <c r="H114" s="431"/>
      <c r="I114" s="431"/>
      <c r="J114" s="431"/>
      <c r="K114" s="431"/>
      <c r="L114" s="431"/>
      <c r="M114" s="431"/>
      <c r="N114" s="431"/>
      <c r="O114" s="431"/>
      <c r="P114" s="431"/>
      <c r="Q114" s="431"/>
      <c r="R114" s="431"/>
      <c r="S114" s="431"/>
      <c r="T114" s="431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</row>
    <row r="115">
      <c r="A115" s="10"/>
      <c r="B115" s="431"/>
      <c r="C115" s="431"/>
      <c r="D115" s="431"/>
      <c r="E115" s="431"/>
      <c r="F115" s="431"/>
      <c r="G115" s="431"/>
      <c r="H115" s="431"/>
      <c r="I115" s="431"/>
      <c r="J115" s="431"/>
      <c r="K115" s="431"/>
      <c r="L115" s="431"/>
      <c r="M115" s="431"/>
      <c r="N115" s="431"/>
      <c r="O115" s="431"/>
      <c r="P115" s="431"/>
      <c r="Q115" s="431"/>
      <c r="R115" s="431"/>
      <c r="S115" s="431"/>
      <c r="T115" s="431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</row>
    <row r="116">
      <c r="A116" s="10"/>
      <c r="B116" s="431"/>
      <c r="C116" s="431"/>
      <c r="D116" s="431"/>
      <c r="E116" s="431"/>
      <c r="F116" s="431"/>
      <c r="G116" s="431"/>
      <c r="H116" s="431"/>
      <c r="I116" s="431"/>
      <c r="J116" s="431"/>
      <c r="K116" s="431"/>
      <c r="L116" s="431"/>
      <c r="M116" s="431"/>
      <c r="N116" s="431"/>
      <c r="O116" s="431"/>
      <c r="P116" s="431"/>
      <c r="Q116" s="431"/>
      <c r="R116" s="431"/>
      <c r="S116" s="431"/>
      <c r="T116" s="431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</row>
    <row r="117">
      <c r="A117" s="10"/>
      <c r="B117" s="431"/>
      <c r="C117" s="431"/>
      <c r="D117" s="431"/>
      <c r="E117" s="431"/>
      <c r="F117" s="431"/>
      <c r="G117" s="431"/>
      <c r="H117" s="431"/>
      <c r="I117" s="431"/>
      <c r="J117" s="431"/>
      <c r="K117" s="431"/>
      <c r="L117" s="431"/>
      <c r="M117" s="431"/>
      <c r="N117" s="431"/>
      <c r="O117" s="431"/>
      <c r="P117" s="431"/>
      <c r="Q117" s="431"/>
      <c r="R117" s="431"/>
      <c r="S117" s="431"/>
      <c r="T117" s="431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</row>
    <row r="118">
      <c r="A118" s="10"/>
      <c r="B118" s="431"/>
      <c r="C118" s="431"/>
      <c r="D118" s="431"/>
      <c r="E118" s="431"/>
      <c r="F118" s="431"/>
      <c r="G118" s="431"/>
      <c r="H118" s="431"/>
      <c r="I118" s="431"/>
      <c r="J118" s="431"/>
      <c r="K118" s="431"/>
      <c r="L118" s="431"/>
      <c r="M118" s="431"/>
      <c r="N118" s="431"/>
      <c r="O118" s="431"/>
      <c r="P118" s="431"/>
      <c r="Q118" s="431"/>
      <c r="R118" s="431"/>
      <c r="S118" s="431"/>
      <c r="T118" s="431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</row>
    <row r="119">
      <c r="A119" s="10"/>
      <c r="B119" s="431"/>
      <c r="C119" s="431"/>
      <c r="D119" s="431"/>
      <c r="E119" s="431"/>
      <c r="F119" s="431"/>
      <c r="G119" s="431"/>
      <c r="H119" s="431"/>
      <c r="I119" s="431"/>
      <c r="J119" s="431"/>
      <c r="K119" s="431"/>
      <c r="L119" s="431"/>
      <c r="M119" s="431"/>
      <c r="N119" s="431"/>
      <c r="O119" s="431"/>
      <c r="P119" s="431"/>
      <c r="Q119" s="431"/>
      <c r="R119" s="431"/>
      <c r="S119" s="431"/>
      <c r="T119" s="431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</row>
    <row r="120">
      <c r="A120" s="10"/>
      <c r="B120" s="431"/>
      <c r="C120" s="431"/>
      <c r="D120" s="431"/>
      <c r="E120" s="431"/>
      <c r="F120" s="431"/>
      <c r="G120" s="431"/>
      <c r="H120" s="431"/>
      <c r="I120" s="431"/>
      <c r="J120" s="431"/>
      <c r="K120" s="431"/>
      <c r="L120" s="431"/>
      <c r="M120" s="431"/>
      <c r="N120" s="431"/>
      <c r="O120" s="431"/>
      <c r="P120" s="431"/>
      <c r="Q120" s="431"/>
      <c r="R120" s="431"/>
      <c r="S120" s="431"/>
      <c r="T120" s="431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</row>
    <row r="121">
      <c r="A121" s="10"/>
      <c r="B121" s="431"/>
      <c r="C121" s="431"/>
      <c r="D121" s="431"/>
      <c r="E121" s="431"/>
      <c r="F121" s="431"/>
      <c r="G121" s="431"/>
      <c r="H121" s="431"/>
      <c r="I121" s="431"/>
      <c r="J121" s="431"/>
      <c r="K121" s="431"/>
      <c r="L121" s="431"/>
      <c r="M121" s="431"/>
      <c r="N121" s="431"/>
      <c r="O121" s="431"/>
      <c r="P121" s="431"/>
      <c r="Q121" s="431"/>
      <c r="R121" s="431"/>
      <c r="S121" s="431"/>
      <c r="T121" s="431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</row>
    <row r="122">
      <c r="A122" s="10"/>
      <c r="B122" s="431"/>
      <c r="C122" s="431"/>
      <c r="D122" s="431"/>
      <c r="E122" s="431"/>
      <c r="F122" s="431"/>
      <c r="G122" s="431"/>
      <c r="H122" s="431"/>
      <c r="I122" s="431"/>
      <c r="J122" s="431"/>
      <c r="K122" s="431"/>
      <c r="L122" s="431"/>
      <c r="M122" s="431"/>
      <c r="N122" s="431"/>
      <c r="O122" s="431"/>
      <c r="P122" s="431"/>
      <c r="Q122" s="431"/>
      <c r="R122" s="431"/>
      <c r="S122" s="431"/>
      <c r="T122" s="431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</row>
    <row r="123">
      <c r="A123" s="10"/>
      <c r="B123" s="431"/>
      <c r="C123" s="431"/>
      <c r="D123" s="431"/>
      <c r="E123" s="431"/>
      <c r="F123" s="431"/>
      <c r="G123" s="431"/>
      <c r="H123" s="431"/>
      <c r="I123" s="431"/>
      <c r="J123" s="431"/>
      <c r="K123" s="431"/>
      <c r="L123" s="431"/>
      <c r="M123" s="431"/>
      <c r="N123" s="431"/>
      <c r="O123" s="431"/>
      <c r="P123" s="431"/>
      <c r="Q123" s="431"/>
      <c r="R123" s="431"/>
      <c r="S123" s="431"/>
      <c r="T123" s="431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</row>
    <row r="124">
      <c r="A124" s="10"/>
      <c r="B124" s="431"/>
      <c r="C124" s="431"/>
      <c r="D124" s="431"/>
      <c r="E124" s="431"/>
      <c r="F124" s="431"/>
      <c r="G124" s="431"/>
      <c r="H124" s="431"/>
      <c r="I124" s="431"/>
      <c r="J124" s="431"/>
      <c r="K124" s="431"/>
      <c r="L124" s="431"/>
      <c r="M124" s="431"/>
      <c r="N124" s="431"/>
      <c r="O124" s="431"/>
      <c r="P124" s="431"/>
      <c r="Q124" s="431"/>
      <c r="R124" s="431"/>
      <c r="S124" s="431"/>
      <c r="T124" s="431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</row>
    <row r="125">
      <c r="A125" s="10"/>
      <c r="B125" s="431"/>
      <c r="C125" s="431"/>
      <c r="D125" s="431"/>
      <c r="E125" s="431"/>
      <c r="F125" s="431"/>
      <c r="G125" s="431"/>
      <c r="H125" s="431"/>
      <c r="I125" s="431"/>
      <c r="J125" s="431"/>
      <c r="K125" s="431"/>
      <c r="L125" s="431"/>
      <c r="M125" s="431"/>
      <c r="N125" s="431"/>
      <c r="O125" s="431"/>
      <c r="P125" s="431"/>
      <c r="Q125" s="431"/>
      <c r="R125" s="431"/>
      <c r="S125" s="431"/>
      <c r="T125" s="431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</row>
    <row r="126">
      <c r="A126" s="10"/>
      <c r="B126" s="431"/>
      <c r="C126" s="431"/>
      <c r="D126" s="431"/>
      <c r="E126" s="431"/>
      <c r="F126" s="431"/>
      <c r="G126" s="431"/>
      <c r="H126" s="431"/>
      <c r="I126" s="431"/>
      <c r="J126" s="431"/>
      <c r="K126" s="431"/>
      <c r="L126" s="431"/>
      <c r="M126" s="431"/>
      <c r="N126" s="431"/>
      <c r="O126" s="431"/>
      <c r="P126" s="431"/>
      <c r="Q126" s="431"/>
      <c r="R126" s="431"/>
      <c r="S126" s="431"/>
      <c r="T126" s="431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</row>
    <row r="127">
      <c r="A127" s="10"/>
      <c r="B127" s="431"/>
      <c r="C127" s="431"/>
      <c r="D127" s="431"/>
      <c r="E127" s="431"/>
      <c r="F127" s="431"/>
      <c r="G127" s="431"/>
      <c r="H127" s="431"/>
      <c r="I127" s="431"/>
      <c r="J127" s="431"/>
      <c r="K127" s="431"/>
      <c r="L127" s="431"/>
      <c r="M127" s="431"/>
      <c r="N127" s="431"/>
      <c r="O127" s="431"/>
      <c r="P127" s="431"/>
      <c r="Q127" s="431"/>
      <c r="R127" s="431"/>
      <c r="S127" s="431"/>
      <c r="T127" s="431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</row>
    <row r="128">
      <c r="A128" s="10"/>
      <c r="B128" s="431"/>
      <c r="C128" s="431"/>
      <c r="D128" s="431"/>
      <c r="E128" s="431"/>
      <c r="F128" s="431"/>
      <c r="G128" s="431"/>
      <c r="H128" s="431"/>
      <c r="I128" s="431"/>
      <c r="J128" s="431"/>
      <c r="K128" s="431"/>
      <c r="L128" s="431"/>
      <c r="M128" s="431"/>
      <c r="N128" s="431"/>
      <c r="O128" s="431"/>
      <c r="P128" s="431"/>
      <c r="Q128" s="431"/>
      <c r="R128" s="431"/>
      <c r="S128" s="431"/>
      <c r="T128" s="431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</row>
    <row r="129">
      <c r="A129" s="10"/>
      <c r="B129" s="431"/>
      <c r="C129" s="431"/>
      <c r="D129" s="431"/>
      <c r="E129" s="431"/>
      <c r="F129" s="431"/>
      <c r="G129" s="431"/>
      <c r="H129" s="431"/>
      <c r="I129" s="431"/>
      <c r="J129" s="431"/>
      <c r="K129" s="431"/>
      <c r="L129" s="431"/>
      <c r="M129" s="431"/>
      <c r="N129" s="431"/>
      <c r="O129" s="431"/>
      <c r="P129" s="431"/>
      <c r="Q129" s="431"/>
      <c r="R129" s="431"/>
      <c r="S129" s="431"/>
      <c r="T129" s="431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</row>
    <row r="130">
      <c r="A130" s="10"/>
      <c r="B130" s="431"/>
      <c r="C130" s="431"/>
      <c r="D130" s="431"/>
      <c r="E130" s="431"/>
      <c r="F130" s="431"/>
      <c r="G130" s="431"/>
      <c r="H130" s="431"/>
      <c r="I130" s="431"/>
      <c r="J130" s="431"/>
      <c r="K130" s="431"/>
      <c r="L130" s="431"/>
      <c r="M130" s="431"/>
      <c r="N130" s="431"/>
      <c r="O130" s="431"/>
      <c r="P130" s="431"/>
      <c r="Q130" s="431"/>
      <c r="R130" s="431"/>
      <c r="S130" s="431"/>
      <c r="T130" s="431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</row>
    <row r="131">
      <c r="A131" s="10"/>
      <c r="B131" s="431"/>
      <c r="C131" s="431"/>
      <c r="D131" s="431"/>
      <c r="E131" s="431"/>
      <c r="F131" s="431"/>
      <c r="G131" s="431"/>
      <c r="H131" s="431"/>
      <c r="I131" s="431"/>
      <c r="J131" s="431"/>
      <c r="K131" s="431"/>
      <c r="L131" s="431"/>
      <c r="M131" s="431"/>
      <c r="N131" s="431"/>
      <c r="O131" s="431"/>
      <c r="P131" s="431"/>
      <c r="Q131" s="431"/>
      <c r="R131" s="431"/>
      <c r="S131" s="431"/>
      <c r="T131" s="431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</row>
    <row r="132">
      <c r="A132" s="10"/>
      <c r="B132" s="431"/>
      <c r="C132" s="431"/>
      <c r="D132" s="431"/>
      <c r="E132" s="431"/>
      <c r="F132" s="431"/>
      <c r="G132" s="431"/>
      <c r="H132" s="431"/>
      <c r="I132" s="431"/>
      <c r="J132" s="431"/>
      <c r="K132" s="431"/>
      <c r="L132" s="431"/>
      <c r="M132" s="431"/>
      <c r="N132" s="431"/>
      <c r="O132" s="431"/>
      <c r="P132" s="431"/>
      <c r="Q132" s="431"/>
      <c r="R132" s="431"/>
      <c r="S132" s="431"/>
      <c r="T132" s="431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</row>
    <row r="133">
      <c r="A133" s="10"/>
      <c r="B133" s="431"/>
      <c r="C133" s="431"/>
      <c r="D133" s="431"/>
      <c r="E133" s="431"/>
      <c r="F133" s="431"/>
      <c r="G133" s="431"/>
      <c r="H133" s="431"/>
      <c r="I133" s="431"/>
      <c r="J133" s="431"/>
      <c r="K133" s="431"/>
      <c r="L133" s="431"/>
      <c r="M133" s="431"/>
      <c r="N133" s="431"/>
      <c r="O133" s="431"/>
      <c r="P133" s="431"/>
      <c r="Q133" s="431"/>
      <c r="R133" s="431"/>
      <c r="S133" s="431"/>
      <c r="T133" s="431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</row>
    <row r="134">
      <c r="A134" s="10"/>
      <c r="B134" s="431"/>
      <c r="C134" s="431"/>
      <c r="D134" s="431"/>
      <c r="E134" s="431"/>
      <c r="F134" s="431"/>
      <c r="G134" s="431"/>
      <c r="H134" s="431"/>
      <c r="I134" s="431"/>
      <c r="J134" s="431"/>
      <c r="K134" s="431"/>
      <c r="L134" s="431"/>
      <c r="M134" s="431"/>
      <c r="N134" s="431"/>
      <c r="O134" s="431"/>
      <c r="P134" s="431"/>
      <c r="Q134" s="431"/>
      <c r="R134" s="431"/>
      <c r="S134" s="431"/>
      <c r="T134" s="431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</row>
    <row r="135">
      <c r="A135" s="10"/>
      <c r="B135" s="431"/>
      <c r="C135" s="431"/>
      <c r="D135" s="431"/>
      <c r="E135" s="431"/>
      <c r="F135" s="431"/>
      <c r="G135" s="431"/>
      <c r="H135" s="431"/>
      <c r="I135" s="431"/>
      <c r="J135" s="431"/>
      <c r="K135" s="431"/>
      <c r="L135" s="431"/>
      <c r="M135" s="431"/>
      <c r="N135" s="431"/>
      <c r="O135" s="431"/>
      <c r="P135" s="431"/>
      <c r="Q135" s="431"/>
      <c r="R135" s="431"/>
      <c r="S135" s="431"/>
      <c r="T135" s="431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</row>
    <row r="136">
      <c r="A136" s="10"/>
      <c r="B136" s="431"/>
      <c r="C136" s="431"/>
      <c r="D136" s="431"/>
      <c r="E136" s="431"/>
      <c r="F136" s="431"/>
      <c r="G136" s="431"/>
      <c r="H136" s="431"/>
      <c r="I136" s="431"/>
      <c r="J136" s="431"/>
      <c r="K136" s="431"/>
      <c r="L136" s="431"/>
      <c r="M136" s="431"/>
      <c r="N136" s="431"/>
      <c r="O136" s="431"/>
      <c r="P136" s="431"/>
      <c r="Q136" s="431"/>
      <c r="R136" s="431"/>
      <c r="S136" s="431"/>
      <c r="T136" s="431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</row>
    <row r="137">
      <c r="A137" s="10"/>
      <c r="B137" s="431"/>
      <c r="C137" s="431"/>
      <c r="D137" s="431"/>
      <c r="E137" s="431"/>
      <c r="F137" s="431"/>
      <c r="G137" s="431"/>
      <c r="H137" s="431"/>
      <c r="I137" s="431"/>
      <c r="J137" s="431"/>
      <c r="K137" s="431"/>
      <c r="L137" s="431"/>
      <c r="M137" s="431"/>
      <c r="N137" s="431"/>
      <c r="O137" s="431"/>
      <c r="P137" s="431"/>
      <c r="Q137" s="431"/>
      <c r="R137" s="431"/>
      <c r="S137" s="431"/>
      <c r="T137" s="431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</row>
    <row r="138">
      <c r="A138" s="10"/>
      <c r="B138" s="431"/>
      <c r="C138" s="431"/>
      <c r="D138" s="431"/>
      <c r="E138" s="431"/>
      <c r="F138" s="431"/>
      <c r="G138" s="431"/>
      <c r="H138" s="431"/>
      <c r="I138" s="431"/>
      <c r="J138" s="431"/>
      <c r="K138" s="431"/>
      <c r="L138" s="431"/>
      <c r="M138" s="431"/>
      <c r="N138" s="431"/>
      <c r="O138" s="431"/>
      <c r="P138" s="431"/>
      <c r="Q138" s="431"/>
      <c r="R138" s="431"/>
      <c r="S138" s="431"/>
      <c r="T138" s="431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</row>
    <row r="139">
      <c r="A139" s="10"/>
      <c r="B139" s="431"/>
      <c r="C139" s="431"/>
      <c r="D139" s="431"/>
      <c r="E139" s="431"/>
      <c r="F139" s="431"/>
      <c r="G139" s="431"/>
      <c r="H139" s="431"/>
      <c r="I139" s="431"/>
      <c r="J139" s="431"/>
      <c r="K139" s="431"/>
      <c r="L139" s="431"/>
      <c r="M139" s="431"/>
      <c r="N139" s="431"/>
      <c r="O139" s="431"/>
      <c r="P139" s="431"/>
      <c r="Q139" s="431"/>
      <c r="R139" s="431"/>
      <c r="S139" s="431"/>
      <c r="T139" s="431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</row>
    <row r="140">
      <c r="A140" s="10"/>
      <c r="B140" s="431"/>
      <c r="C140" s="431"/>
      <c r="D140" s="431"/>
      <c r="E140" s="431"/>
      <c r="F140" s="431"/>
      <c r="G140" s="431"/>
      <c r="H140" s="431"/>
      <c r="I140" s="431"/>
      <c r="J140" s="431"/>
      <c r="K140" s="431"/>
      <c r="L140" s="431"/>
      <c r="M140" s="431"/>
      <c r="N140" s="431"/>
      <c r="O140" s="431"/>
      <c r="P140" s="431"/>
      <c r="Q140" s="431"/>
      <c r="R140" s="431"/>
      <c r="S140" s="431"/>
      <c r="T140" s="431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</row>
    <row r="141">
      <c r="A141" s="10"/>
      <c r="B141" s="431"/>
      <c r="C141" s="431"/>
      <c r="D141" s="431"/>
      <c r="E141" s="431"/>
      <c r="F141" s="431"/>
      <c r="G141" s="431"/>
      <c r="H141" s="431"/>
      <c r="I141" s="431"/>
      <c r="J141" s="431"/>
      <c r="K141" s="431"/>
      <c r="L141" s="431"/>
      <c r="M141" s="431"/>
      <c r="N141" s="431"/>
      <c r="O141" s="431"/>
      <c r="P141" s="431"/>
      <c r="Q141" s="431"/>
      <c r="R141" s="431"/>
      <c r="S141" s="431"/>
      <c r="T141" s="431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</row>
    <row r="142">
      <c r="A142" s="10"/>
      <c r="B142" s="431"/>
      <c r="C142" s="431"/>
      <c r="D142" s="431"/>
      <c r="E142" s="431"/>
      <c r="F142" s="431"/>
      <c r="G142" s="431"/>
      <c r="H142" s="431"/>
      <c r="I142" s="431"/>
      <c r="J142" s="431"/>
      <c r="K142" s="431"/>
      <c r="L142" s="431"/>
      <c r="M142" s="431"/>
      <c r="N142" s="431"/>
      <c r="O142" s="431"/>
      <c r="P142" s="431"/>
      <c r="Q142" s="431"/>
      <c r="R142" s="431"/>
      <c r="S142" s="431"/>
      <c r="T142" s="431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</row>
    <row r="143">
      <c r="A143" s="10"/>
      <c r="B143" s="431"/>
      <c r="C143" s="431"/>
      <c r="D143" s="431"/>
      <c r="E143" s="431"/>
      <c r="F143" s="431"/>
      <c r="G143" s="431"/>
      <c r="H143" s="431"/>
      <c r="I143" s="431"/>
      <c r="J143" s="431"/>
      <c r="K143" s="431"/>
      <c r="L143" s="431"/>
      <c r="M143" s="431"/>
      <c r="N143" s="431"/>
      <c r="O143" s="431"/>
      <c r="P143" s="431"/>
      <c r="Q143" s="431"/>
      <c r="R143" s="431"/>
      <c r="S143" s="431"/>
      <c r="T143" s="431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</row>
    <row r="144">
      <c r="A144" s="10"/>
      <c r="B144" s="431"/>
      <c r="C144" s="431"/>
      <c r="D144" s="431"/>
      <c r="E144" s="431"/>
      <c r="F144" s="431"/>
      <c r="G144" s="431"/>
      <c r="H144" s="431"/>
      <c r="I144" s="431"/>
      <c r="J144" s="431"/>
      <c r="K144" s="431"/>
      <c r="L144" s="431"/>
      <c r="M144" s="431"/>
      <c r="N144" s="431"/>
      <c r="O144" s="431"/>
      <c r="P144" s="431"/>
      <c r="Q144" s="431"/>
      <c r="R144" s="431"/>
      <c r="S144" s="431"/>
      <c r="T144" s="431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</row>
    <row r="145">
      <c r="A145" s="10"/>
      <c r="B145" s="431"/>
      <c r="C145" s="431"/>
      <c r="D145" s="431"/>
      <c r="E145" s="431"/>
      <c r="F145" s="431"/>
      <c r="G145" s="431"/>
      <c r="H145" s="431"/>
      <c r="I145" s="431"/>
      <c r="J145" s="431"/>
      <c r="K145" s="431"/>
      <c r="L145" s="431"/>
      <c r="M145" s="431"/>
      <c r="N145" s="431"/>
      <c r="O145" s="431"/>
      <c r="P145" s="431"/>
      <c r="Q145" s="431"/>
      <c r="R145" s="431"/>
      <c r="S145" s="431"/>
      <c r="T145" s="431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</row>
    <row r="146">
      <c r="A146" s="10"/>
      <c r="B146" s="431"/>
      <c r="C146" s="431"/>
      <c r="D146" s="431"/>
      <c r="E146" s="431"/>
      <c r="F146" s="431"/>
      <c r="G146" s="431"/>
      <c r="H146" s="431"/>
      <c r="I146" s="431"/>
      <c r="J146" s="431"/>
      <c r="K146" s="431"/>
      <c r="L146" s="431"/>
      <c r="M146" s="431"/>
      <c r="N146" s="431"/>
      <c r="O146" s="431"/>
      <c r="P146" s="431"/>
      <c r="Q146" s="431"/>
      <c r="R146" s="431"/>
      <c r="S146" s="431"/>
      <c r="T146" s="431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</row>
    <row r="147">
      <c r="A147" s="10"/>
      <c r="B147" s="431"/>
      <c r="C147" s="431"/>
      <c r="D147" s="431"/>
      <c r="E147" s="431"/>
      <c r="F147" s="431"/>
      <c r="G147" s="431"/>
      <c r="H147" s="431"/>
      <c r="I147" s="431"/>
      <c r="J147" s="431"/>
      <c r="K147" s="431"/>
      <c r="L147" s="431"/>
      <c r="M147" s="431"/>
      <c r="N147" s="431"/>
      <c r="O147" s="431"/>
      <c r="P147" s="431"/>
      <c r="Q147" s="431"/>
      <c r="R147" s="431"/>
      <c r="S147" s="431"/>
      <c r="T147" s="431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</row>
    <row r="148">
      <c r="A148" s="10"/>
      <c r="B148" s="431"/>
      <c r="C148" s="431"/>
      <c r="D148" s="431"/>
      <c r="E148" s="431"/>
      <c r="F148" s="431"/>
      <c r="G148" s="431"/>
      <c r="H148" s="431"/>
      <c r="I148" s="431"/>
      <c r="J148" s="431"/>
      <c r="K148" s="431"/>
      <c r="L148" s="431"/>
      <c r="M148" s="431"/>
      <c r="N148" s="431"/>
      <c r="O148" s="431"/>
      <c r="P148" s="431"/>
      <c r="Q148" s="431"/>
      <c r="R148" s="431"/>
      <c r="S148" s="431"/>
      <c r="T148" s="431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</row>
    <row r="149">
      <c r="A149" s="10"/>
      <c r="B149" s="431"/>
      <c r="C149" s="431"/>
      <c r="D149" s="431"/>
      <c r="E149" s="431"/>
      <c r="F149" s="431"/>
      <c r="G149" s="431"/>
      <c r="H149" s="431"/>
      <c r="I149" s="431"/>
      <c r="J149" s="431"/>
      <c r="K149" s="431"/>
      <c r="L149" s="431"/>
      <c r="M149" s="431"/>
      <c r="N149" s="431"/>
      <c r="O149" s="431"/>
      <c r="P149" s="431"/>
      <c r="Q149" s="431"/>
      <c r="R149" s="431"/>
      <c r="S149" s="431"/>
      <c r="T149" s="431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</row>
    <row r="150">
      <c r="A150" s="10"/>
      <c r="B150" s="431"/>
      <c r="C150" s="431"/>
      <c r="D150" s="431"/>
      <c r="E150" s="431"/>
      <c r="F150" s="431"/>
      <c r="G150" s="431"/>
      <c r="H150" s="431"/>
      <c r="I150" s="431"/>
      <c r="J150" s="431"/>
      <c r="K150" s="431"/>
      <c r="L150" s="431"/>
      <c r="M150" s="431"/>
      <c r="N150" s="431"/>
      <c r="O150" s="431"/>
      <c r="P150" s="431"/>
      <c r="Q150" s="431"/>
      <c r="R150" s="431"/>
      <c r="S150" s="431"/>
      <c r="T150" s="431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</row>
    <row r="151">
      <c r="A151" s="10"/>
      <c r="B151" s="431"/>
      <c r="C151" s="431"/>
      <c r="D151" s="431"/>
      <c r="E151" s="431"/>
      <c r="F151" s="431"/>
      <c r="G151" s="431"/>
      <c r="H151" s="431"/>
      <c r="I151" s="431"/>
      <c r="J151" s="431"/>
      <c r="K151" s="431"/>
      <c r="L151" s="431"/>
      <c r="M151" s="431"/>
      <c r="N151" s="431"/>
      <c r="O151" s="431"/>
      <c r="P151" s="431"/>
      <c r="Q151" s="431"/>
      <c r="R151" s="431"/>
      <c r="S151" s="431"/>
      <c r="T151" s="431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</row>
    <row r="152">
      <c r="A152" s="10"/>
      <c r="B152" s="431"/>
      <c r="C152" s="431"/>
      <c r="D152" s="431"/>
      <c r="E152" s="431"/>
      <c r="F152" s="431"/>
      <c r="G152" s="431"/>
      <c r="H152" s="431"/>
      <c r="I152" s="431"/>
      <c r="J152" s="431"/>
      <c r="K152" s="431"/>
      <c r="L152" s="431"/>
      <c r="M152" s="431"/>
      <c r="N152" s="431"/>
      <c r="O152" s="431"/>
      <c r="P152" s="431"/>
      <c r="Q152" s="431"/>
      <c r="R152" s="431"/>
      <c r="S152" s="431"/>
      <c r="T152" s="431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</row>
    <row r="153">
      <c r="A153" s="10"/>
      <c r="B153" s="431"/>
      <c r="C153" s="431"/>
      <c r="D153" s="431"/>
      <c r="E153" s="431"/>
      <c r="F153" s="431"/>
      <c r="G153" s="431"/>
      <c r="H153" s="431"/>
      <c r="I153" s="431"/>
      <c r="J153" s="431"/>
      <c r="K153" s="431"/>
      <c r="L153" s="431"/>
      <c r="M153" s="431"/>
      <c r="N153" s="431"/>
      <c r="O153" s="431"/>
      <c r="P153" s="431"/>
      <c r="Q153" s="431"/>
      <c r="R153" s="431"/>
      <c r="S153" s="431"/>
      <c r="T153" s="431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</row>
    <row r="154">
      <c r="A154" s="10"/>
      <c r="B154" s="431"/>
      <c r="C154" s="431"/>
      <c r="D154" s="431"/>
      <c r="E154" s="431"/>
      <c r="F154" s="431"/>
      <c r="G154" s="431"/>
      <c r="H154" s="431"/>
      <c r="I154" s="431"/>
      <c r="J154" s="431"/>
      <c r="K154" s="431"/>
      <c r="L154" s="431"/>
      <c r="M154" s="431"/>
      <c r="N154" s="431"/>
      <c r="O154" s="431"/>
      <c r="P154" s="431"/>
      <c r="Q154" s="431"/>
      <c r="R154" s="431"/>
      <c r="S154" s="431"/>
      <c r="T154" s="431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</row>
    <row r="155">
      <c r="A155" s="10"/>
      <c r="B155" s="431"/>
      <c r="C155" s="431"/>
      <c r="D155" s="431"/>
      <c r="E155" s="431"/>
      <c r="F155" s="431"/>
      <c r="G155" s="431"/>
      <c r="H155" s="431"/>
      <c r="I155" s="431"/>
      <c r="J155" s="431"/>
      <c r="K155" s="431"/>
      <c r="L155" s="431"/>
      <c r="M155" s="431"/>
      <c r="N155" s="431"/>
      <c r="O155" s="431"/>
      <c r="P155" s="431"/>
      <c r="Q155" s="431"/>
      <c r="R155" s="431"/>
      <c r="S155" s="431"/>
      <c r="T155" s="431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</row>
    <row r="156">
      <c r="A156" s="10"/>
      <c r="B156" s="431"/>
      <c r="C156" s="431"/>
      <c r="D156" s="431"/>
      <c r="E156" s="431"/>
      <c r="F156" s="431"/>
      <c r="G156" s="431"/>
      <c r="H156" s="431"/>
      <c r="I156" s="431"/>
      <c r="J156" s="431"/>
      <c r="K156" s="431"/>
      <c r="L156" s="431"/>
      <c r="M156" s="431"/>
      <c r="N156" s="431"/>
      <c r="O156" s="431"/>
      <c r="P156" s="431"/>
      <c r="Q156" s="431"/>
      <c r="R156" s="431"/>
      <c r="S156" s="431"/>
      <c r="T156" s="431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</row>
    <row r="157">
      <c r="A157" s="10"/>
      <c r="B157" s="431"/>
      <c r="C157" s="431"/>
      <c r="D157" s="431"/>
      <c r="E157" s="431"/>
      <c r="F157" s="431"/>
      <c r="G157" s="431"/>
      <c r="H157" s="431"/>
      <c r="I157" s="431"/>
      <c r="J157" s="431"/>
      <c r="K157" s="431"/>
      <c r="L157" s="431"/>
      <c r="M157" s="431"/>
      <c r="N157" s="431"/>
      <c r="O157" s="431"/>
      <c r="P157" s="431"/>
      <c r="Q157" s="431"/>
      <c r="R157" s="431"/>
      <c r="S157" s="431"/>
      <c r="T157" s="431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</row>
    <row r="158">
      <c r="A158" s="10"/>
      <c r="B158" s="431"/>
      <c r="C158" s="431"/>
      <c r="D158" s="431"/>
      <c r="E158" s="431"/>
      <c r="F158" s="431"/>
      <c r="G158" s="431"/>
      <c r="H158" s="431"/>
      <c r="I158" s="431"/>
      <c r="J158" s="431"/>
      <c r="K158" s="431"/>
      <c r="L158" s="431"/>
      <c r="M158" s="431"/>
      <c r="N158" s="431"/>
      <c r="O158" s="431"/>
      <c r="P158" s="431"/>
      <c r="Q158" s="431"/>
      <c r="R158" s="431"/>
      <c r="S158" s="431"/>
      <c r="T158" s="431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</row>
    <row r="159">
      <c r="A159" s="10"/>
      <c r="B159" s="431"/>
      <c r="C159" s="431"/>
      <c r="D159" s="431"/>
      <c r="E159" s="431"/>
      <c r="F159" s="431"/>
      <c r="G159" s="431"/>
      <c r="H159" s="431"/>
      <c r="I159" s="431"/>
      <c r="J159" s="431"/>
      <c r="K159" s="431"/>
      <c r="L159" s="431"/>
      <c r="M159" s="431"/>
      <c r="N159" s="431"/>
      <c r="O159" s="431"/>
      <c r="P159" s="431"/>
      <c r="Q159" s="431"/>
      <c r="R159" s="431"/>
      <c r="S159" s="431"/>
      <c r="T159" s="431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</row>
    <row r="160">
      <c r="A160" s="10"/>
      <c r="B160" s="431"/>
      <c r="C160" s="431"/>
      <c r="D160" s="431"/>
      <c r="E160" s="431"/>
      <c r="F160" s="431"/>
      <c r="G160" s="431"/>
      <c r="H160" s="431"/>
      <c r="I160" s="431"/>
      <c r="J160" s="431"/>
      <c r="K160" s="431"/>
      <c r="L160" s="431"/>
      <c r="M160" s="431"/>
      <c r="N160" s="431"/>
      <c r="O160" s="431"/>
      <c r="P160" s="431"/>
      <c r="Q160" s="431"/>
      <c r="R160" s="431"/>
      <c r="S160" s="431"/>
      <c r="T160" s="431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</row>
    <row r="161">
      <c r="A161" s="10"/>
      <c r="B161" s="431"/>
      <c r="C161" s="431"/>
      <c r="D161" s="431"/>
      <c r="E161" s="431"/>
      <c r="F161" s="431"/>
      <c r="G161" s="431"/>
      <c r="H161" s="431"/>
      <c r="I161" s="431"/>
      <c r="J161" s="431"/>
      <c r="K161" s="431"/>
      <c r="L161" s="431"/>
      <c r="M161" s="431"/>
      <c r="N161" s="431"/>
      <c r="O161" s="431"/>
      <c r="P161" s="431"/>
      <c r="Q161" s="431"/>
      <c r="R161" s="431"/>
      <c r="S161" s="431"/>
      <c r="T161" s="431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</row>
    <row r="162">
      <c r="A162" s="10"/>
      <c r="B162" s="431"/>
      <c r="C162" s="431"/>
      <c r="D162" s="431"/>
      <c r="E162" s="431"/>
      <c r="F162" s="431"/>
      <c r="G162" s="431"/>
      <c r="H162" s="431"/>
      <c r="I162" s="431"/>
      <c r="J162" s="431"/>
      <c r="K162" s="431"/>
      <c r="L162" s="431"/>
      <c r="M162" s="431"/>
      <c r="N162" s="431"/>
      <c r="O162" s="431"/>
      <c r="P162" s="431"/>
      <c r="Q162" s="431"/>
      <c r="R162" s="431"/>
      <c r="S162" s="431"/>
      <c r="T162" s="431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</row>
    <row r="163">
      <c r="A163" s="10"/>
      <c r="B163" s="431"/>
      <c r="C163" s="431"/>
      <c r="D163" s="431"/>
      <c r="E163" s="431"/>
      <c r="F163" s="431"/>
      <c r="G163" s="431"/>
      <c r="H163" s="431"/>
      <c r="I163" s="431"/>
      <c r="J163" s="431"/>
      <c r="K163" s="431"/>
      <c r="L163" s="431"/>
      <c r="M163" s="431"/>
      <c r="N163" s="431"/>
      <c r="O163" s="431"/>
      <c r="P163" s="431"/>
      <c r="Q163" s="431"/>
      <c r="R163" s="431"/>
      <c r="S163" s="431"/>
      <c r="T163" s="431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</row>
    <row r="164">
      <c r="A164" s="10"/>
      <c r="B164" s="431"/>
      <c r="C164" s="431"/>
      <c r="D164" s="431"/>
      <c r="E164" s="431"/>
      <c r="F164" s="431"/>
      <c r="G164" s="431"/>
      <c r="H164" s="431"/>
      <c r="I164" s="431"/>
      <c r="J164" s="431"/>
      <c r="K164" s="431"/>
      <c r="L164" s="431"/>
      <c r="M164" s="431"/>
      <c r="N164" s="431"/>
      <c r="O164" s="431"/>
      <c r="P164" s="431"/>
      <c r="Q164" s="431"/>
      <c r="R164" s="431"/>
      <c r="S164" s="431"/>
      <c r="T164" s="431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</row>
    <row r="165">
      <c r="A165" s="10"/>
      <c r="B165" s="431"/>
      <c r="C165" s="431"/>
      <c r="D165" s="431"/>
      <c r="E165" s="431"/>
      <c r="F165" s="431"/>
      <c r="G165" s="431"/>
      <c r="H165" s="431"/>
      <c r="I165" s="431"/>
      <c r="J165" s="431"/>
      <c r="K165" s="431"/>
      <c r="L165" s="431"/>
      <c r="M165" s="431"/>
      <c r="N165" s="431"/>
      <c r="O165" s="431"/>
      <c r="P165" s="431"/>
      <c r="Q165" s="431"/>
      <c r="R165" s="431"/>
      <c r="S165" s="431"/>
      <c r="T165" s="431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</row>
    <row r="166">
      <c r="A166" s="10"/>
      <c r="B166" s="431"/>
      <c r="C166" s="431"/>
      <c r="D166" s="431"/>
      <c r="E166" s="431"/>
      <c r="F166" s="431"/>
      <c r="G166" s="431"/>
      <c r="H166" s="431"/>
      <c r="I166" s="431"/>
      <c r="J166" s="431"/>
      <c r="K166" s="431"/>
      <c r="L166" s="431"/>
      <c r="M166" s="431"/>
      <c r="N166" s="431"/>
      <c r="O166" s="431"/>
      <c r="P166" s="431"/>
      <c r="Q166" s="431"/>
      <c r="R166" s="431"/>
      <c r="S166" s="431"/>
      <c r="T166" s="431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</row>
    <row r="167">
      <c r="A167" s="10"/>
      <c r="B167" s="431"/>
      <c r="C167" s="431"/>
      <c r="D167" s="431"/>
      <c r="E167" s="431"/>
      <c r="F167" s="431"/>
      <c r="G167" s="431"/>
      <c r="H167" s="431"/>
      <c r="I167" s="431"/>
      <c r="J167" s="431"/>
      <c r="K167" s="431"/>
      <c r="L167" s="431"/>
      <c r="M167" s="431"/>
      <c r="N167" s="431"/>
      <c r="O167" s="431"/>
      <c r="P167" s="431"/>
      <c r="Q167" s="431"/>
      <c r="R167" s="431"/>
      <c r="S167" s="431"/>
      <c r="T167" s="431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</row>
    <row r="168">
      <c r="A168" s="10"/>
      <c r="B168" s="431"/>
      <c r="C168" s="431"/>
      <c r="D168" s="431"/>
      <c r="E168" s="431"/>
      <c r="F168" s="431"/>
      <c r="G168" s="431"/>
      <c r="H168" s="431"/>
      <c r="I168" s="431"/>
      <c r="J168" s="431"/>
      <c r="K168" s="431"/>
      <c r="L168" s="431"/>
      <c r="M168" s="431"/>
      <c r="N168" s="431"/>
      <c r="O168" s="431"/>
      <c r="P168" s="431"/>
      <c r="Q168" s="431"/>
      <c r="R168" s="431"/>
      <c r="S168" s="431"/>
      <c r="T168" s="431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</row>
    <row r="169">
      <c r="A169" s="10"/>
      <c r="B169" s="431"/>
      <c r="C169" s="431"/>
      <c r="D169" s="431"/>
      <c r="E169" s="431"/>
      <c r="F169" s="431"/>
      <c r="G169" s="431"/>
      <c r="H169" s="431"/>
      <c r="I169" s="431"/>
      <c r="J169" s="431"/>
      <c r="K169" s="431"/>
      <c r="L169" s="431"/>
      <c r="M169" s="431"/>
      <c r="N169" s="431"/>
      <c r="O169" s="431"/>
      <c r="P169" s="431"/>
      <c r="Q169" s="431"/>
      <c r="R169" s="431"/>
      <c r="S169" s="431"/>
      <c r="T169" s="431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</row>
    <row r="170">
      <c r="A170" s="10"/>
      <c r="B170" s="431"/>
      <c r="C170" s="431"/>
      <c r="D170" s="431"/>
      <c r="E170" s="431"/>
      <c r="F170" s="431"/>
      <c r="G170" s="431"/>
      <c r="H170" s="431"/>
      <c r="I170" s="431"/>
      <c r="J170" s="431"/>
      <c r="K170" s="431"/>
      <c r="L170" s="431"/>
      <c r="M170" s="431"/>
      <c r="N170" s="431"/>
      <c r="O170" s="431"/>
      <c r="P170" s="431"/>
      <c r="Q170" s="431"/>
      <c r="R170" s="431"/>
      <c r="S170" s="431"/>
      <c r="T170" s="431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</row>
    <row r="171">
      <c r="A171" s="10"/>
      <c r="B171" s="431"/>
      <c r="C171" s="431"/>
      <c r="D171" s="431"/>
      <c r="E171" s="431"/>
      <c r="F171" s="431"/>
      <c r="G171" s="431"/>
      <c r="H171" s="431"/>
      <c r="I171" s="431"/>
      <c r="J171" s="431"/>
      <c r="K171" s="431"/>
      <c r="L171" s="431"/>
      <c r="M171" s="431"/>
      <c r="N171" s="431"/>
      <c r="O171" s="431"/>
      <c r="P171" s="431"/>
      <c r="Q171" s="431"/>
      <c r="R171" s="431"/>
      <c r="S171" s="431"/>
      <c r="T171" s="431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</row>
    <row r="172">
      <c r="A172" s="10"/>
      <c r="B172" s="431"/>
      <c r="C172" s="431"/>
      <c r="D172" s="431"/>
      <c r="E172" s="431"/>
      <c r="F172" s="431"/>
      <c r="G172" s="431"/>
      <c r="H172" s="431"/>
      <c r="I172" s="431"/>
      <c r="J172" s="431"/>
      <c r="K172" s="431"/>
      <c r="L172" s="431"/>
      <c r="M172" s="431"/>
      <c r="N172" s="431"/>
      <c r="O172" s="431"/>
      <c r="P172" s="431"/>
      <c r="Q172" s="431"/>
      <c r="R172" s="431"/>
      <c r="S172" s="431"/>
      <c r="T172" s="431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</row>
    <row r="173">
      <c r="A173" s="10"/>
      <c r="B173" s="431"/>
      <c r="C173" s="431"/>
      <c r="D173" s="431"/>
      <c r="E173" s="431"/>
      <c r="F173" s="431"/>
      <c r="G173" s="431"/>
      <c r="H173" s="431"/>
      <c r="I173" s="431"/>
      <c r="J173" s="431"/>
      <c r="K173" s="431"/>
      <c r="L173" s="431"/>
      <c r="M173" s="431"/>
      <c r="N173" s="431"/>
      <c r="O173" s="431"/>
      <c r="P173" s="431"/>
      <c r="Q173" s="431"/>
      <c r="R173" s="431"/>
      <c r="S173" s="431"/>
      <c r="T173" s="431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</row>
    <row r="174">
      <c r="A174" s="10"/>
      <c r="B174" s="431"/>
      <c r="C174" s="431"/>
      <c r="D174" s="431"/>
      <c r="E174" s="431"/>
      <c r="F174" s="431"/>
      <c r="G174" s="431"/>
      <c r="H174" s="431"/>
      <c r="I174" s="431"/>
      <c r="J174" s="431"/>
      <c r="K174" s="431"/>
      <c r="L174" s="431"/>
      <c r="M174" s="431"/>
      <c r="N174" s="431"/>
      <c r="O174" s="431"/>
      <c r="P174" s="431"/>
      <c r="Q174" s="431"/>
      <c r="R174" s="431"/>
      <c r="S174" s="431"/>
      <c r="T174" s="431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</row>
    <row r="175">
      <c r="A175" s="10"/>
      <c r="B175" s="431"/>
      <c r="C175" s="431"/>
      <c r="D175" s="431"/>
      <c r="E175" s="431"/>
      <c r="F175" s="431"/>
      <c r="G175" s="431"/>
      <c r="H175" s="431"/>
      <c r="I175" s="431"/>
      <c r="J175" s="431"/>
      <c r="K175" s="431"/>
      <c r="L175" s="431"/>
      <c r="M175" s="431"/>
      <c r="N175" s="431"/>
      <c r="O175" s="431"/>
      <c r="P175" s="431"/>
      <c r="Q175" s="431"/>
      <c r="R175" s="431"/>
      <c r="S175" s="431"/>
      <c r="T175" s="431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</row>
    <row r="176">
      <c r="A176" s="10"/>
      <c r="B176" s="431"/>
      <c r="C176" s="431"/>
      <c r="D176" s="431"/>
      <c r="E176" s="431"/>
      <c r="F176" s="431"/>
      <c r="G176" s="431"/>
      <c r="H176" s="431"/>
      <c r="I176" s="431"/>
      <c r="J176" s="431"/>
      <c r="K176" s="431"/>
      <c r="L176" s="431"/>
      <c r="M176" s="431"/>
      <c r="N176" s="431"/>
      <c r="O176" s="431"/>
      <c r="P176" s="431"/>
      <c r="Q176" s="431"/>
      <c r="R176" s="431"/>
      <c r="S176" s="431"/>
      <c r="T176" s="431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</row>
    <row r="177">
      <c r="A177" s="10"/>
      <c r="B177" s="431"/>
      <c r="C177" s="431"/>
      <c r="D177" s="431"/>
      <c r="E177" s="431"/>
      <c r="F177" s="431"/>
      <c r="G177" s="431"/>
      <c r="H177" s="431"/>
      <c r="I177" s="431"/>
      <c r="J177" s="431"/>
      <c r="K177" s="431"/>
      <c r="L177" s="431"/>
      <c r="M177" s="431"/>
      <c r="N177" s="431"/>
      <c r="O177" s="431"/>
      <c r="P177" s="431"/>
      <c r="Q177" s="431"/>
      <c r="R177" s="431"/>
      <c r="S177" s="431"/>
      <c r="T177" s="431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</row>
    <row r="178">
      <c r="A178" s="10"/>
      <c r="B178" s="431"/>
      <c r="C178" s="431"/>
      <c r="D178" s="431"/>
      <c r="E178" s="431"/>
      <c r="F178" s="431"/>
      <c r="G178" s="431"/>
      <c r="H178" s="431"/>
      <c r="I178" s="431"/>
      <c r="J178" s="431"/>
      <c r="K178" s="431"/>
      <c r="L178" s="431"/>
      <c r="M178" s="431"/>
      <c r="N178" s="431"/>
      <c r="O178" s="431"/>
      <c r="P178" s="431"/>
      <c r="Q178" s="431"/>
      <c r="R178" s="431"/>
      <c r="S178" s="431"/>
      <c r="T178" s="431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</row>
    <row r="179">
      <c r="A179" s="10"/>
      <c r="B179" s="431"/>
      <c r="C179" s="431"/>
      <c r="D179" s="431"/>
      <c r="E179" s="431"/>
      <c r="F179" s="431"/>
      <c r="G179" s="431"/>
      <c r="H179" s="431"/>
      <c r="I179" s="431"/>
      <c r="J179" s="431"/>
      <c r="K179" s="431"/>
      <c r="L179" s="431"/>
      <c r="M179" s="431"/>
      <c r="N179" s="431"/>
      <c r="O179" s="431"/>
      <c r="P179" s="431"/>
      <c r="Q179" s="431"/>
      <c r="R179" s="431"/>
      <c r="S179" s="431"/>
      <c r="T179" s="431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</row>
    <row r="180">
      <c r="A180" s="10"/>
      <c r="B180" s="431"/>
      <c r="C180" s="431"/>
      <c r="D180" s="431"/>
      <c r="E180" s="431"/>
      <c r="F180" s="431"/>
      <c r="G180" s="431"/>
      <c r="H180" s="431"/>
      <c r="I180" s="431"/>
      <c r="J180" s="431"/>
      <c r="K180" s="431"/>
      <c r="L180" s="431"/>
      <c r="M180" s="431"/>
      <c r="N180" s="431"/>
      <c r="O180" s="431"/>
      <c r="P180" s="431"/>
      <c r="Q180" s="431"/>
      <c r="R180" s="431"/>
      <c r="S180" s="431"/>
      <c r="T180" s="431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</row>
    <row r="181">
      <c r="A181" s="10"/>
      <c r="B181" s="431"/>
      <c r="C181" s="431"/>
      <c r="D181" s="431"/>
      <c r="E181" s="431"/>
      <c r="F181" s="431"/>
      <c r="G181" s="431"/>
      <c r="H181" s="431"/>
      <c r="I181" s="431"/>
      <c r="J181" s="431"/>
      <c r="K181" s="431"/>
      <c r="L181" s="431"/>
      <c r="M181" s="431"/>
      <c r="N181" s="431"/>
      <c r="O181" s="431"/>
      <c r="P181" s="431"/>
      <c r="Q181" s="431"/>
      <c r="R181" s="431"/>
      <c r="S181" s="431"/>
      <c r="T181" s="431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</row>
    <row r="182">
      <c r="A182" s="10"/>
      <c r="B182" s="431"/>
      <c r="C182" s="431"/>
      <c r="D182" s="431"/>
      <c r="E182" s="431"/>
      <c r="F182" s="431"/>
      <c r="G182" s="431"/>
      <c r="H182" s="431"/>
      <c r="I182" s="431"/>
      <c r="J182" s="431"/>
      <c r="K182" s="431"/>
      <c r="L182" s="431"/>
      <c r="M182" s="431"/>
      <c r="N182" s="431"/>
      <c r="O182" s="431"/>
      <c r="P182" s="431"/>
      <c r="Q182" s="431"/>
      <c r="R182" s="431"/>
      <c r="S182" s="431"/>
      <c r="T182" s="431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</row>
    <row r="183">
      <c r="A183" s="10"/>
      <c r="B183" s="431"/>
      <c r="C183" s="431"/>
      <c r="D183" s="431"/>
      <c r="E183" s="431"/>
      <c r="F183" s="431"/>
      <c r="G183" s="431"/>
      <c r="H183" s="431"/>
      <c r="I183" s="431"/>
      <c r="J183" s="431"/>
      <c r="K183" s="431"/>
      <c r="L183" s="431"/>
      <c r="M183" s="431"/>
      <c r="N183" s="431"/>
      <c r="O183" s="431"/>
      <c r="P183" s="431"/>
      <c r="Q183" s="431"/>
      <c r="R183" s="431"/>
      <c r="S183" s="431"/>
      <c r="T183" s="431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</row>
    <row r="184">
      <c r="A184" s="10"/>
      <c r="B184" s="431"/>
      <c r="C184" s="431"/>
      <c r="D184" s="431"/>
      <c r="E184" s="431"/>
      <c r="F184" s="431"/>
      <c r="G184" s="431"/>
      <c r="H184" s="431"/>
      <c r="I184" s="431"/>
      <c r="J184" s="431"/>
      <c r="K184" s="431"/>
      <c r="L184" s="431"/>
      <c r="M184" s="431"/>
      <c r="N184" s="431"/>
      <c r="O184" s="431"/>
      <c r="P184" s="431"/>
      <c r="Q184" s="431"/>
      <c r="R184" s="431"/>
      <c r="S184" s="431"/>
      <c r="T184" s="431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</row>
    <row r="185">
      <c r="A185" s="10"/>
      <c r="B185" s="431"/>
      <c r="C185" s="431"/>
      <c r="D185" s="431"/>
      <c r="E185" s="431"/>
      <c r="F185" s="431"/>
      <c r="G185" s="431"/>
      <c r="H185" s="431"/>
      <c r="I185" s="431"/>
      <c r="J185" s="431"/>
      <c r="K185" s="431"/>
      <c r="L185" s="431"/>
      <c r="M185" s="431"/>
      <c r="N185" s="431"/>
      <c r="O185" s="431"/>
      <c r="P185" s="431"/>
      <c r="Q185" s="431"/>
      <c r="R185" s="431"/>
      <c r="S185" s="431"/>
      <c r="T185" s="431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</row>
    <row r="186">
      <c r="A186" s="10"/>
      <c r="B186" s="431"/>
      <c r="C186" s="431"/>
      <c r="D186" s="431"/>
      <c r="E186" s="431"/>
      <c r="F186" s="431"/>
      <c r="G186" s="431"/>
      <c r="H186" s="431"/>
      <c r="I186" s="431"/>
      <c r="J186" s="431"/>
      <c r="K186" s="431"/>
      <c r="L186" s="431"/>
      <c r="M186" s="431"/>
      <c r="N186" s="431"/>
      <c r="O186" s="431"/>
      <c r="P186" s="431"/>
      <c r="Q186" s="431"/>
      <c r="R186" s="431"/>
      <c r="S186" s="431"/>
      <c r="T186" s="431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</row>
    <row r="187">
      <c r="A187" s="10"/>
      <c r="B187" s="431"/>
      <c r="C187" s="431"/>
      <c r="D187" s="431"/>
      <c r="E187" s="431"/>
      <c r="F187" s="431"/>
      <c r="G187" s="431"/>
      <c r="H187" s="431"/>
      <c r="I187" s="431"/>
      <c r="J187" s="431"/>
      <c r="K187" s="431"/>
      <c r="L187" s="431"/>
      <c r="M187" s="431"/>
      <c r="N187" s="431"/>
      <c r="O187" s="431"/>
      <c r="P187" s="431"/>
      <c r="Q187" s="431"/>
      <c r="R187" s="431"/>
      <c r="S187" s="431"/>
      <c r="T187" s="431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</row>
    <row r="188">
      <c r="A188" s="10"/>
      <c r="B188" s="431"/>
      <c r="C188" s="431"/>
      <c r="D188" s="431"/>
      <c r="E188" s="431"/>
      <c r="F188" s="431"/>
      <c r="G188" s="431"/>
      <c r="H188" s="431"/>
      <c r="I188" s="431"/>
      <c r="J188" s="431"/>
      <c r="K188" s="431"/>
      <c r="L188" s="431"/>
      <c r="M188" s="431"/>
      <c r="N188" s="431"/>
      <c r="O188" s="431"/>
      <c r="P188" s="431"/>
      <c r="Q188" s="431"/>
      <c r="R188" s="431"/>
      <c r="S188" s="431"/>
      <c r="T188" s="431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</row>
    <row r="189">
      <c r="A189" s="10"/>
      <c r="B189" s="431"/>
      <c r="C189" s="431"/>
      <c r="D189" s="431"/>
      <c r="E189" s="431"/>
      <c r="F189" s="431"/>
      <c r="G189" s="431"/>
      <c r="H189" s="431"/>
      <c r="I189" s="431"/>
      <c r="J189" s="431"/>
      <c r="K189" s="431"/>
      <c r="L189" s="431"/>
      <c r="M189" s="431"/>
      <c r="N189" s="431"/>
      <c r="O189" s="431"/>
      <c r="P189" s="431"/>
      <c r="Q189" s="431"/>
      <c r="R189" s="431"/>
      <c r="S189" s="431"/>
      <c r="T189" s="431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</row>
    <row r="190">
      <c r="A190" s="10"/>
      <c r="B190" s="431"/>
      <c r="C190" s="431"/>
      <c r="D190" s="431"/>
      <c r="E190" s="431"/>
      <c r="F190" s="431"/>
      <c r="G190" s="431"/>
      <c r="H190" s="431"/>
      <c r="I190" s="431"/>
      <c r="J190" s="431"/>
      <c r="K190" s="431"/>
      <c r="L190" s="431"/>
      <c r="M190" s="431"/>
      <c r="N190" s="431"/>
      <c r="O190" s="431"/>
      <c r="P190" s="431"/>
      <c r="Q190" s="431"/>
      <c r="R190" s="431"/>
      <c r="S190" s="431"/>
      <c r="T190" s="431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</row>
    <row r="191">
      <c r="A191" s="10"/>
      <c r="B191" s="431"/>
      <c r="C191" s="431"/>
      <c r="D191" s="431"/>
      <c r="E191" s="431"/>
      <c r="F191" s="431"/>
      <c r="G191" s="431"/>
      <c r="H191" s="431"/>
      <c r="I191" s="431"/>
      <c r="J191" s="431"/>
      <c r="K191" s="431"/>
      <c r="L191" s="431"/>
      <c r="M191" s="431"/>
      <c r="N191" s="431"/>
      <c r="O191" s="431"/>
      <c r="P191" s="431"/>
      <c r="Q191" s="431"/>
      <c r="R191" s="431"/>
      <c r="S191" s="431"/>
      <c r="T191" s="431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</row>
    <row r="192">
      <c r="A192" s="10"/>
      <c r="B192" s="431"/>
      <c r="C192" s="431"/>
      <c r="D192" s="431"/>
      <c r="E192" s="431"/>
      <c r="F192" s="431"/>
      <c r="G192" s="431"/>
      <c r="H192" s="431"/>
      <c r="I192" s="431"/>
      <c r="J192" s="431"/>
      <c r="K192" s="431"/>
      <c r="L192" s="431"/>
      <c r="M192" s="431"/>
      <c r="N192" s="431"/>
      <c r="O192" s="431"/>
      <c r="P192" s="431"/>
      <c r="Q192" s="431"/>
      <c r="R192" s="431"/>
      <c r="S192" s="431"/>
      <c r="T192" s="431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</row>
    <row r="193">
      <c r="A193" s="10"/>
      <c r="B193" s="431"/>
      <c r="C193" s="431"/>
      <c r="D193" s="431"/>
      <c r="E193" s="431"/>
      <c r="F193" s="431"/>
      <c r="G193" s="431"/>
      <c r="H193" s="431"/>
      <c r="I193" s="431"/>
      <c r="J193" s="431"/>
      <c r="K193" s="431"/>
      <c r="L193" s="431"/>
      <c r="M193" s="431"/>
      <c r="N193" s="431"/>
      <c r="O193" s="431"/>
      <c r="P193" s="431"/>
      <c r="Q193" s="431"/>
      <c r="R193" s="431"/>
      <c r="S193" s="431"/>
      <c r="T193" s="431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</row>
    <row r="194">
      <c r="A194" s="10"/>
      <c r="B194" s="431"/>
      <c r="C194" s="431"/>
      <c r="D194" s="431"/>
      <c r="E194" s="431"/>
      <c r="F194" s="431"/>
      <c r="G194" s="431"/>
      <c r="H194" s="431"/>
      <c r="I194" s="431"/>
      <c r="J194" s="431"/>
      <c r="K194" s="431"/>
      <c r="L194" s="431"/>
      <c r="M194" s="431"/>
      <c r="N194" s="431"/>
      <c r="O194" s="431"/>
      <c r="P194" s="431"/>
      <c r="Q194" s="431"/>
      <c r="R194" s="431"/>
      <c r="S194" s="431"/>
      <c r="T194" s="431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</row>
    <row r="195">
      <c r="A195" s="10"/>
      <c r="B195" s="431"/>
      <c r="C195" s="431"/>
      <c r="D195" s="431"/>
      <c r="E195" s="431"/>
      <c r="F195" s="431"/>
      <c r="G195" s="431"/>
      <c r="H195" s="431"/>
      <c r="I195" s="431"/>
      <c r="J195" s="431"/>
      <c r="K195" s="431"/>
      <c r="L195" s="431"/>
      <c r="M195" s="431"/>
      <c r="N195" s="431"/>
      <c r="O195" s="431"/>
      <c r="P195" s="431"/>
      <c r="Q195" s="431"/>
      <c r="R195" s="431"/>
      <c r="S195" s="431"/>
      <c r="T195" s="431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</row>
    <row r="196">
      <c r="A196" s="10"/>
      <c r="B196" s="431"/>
      <c r="C196" s="431"/>
      <c r="D196" s="431"/>
      <c r="E196" s="431"/>
      <c r="F196" s="431"/>
      <c r="G196" s="431"/>
      <c r="H196" s="431"/>
      <c r="I196" s="431"/>
      <c r="J196" s="431"/>
      <c r="K196" s="431"/>
      <c r="L196" s="431"/>
      <c r="M196" s="431"/>
      <c r="N196" s="431"/>
      <c r="O196" s="431"/>
      <c r="P196" s="431"/>
      <c r="Q196" s="431"/>
      <c r="R196" s="431"/>
      <c r="S196" s="431"/>
      <c r="T196" s="431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</row>
    <row r="197">
      <c r="A197" s="10"/>
      <c r="B197" s="431"/>
      <c r="C197" s="431"/>
      <c r="D197" s="431"/>
      <c r="E197" s="431"/>
      <c r="F197" s="431"/>
      <c r="G197" s="431"/>
      <c r="H197" s="431"/>
      <c r="I197" s="431"/>
      <c r="J197" s="431"/>
      <c r="K197" s="431"/>
      <c r="L197" s="431"/>
      <c r="M197" s="431"/>
      <c r="N197" s="431"/>
      <c r="O197" s="431"/>
      <c r="P197" s="431"/>
      <c r="Q197" s="431"/>
      <c r="R197" s="431"/>
      <c r="S197" s="431"/>
      <c r="T197" s="431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</row>
    <row r="198">
      <c r="A198" s="10"/>
      <c r="B198" s="431"/>
      <c r="C198" s="431"/>
      <c r="D198" s="431"/>
      <c r="E198" s="431"/>
      <c r="F198" s="431"/>
      <c r="G198" s="431"/>
      <c r="H198" s="431"/>
      <c r="I198" s="431"/>
      <c r="J198" s="431"/>
      <c r="K198" s="431"/>
      <c r="L198" s="431"/>
      <c r="M198" s="431"/>
      <c r="N198" s="431"/>
      <c r="O198" s="431"/>
      <c r="P198" s="431"/>
      <c r="Q198" s="431"/>
      <c r="R198" s="431"/>
      <c r="S198" s="431"/>
      <c r="T198" s="431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</row>
    <row r="199">
      <c r="A199" s="10"/>
      <c r="B199" s="431"/>
      <c r="C199" s="431"/>
      <c r="D199" s="431"/>
      <c r="E199" s="431"/>
      <c r="F199" s="431"/>
      <c r="G199" s="431"/>
      <c r="H199" s="431"/>
      <c r="I199" s="431"/>
      <c r="J199" s="431"/>
      <c r="K199" s="431"/>
      <c r="L199" s="431"/>
      <c r="M199" s="431"/>
      <c r="N199" s="431"/>
      <c r="O199" s="431"/>
      <c r="P199" s="431"/>
      <c r="Q199" s="431"/>
      <c r="R199" s="431"/>
      <c r="S199" s="431"/>
      <c r="T199" s="431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</row>
    <row r="200">
      <c r="A200" s="10"/>
      <c r="B200" s="431"/>
      <c r="C200" s="431"/>
      <c r="D200" s="431"/>
      <c r="E200" s="431"/>
      <c r="F200" s="431"/>
      <c r="G200" s="431"/>
      <c r="H200" s="431"/>
      <c r="I200" s="431"/>
      <c r="J200" s="431"/>
      <c r="K200" s="431"/>
      <c r="L200" s="431"/>
      <c r="M200" s="431"/>
      <c r="N200" s="431"/>
      <c r="O200" s="431"/>
      <c r="P200" s="431"/>
      <c r="Q200" s="431"/>
      <c r="R200" s="431"/>
      <c r="S200" s="431"/>
      <c r="T200" s="431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</row>
    <row r="201">
      <c r="A201" s="10"/>
      <c r="B201" s="431"/>
      <c r="C201" s="431"/>
      <c r="D201" s="431"/>
      <c r="E201" s="431"/>
      <c r="F201" s="431"/>
      <c r="G201" s="431"/>
      <c r="H201" s="431"/>
      <c r="I201" s="431"/>
      <c r="J201" s="431"/>
      <c r="K201" s="431"/>
      <c r="L201" s="431"/>
      <c r="M201" s="431"/>
      <c r="N201" s="431"/>
      <c r="O201" s="431"/>
      <c r="P201" s="431"/>
      <c r="Q201" s="431"/>
      <c r="R201" s="431"/>
      <c r="S201" s="431"/>
      <c r="T201" s="431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</row>
    <row r="202">
      <c r="A202" s="10"/>
      <c r="B202" s="431"/>
      <c r="C202" s="431"/>
      <c r="D202" s="431"/>
      <c r="E202" s="431"/>
      <c r="F202" s="431"/>
      <c r="G202" s="431"/>
      <c r="H202" s="431"/>
      <c r="I202" s="431"/>
      <c r="J202" s="431"/>
      <c r="K202" s="431"/>
      <c r="L202" s="431"/>
      <c r="M202" s="431"/>
      <c r="N202" s="431"/>
      <c r="O202" s="431"/>
      <c r="P202" s="431"/>
      <c r="Q202" s="431"/>
      <c r="R202" s="431"/>
      <c r="S202" s="431"/>
      <c r="T202" s="431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</row>
    <row r="203">
      <c r="A203" s="10"/>
      <c r="B203" s="431"/>
      <c r="C203" s="431"/>
      <c r="D203" s="431"/>
      <c r="E203" s="431"/>
      <c r="F203" s="431"/>
      <c r="G203" s="431"/>
      <c r="H203" s="431"/>
      <c r="I203" s="431"/>
      <c r="J203" s="431"/>
      <c r="K203" s="431"/>
      <c r="L203" s="431"/>
      <c r="M203" s="431"/>
      <c r="N203" s="431"/>
      <c r="O203" s="431"/>
      <c r="P203" s="431"/>
      <c r="Q203" s="431"/>
      <c r="R203" s="431"/>
      <c r="S203" s="431"/>
      <c r="T203" s="431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</row>
    <row r="204">
      <c r="A204" s="10"/>
      <c r="B204" s="431"/>
      <c r="C204" s="431"/>
      <c r="D204" s="431"/>
      <c r="E204" s="431"/>
      <c r="F204" s="431"/>
      <c r="G204" s="431"/>
      <c r="H204" s="431"/>
      <c r="I204" s="431"/>
      <c r="J204" s="431"/>
      <c r="K204" s="431"/>
      <c r="L204" s="431"/>
      <c r="M204" s="431"/>
      <c r="N204" s="431"/>
      <c r="O204" s="431"/>
      <c r="P204" s="431"/>
      <c r="Q204" s="431"/>
      <c r="R204" s="431"/>
      <c r="S204" s="431"/>
      <c r="T204" s="431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</row>
    <row r="205">
      <c r="A205" s="10"/>
      <c r="B205" s="431"/>
      <c r="C205" s="431"/>
      <c r="D205" s="431"/>
      <c r="E205" s="431"/>
      <c r="F205" s="431"/>
      <c r="G205" s="431"/>
      <c r="H205" s="431"/>
      <c r="I205" s="431"/>
      <c r="J205" s="431"/>
      <c r="K205" s="431"/>
      <c r="L205" s="431"/>
      <c r="M205" s="431"/>
      <c r="N205" s="431"/>
      <c r="O205" s="431"/>
      <c r="P205" s="431"/>
      <c r="Q205" s="431"/>
      <c r="R205" s="431"/>
      <c r="S205" s="431"/>
      <c r="T205" s="431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</row>
    <row r="206">
      <c r="A206" s="10"/>
      <c r="B206" s="431"/>
      <c r="C206" s="431"/>
      <c r="D206" s="431"/>
      <c r="E206" s="431"/>
      <c r="F206" s="431"/>
      <c r="G206" s="431"/>
      <c r="H206" s="431"/>
      <c r="I206" s="431"/>
      <c r="J206" s="431"/>
      <c r="K206" s="431"/>
      <c r="L206" s="431"/>
      <c r="M206" s="431"/>
      <c r="N206" s="431"/>
      <c r="O206" s="431"/>
      <c r="P206" s="431"/>
      <c r="Q206" s="431"/>
      <c r="R206" s="431"/>
      <c r="S206" s="431"/>
      <c r="T206" s="431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</row>
    <row r="207">
      <c r="A207" s="10"/>
      <c r="B207" s="431"/>
      <c r="C207" s="431"/>
      <c r="D207" s="431"/>
      <c r="E207" s="431"/>
      <c r="F207" s="431"/>
      <c r="G207" s="431"/>
      <c r="H207" s="431"/>
      <c r="I207" s="431"/>
      <c r="J207" s="431"/>
      <c r="K207" s="431"/>
      <c r="L207" s="431"/>
      <c r="M207" s="431"/>
      <c r="N207" s="431"/>
      <c r="O207" s="431"/>
      <c r="P207" s="431"/>
      <c r="Q207" s="431"/>
      <c r="R207" s="431"/>
      <c r="S207" s="431"/>
      <c r="T207" s="431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</row>
    <row r="208">
      <c r="A208" s="10"/>
      <c r="B208" s="431"/>
      <c r="C208" s="431"/>
      <c r="D208" s="431"/>
      <c r="E208" s="431"/>
      <c r="F208" s="431"/>
      <c r="G208" s="431"/>
      <c r="H208" s="431"/>
      <c r="I208" s="431"/>
      <c r="J208" s="431"/>
      <c r="K208" s="431"/>
      <c r="L208" s="431"/>
      <c r="M208" s="431"/>
      <c r="N208" s="431"/>
      <c r="O208" s="431"/>
      <c r="P208" s="431"/>
      <c r="Q208" s="431"/>
      <c r="R208" s="431"/>
      <c r="S208" s="431"/>
      <c r="T208" s="431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</row>
    <row r="209">
      <c r="A209" s="10"/>
      <c r="B209" s="431"/>
      <c r="C209" s="431"/>
      <c r="D209" s="431"/>
      <c r="E209" s="431"/>
      <c r="F209" s="431"/>
      <c r="G209" s="431"/>
      <c r="H209" s="431"/>
      <c r="I209" s="431"/>
      <c r="J209" s="431"/>
      <c r="K209" s="431"/>
      <c r="L209" s="431"/>
      <c r="M209" s="431"/>
      <c r="N209" s="431"/>
      <c r="O209" s="431"/>
      <c r="P209" s="431"/>
      <c r="Q209" s="431"/>
      <c r="R209" s="431"/>
      <c r="S209" s="431"/>
      <c r="T209" s="431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</row>
    <row r="210">
      <c r="A210" s="10"/>
      <c r="B210" s="431"/>
      <c r="C210" s="431"/>
      <c r="D210" s="431"/>
      <c r="E210" s="431"/>
      <c r="F210" s="431"/>
      <c r="G210" s="431"/>
      <c r="H210" s="431"/>
      <c r="I210" s="431"/>
      <c r="J210" s="431"/>
      <c r="K210" s="431"/>
      <c r="L210" s="431"/>
      <c r="M210" s="431"/>
      <c r="N210" s="431"/>
      <c r="O210" s="431"/>
      <c r="P210" s="431"/>
      <c r="Q210" s="431"/>
      <c r="R210" s="431"/>
      <c r="S210" s="431"/>
      <c r="T210" s="431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</row>
    <row r="211">
      <c r="A211" s="10"/>
      <c r="B211" s="431"/>
      <c r="C211" s="431"/>
      <c r="D211" s="431"/>
      <c r="E211" s="431"/>
      <c r="F211" s="431"/>
      <c r="G211" s="431"/>
      <c r="H211" s="431"/>
      <c r="I211" s="431"/>
      <c r="J211" s="431"/>
      <c r="K211" s="431"/>
      <c r="L211" s="431"/>
      <c r="M211" s="431"/>
      <c r="N211" s="431"/>
      <c r="O211" s="431"/>
      <c r="P211" s="431"/>
      <c r="Q211" s="431"/>
      <c r="R211" s="431"/>
      <c r="S211" s="431"/>
      <c r="T211" s="431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</row>
    <row r="212">
      <c r="A212" s="10"/>
      <c r="B212" s="431"/>
      <c r="C212" s="431"/>
      <c r="D212" s="431"/>
      <c r="E212" s="431"/>
      <c r="F212" s="431"/>
      <c r="G212" s="431"/>
      <c r="H212" s="431"/>
      <c r="I212" s="431"/>
      <c r="J212" s="431"/>
      <c r="K212" s="431"/>
      <c r="L212" s="431"/>
      <c r="M212" s="431"/>
      <c r="N212" s="431"/>
      <c r="O212" s="431"/>
      <c r="P212" s="431"/>
      <c r="Q212" s="431"/>
      <c r="R212" s="431"/>
      <c r="S212" s="431"/>
      <c r="T212" s="431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</row>
    <row r="213">
      <c r="A213" s="10"/>
      <c r="B213" s="431"/>
      <c r="C213" s="431"/>
      <c r="D213" s="431"/>
      <c r="E213" s="431"/>
      <c r="F213" s="431"/>
      <c r="G213" s="431"/>
      <c r="H213" s="431"/>
      <c r="I213" s="431"/>
      <c r="J213" s="431"/>
      <c r="K213" s="431"/>
      <c r="L213" s="431"/>
      <c r="M213" s="431"/>
      <c r="N213" s="431"/>
      <c r="O213" s="431"/>
      <c r="P213" s="431"/>
      <c r="Q213" s="431"/>
      <c r="R213" s="431"/>
      <c r="S213" s="431"/>
      <c r="T213" s="431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</row>
    <row r="214">
      <c r="A214" s="10"/>
      <c r="B214" s="431"/>
      <c r="C214" s="431"/>
      <c r="D214" s="431"/>
      <c r="E214" s="431"/>
      <c r="F214" s="431"/>
      <c r="G214" s="431"/>
      <c r="H214" s="431"/>
      <c r="I214" s="431"/>
      <c r="J214" s="431"/>
      <c r="K214" s="431"/>
      <c r="L214" s="431"/>
      <c r="M214" s="431"/>
      <c r="N214" s="431"/>
      <c r="O214" s="431"/>
      <c r="P214" s="431"/>
      <c r="Q214" s="431"/>
      <c r="R214" s="431"/>
      <c r="S214" s="431"/>
      <c r="T214" s="431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</row>
    <row r="215">
      <c r="A215" s="10"/>
      <c r="B215" s="431"/>
      <c r="C215" s="431"/>
      <c r="D215" s="431"/>
      <c r="E215" s="431"/>
      <c r="F215" s="431"/>
      <c r="G215" s="431"/>
      <c r="H215" s="431"/>
      <c r="I215" s="431"/>
      <c r="J215" s="431"/>
      <c r="K215" s="431"/>
      <c r="L215" s="431"/>
      <c r="M215" s="431"/>
      <c r="N215" s="431"/>
      <c r="O215" s="431"/>
      <c r="P215" s="431"/>
      <c r="Q215" s="431"/>
      <c r="R215" s="431"/>
      <c r="S215" s="431"/>
      <c r="T215" s="431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</row>
    <row r="216">
      <c r="A216" s="10"/>
      <c r="B216" s="431"/>
      <c r="C216" s="431"/>
      <c r="D216" s="431"/>
      <c r="E216" s="431"/>
      <c r="F216" s="431"/>
      <c r="G216" s="431"/>
      <c r="H216" s="431"/>
      <c r="I216" s="431"/>
      <c r="J216" s="431"/>
      <c r="K216" s="431"/>
      <c r="L216" s="431"/>
      <c r="M216" s="431"/>
      <c r="N216" s="431"/>
      <c r="O216" s="431"/>
      <c r="P216" s="431"/>
      <c r="Q216" s="431"/>
      <c r="R216" s="431"/>
      <c r="S216" s="431"/>
      <c r="T216" s="431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</row>
    <row r="217">
      <c r="A217" s="10"/>
      <c r="B217" s="431"/>
      <c r="C217" s="431"/>
      <c r="D217" s="431"/>
      <c r="E217" s="431"/>
      <c r="F217" s="431"/>
      <c r="G217" s="431"/>
      <c r="H217" s="431"/>
      <c r="I217" s="431"/>
      <c r="J217" s="431"/>
      <c r="K217" s="431"/>
      <c r="L217" s="431"/>
      <c r="M217" s="431"/>
      <c r="N217" s="431"/>
      <c r="O217" s="431"/>
      <c r="P217" s="431"/>
      <c r="Q217" s="431"/>
      <c r="R217" s="431"/>
      <c r="S217" s="431"/>
      <c r="T217" s="431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</row>
    <row r="218">
      <c r="A218" s="10"/>
      <c r="B218" s="431"/>
      <c r="C218" s="431"/>
      <c r="D218" s="431"/>
      <c r="E218" s="431"/>
      <c r="F218" s="431"/>
      <c r="G218" s="431"/>
      <c r="H218" s="431"/>
      <c r="I218" s="431"/>
      <c r="J218" s="431"/>
      <c r="K218" s="431"/>
      <c r="L218" s="431"/>
      <c r="M218" s="431"/>
      <c r="N218" s="431"/>
      <c r="O218" s="431"/>
      <c r="P218" s="431"/>
      <c r="Q218" s="431"/>
      <c r="R218" s="431"/>
      <c r="S218" s="431"/>
      <c r="T218" s="431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</row>
    <row r="219">
      <c r="A219" s="10"/>
      <c r="B219" s="431"/>
      <c r="C219" s="431"/>
      <c r="D219" s="431"/>
      <c r="E219" s="431"/>
      <c r="F219" s="431"/>
      <c r="G219" s="431"/>
      <c r="H219" s="431"/>
      <c r="I219" s="431"/>
      <c r="J219" s="431"/>
      <c r="K219" s="431"/>
      <c r="L219" s="431"/>
      <c r="M219" s="431"/>
      <c r="N219" s="431"/>
      <c r="O219" s="431"/>
      <c r="P219" s="431"/>
      <c r="Q219" s="431"/>
      <c r="R219" s="431"/>
      <c r="S219" s="431"/>
      <c r="T219" s="431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</row>
    <row r="220">
      <c r="A220" s="10"/>
      <c r="B220" s="431"/>
      <c r="C220" s="431"/>
      <c r="D220" s="431"/>
      <c r="E220" s="431"/>
      <c r="F220" s="431"/>
      <c r="G220" s="431"/>
      <c r="H220" s="431"/>
      <c r="I220" s="431"/>
      <c r="J220" s="431"/>
      <c r="K220" s="431"/>
      <c r="L220" s="431"/>
      <c r="M220" s="431"/>
      <c r="N220" s="431"/>
      <c r="O220" s="431"/>
      <c r="P220" s="431"/>
      <c r="Q220" s="431"/>
      <c r="R220" s="431"/>
      <c r="S220" s="431"/>
      <c r="T220" s="431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</row>
    <row r="221">
      <c r="A221" s="10"/>
      <c r="B221" s="431"/>
      <c r="C221" s="431"/>
      <c r="D221" s="431"/>
      <c r="E221" s="431"/>
      <c r="F221" s="431"/>
      <c r="G221" s="431"/>
      <c r="H221" s="431"/>
      <c r="I221" s="431"/>
      <c r="J221" s="431"/>
      <c r="K221" s="431"/>
      <c r="L221" s="431"/>
      <c r="M221" s="431"/>
      <c r="N221" s="431"/>
      <c r="O221" s="431"/>
      <c r="P221" s="431"/>
      <c r="Q221" s="431"/>
      <c r="R221" s="431"/>
      <c r="S221" s="431"/>
      <c r="T221" s="431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</row>
    <row r="222">
      <c r="A222" s="10"/>
      <c r="B222" s="431"/>
      <c r="C222" s="431"/>
      <c r="D222" s="431"/>
      <c r="E222" s="431"/>
      <c r="F222" s="431"/>
      <c r="G222" s="431"/>
      <c r="H222" s="431"/>
      <c r="I222" s="431"/>
      <c r="J222" s="431"/>
      <c r="K222" s="431"/>
      <c r="L222" s="431"/>
      <c r="M222" s="431"/>
      <c r="N222" s="431"/>
      <c r="O222" s="431"/>
      <c r="P222" s="431"/>
      <c r="Q222" s="431"/>
      <c r="R222" s="431"/>
      <c r="S222" s="431"/>
      <c r="T222" s="431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</row>
    <row r="223">
      <c r="A223" s="10"/>
      <c r="B223" s="431"/>
      <c r="C223" s="431"/>
      <c r="D223" s="431"/>
      <c r="E223" s="431"/>
      <c r="F223" s="431"/>
      <c r="G223" s="431"/>
      <c r="H223" s="431"/>
      <c r="I223" s="431"/>
      <c r="J223" s="431"/>
      <c r="K223" s="431"/>
      <c r="L223" s="431"/>
      <c r="M223" s="431"/>
      <c r="N223" s="431"/>
      <c r="O223" s="431"/>
      <c r="P223" s="431"/>
      <c r="Q223" s="431"/>
      <c r="R223" s="431"/>
      <c r="S223" s="431"/>
      <c r="T223" s="431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</row>
    <row r="224">
      <c r="A224" s="10"/>
      <c r="B224" s="431"/>
      <c r="C224" s="431"/>
      <c r="D224" s="431"/>
      <c r="E224" s="431"/>
      <c r="F224" s="431"/>
      <c r="G224" s="431"/>
      <c r="H224" s="431"/>
      <c r="I224" s="431"/>
      <c r="J224" s="431"/>
      <c r="K224" s="431"/>
      <c r="L224" s="431"/>
      <c r="M224" s="431"/>
      <c r="N224" s="431"/>
      <c r="O224" s="431"/>
      <c r="P224" s="431"/>
      <c r="Q224" s="431"/>
      <c r="R224" s="431"/>
      <c r="S224" s="431"/>
      <c r="T224" s="431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</row>
    <row r="225">
      <c r="A225" s="10"/>
      <c r="B225" s="431"/>
      <c r="C225" s="431"/>
      <c r="D225" s="431"/>
      <c r="E225" s="431"/>
      <c r="F225" s="431"/>
      <c r="G225" s="431"/>
      <c r="H225" s="431"/>
      <c r="I225" s="431"/>
      <c r="J225" s="431"/>
      <c r="K225" s="431"/>
      <c r="L225" s="431"/>
      <c r="M225" s="431"/>
      <c r="N225" s="431"/>
      <c r="O225" s="431"/>
      <c r="P225" s="431"/>
      <c r="Q225" s="431"/>
      <c r="R225" s="431"/>
      <c r="S225" s="431"/>
      <c r="T225" s="431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</row>
    <row r="226">
      <c r="A226" s="10"/>
      <c r="B226" s="431"/>
      <c r="C226" s="431"/>
      <c r="D226" s="431"/>
      <c r="E226" s="431"/>
      <c r="F226" s="431"/>
      <c r="G226" s="431"/>
      <c r="H226" s="431"/>
      <c r="I226" s="431"/>
      <c r="J226" s="431"/>
      <c r="K226" s="431"/>
      <c r="L226" s="431"/>
      <c r="M226" s="431"/>
      <c r="N226" s="431"/>
      <c r="O226" s="431"/>
      <c r="P226" s="431"/>
      <c r="Q226" s="431"/>
      <c r="R226" s="431"/>
      <c r="S226" s="431"/>
      <c r="T226" s="431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</row>
    <row r="227">
      <c r="A227" s="10"/>
      <c r="B227" s="431"/>
      <c r="C227" s="431"/>
      <c r="D227" s="431"/>
      <c r="E227" s="431"/>
      <c r="F227" s="431"/>
      <c r="G227" s="431"/>
      <c r="H227" s="431"/>
      <c r="I227" s="431"/>
      <c r="J227" s="431"/>
      <c r="K227" s="431"/>
      <c r="L227" s="431"/>
      <c r="M227" s="431"/>
      <c r="N227" s="431"/>
      <c r="O227" s="431"/>
      <c r="P227" s="431"/>
      <c r="Q227" s="431"/>
      <c r="R227" s="431"/>
      <c r="S227" s="431"/>
      <c r="T227" s="431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</row>
    <row r="228">
      <c r="A228" s="10"/>
      <c r="B228" s="431"/>
      <c r="C228" s="431"/>
      <c r="D228" s="431"/>
      <c r="E228" s="431"/>
      <c r="F228" s="431"/>
      <c r="G228" s="431"/>
      <c r="H228" s="431"/>
      <c r="I228" s="431"/>
      <c r="J228" s="431"/>
      <c r="K228" s="431"/>
      <c r="L228" s="431"/>
      <c r="M228" s="431"/>
      <c r="N228" s="431"/>
      <c r="O228" s="431"/>
      <c r="P228" s="431"/>
      <c r="Q228" s="431"/>
      <c r="R228" s="431"/>
      <c r="S228" s="431"/>
      <c r="T228" s="431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</row>
    <row r="229">
      <c r="A229" s="10"/>
      <c r="B229" s="431"/>
      <c r="C229" s="431"/>
      <c r="D229" s="431"/>
      <c r="E229" s="431"/>
      <c r="F229" s="431"/>
      <c r="G229" s="431"/>
      <c r="H229" s="431"/>
      <c r="I229" s="431"/>
      <c r="J229" s="431"/>
      <c r="K229" s="431"/>
      <c r="L229" s="431"/>
      <c r="M229" s="431"/>
      <c r="N229" s="431"/>
      <c r="O229" s="431"/>
      <c r="P229" s="431"/>
      <c r="Q229" s="431"/>
      <c r="R229" s="431"/>
      <c r="S229" s="431"/>
      <c r="T229" s="431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</row>
    <row r="230">
      <c r="A230" s="10"/>
      <c r="B230" s="431"/>
      <c r="C230" s="431"/>
      <c r="D230" s="431"/>
      <c r="E230" s="431"/>
      <c r="F230" s="431"/>
      <c r="G230" s="431"/>
      <c r="H230" s="431"/>
      <c r="I230" s="431"/>
      <c r="J230" s="431"/>
      <c r="K230" s="431"/>
      <c r="L230" s="431"/>
      <c r="M230" s="431"/>
      <c r="N230" s="431"/>
      <c r="O230" s="431"/>
      <c r="P230" s="431"/>
      <c r="Q230" s="431"/>
      <c r="R230" s="431"/>
      <c r="S230" s="431"/>
      <c r="T230" s="431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</row>
    <row r="231">
      <c r="A231" s="10"/>
      <c r="B231" s="431"/>
      <c r="C231" s="431"/>
      <c r="D231" s="431"/>
      <c r="E231" s="431"/>
      <c r="F231" s="431"/>
      <c r="G231" s="431"/>
      <c r="H231" s="431"/>
      <c r="I231" s="431"/>
      <c r="J231" s="431"/>
      <c r="K231" s="431"/>
      <c r="L231" s="431"/>
      <c r="M231" s="431"/>
      <c r="N231" s="431"/>
      <c r="O231" s="431"/>
      <c r="P231" s="431"/>
      <c r="Q231" s="431"/>
      <c r="R231" s="431"/>
      <c r="S231" s="431"/>
      <c r="T231" s="431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</row>
    <row r="232">
      <c r="A232" s="10"/>
      <c r="B232" s="431"/>
      <c r="C232" s="431"/>
      <c r="D232" s="431"/>
      <c r="E232" s="431"/>
      <c r="F232" s="431"/>
      <c r="G232" s="431"/>
      <c r="H232" s="431"/>
      <c r="I232" s="431"/>
      <c r="J232" s="431"/>
      <c r="K232" s="431"/>
      <c r="L232" s="431"/>
      <c r="M232" s="431"/>
      <c r="N232" s="431"/>
      <c r="O232" s="431"/>
      <c r="P232" s="431"/>
      <c r="Q232" s="431"/>
      <c r="R232" s="431"/>
      <c r="S232" s="431"/>
      <c r="T232" s="431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</row>
    <row r="233">
      <c r="A233" s="10"/>
      <c r="B233" s="431"/>
      <c r="C233" s="431"/>
      <c r="D233" s="431"/>
      <c r="E233" s="431"/>
      <c r="F233" s="431"/>
      <c r="G233" s="431"/>
      <c r="H233" s="431"/>
      <c r="I233" s="431"/>
      <c r="J233" s="431"/>
      <c r="K233" s="431"/>
      <c r="L233" s="431"/>
      <c r="M233" s="431"/>
      <c r="N233" s="431"/>
      <c r="O233" s="431"/>
      <c r="P233" s="431"/>
      <c r="Q233" s="431"/>
      <c r="R233" s="431"/>
      <c r="S233" s="431"/>
      <c r="T233" s="431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</row>
    <row r="234">
      <c r="A234" s="10"/>
      <c r="B234" s="431"/>
      <c r="C234" s="431"/>
      <c r="D234" s="431"/>
      <c r="E234" s="431"/>
      <c r="F234" s="431"/>
      <c r="G234" s="431"/>
      <c r="H234" s="431"/>
      <c r="I234" s="431"/>
      <c r="J234" s="431"/>
      <c r="K234" s="431"/>
      <c r="L234" s="431"/>
      <c r="M234" s="431"/>
      <c r="N234" s="431"/>
      <c r="O234" s="431"/>
      <c r="P234" s="431"/>
      <c r="Q234" s="431"/>
      <c r="R234" s="431"/>
      <c r="S234" s="431"/>
      <c r="T234" s="431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</row>
    <row r="235">
      <c r="A235" s="10"/>
      <c r="B235" s="431"/>
      <c r="C235" s="431"/>
      <c r="D235" s="431"/>
      <c r="E235" s="431"/>
      <c r="F235" s="431"/>
      <c r="G235" s="431"/>
      <c r="H235" s="431"/>
      <c r="I235" s="431"/>
      <c r="J235" s="431"/>
      <c r="K235" s="431"/>
      <c r="L235" s="431"/>
      <c r="M235" s="431"/>
      <c r="N235" s="431"/>
      <c r="O235" s="431"/>
      <c r="P235" s="431"/>
      <c r="Q235" s="431"/>
      <c r="R235" s="431"/>
      <c r="S235" s="431"/>
      <c r="T235" s="431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</row>
    <row r="236">
      <c r="A236" s="10"/>
      <c r="B236" s="431"/>
      <c r="C236" s="431"/>
      <c r="D236" s="431"/>
      <c r="E236" s="431"/>
      <c r="F236" s="431"/>
      <c r="G236" s="431"/>
      <c r="H236" s="431"/>
      <c r="I236" s="431"/>
      <c r="J236" s="431"/>
      <c r="K236" s="431"/>
      <c r="L236" s="431"/>
      <c r="M236" s="431"/>
      <c r="N236" s="431"/>
      <c r="O236" s="431"/>
      <c r="P236" s="431"/>
      <c r="Q236" s="431"/>
      <c r="R236" s="431"/>
      <c r="S236" s="431"/>
      <c r="T236" s="431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</row>
    <row r="237">
      <c r="A237" s="10"/>
      <c r="B237" s="431"/>
      <c r="C237" s="431"/>
      <c r="D237" s="431"/>
      <c r="E237" s="431"/>
      <c r="F237" s="431"/>
      <c r="G237" s="431"/>
      <c r="H237" s="431"/>
      <c r="I237" s="431"/>
      <c r="J237" s="431"/>
      <c r="K237" s="431"/>
      <c r="L237" s="431"/>
      <c r="M237" s="431"/>
      <c r="N237" s="431"/>
      <c r="O237" s="431"/>
      <c r="P237" s="431"/>
      <c r="Q237" s="431"/>
      <c r="R237" s="431"/>
      <c r="S237" s="431"/>
      <c r="T237" s="431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</row>
    <row r="238">
      <c r="A238" s="10"/>
      <c r="B238" s="431"/>
      <c r="C238" s="431"/>
      <c r="D238" s="431"/>
      <c r="E238" s="431"/>
      <c r="F238" s="431"/>
      <c r="G238" s="431"/>
      <c r="H238" s="431"/>
      <c r="I238" s="431"/>
      <c r="J238" s="431"/>
      <c r="K238" s="431"/>
      <c r="L238" s="431"/>
      <c r="M238" s="431"/>
      <c r="N238" s="431"/>
      <c r="O238" s="431"/>
      <c r="P238" s="431"/>
      <c r="Q238" s="431"/>
      <c r="R238" s="431"/>
      <c r="S238" s="431"/>
      <c r="T238" s="431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</row>
    <row r="239">
      <c r="A239" s="10"/>
      <c r="B239" s="431"/>
      <c r="C239" s="431"/>
      <c r="D239" s="431"/>
      <c r="E239" s="431"/>
      <c r="F239" s="431"/>
      <c r="G239" s="431"/>
      <c r="H239" s="431"/>
      <c r="I239" s="431"/>
      <c r="J239" s="431"/>
      <c r="K239" s="431"/>
      <c r="L239" s="431"/>
      <c r="M239" s="431"/>
      <c r="N239" s="431"/>
      <c r="O239" s="431"/>
      <c r="P239" s="431"/>
      <c r="Q239" s="431"/>
      <c r="R239" s="431"/>
      <c r="S239" s="431"/>
      <c r="T239" s="431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</row>
    <row r="240">
      <c r="A240" s="10"/>
      <c r="B240" s="431"/>
      <c r="C240" s="431"/>
      <c r="D240" s="431"/>
      <c r="E240" s="431"/>
      <c r="F240" s="431"/>
      <c r="G240" s="431"/>
      <c r="H240" s="431"/>
      <c r="I240" s="431"/>
      <c r="J240" s="431"/>
      <c r="K240" s="431"/>
      <c r="L240" s="431"/>
      <c r="M240" s="431"/>
      <c r="N240" s="431"/>
      <c r="O240" s="431"/>
      <c r="P240" s="431"/>
      <c r="Q240" s="431"/>
      <c r="R240" s="431"/>
      <c r="S240" s="431"/>
      <c r="T240" s="431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</row>
    <row r="241">
      <c r="A241" s="10"/>
      <c r="B241" s="431"/>
      <c r="C241" s="431"/>
      <c r="D241" s="431"/>
      <c r="E241" s="431"/>
      <c r="F241" s="431"/>
      <c r="G241" s="431"/>
      <c r="H241" s="431"/>
      <c r="I241" s="431"/>
      <c r="J241" s="431"/>
      <c r="K241" s="431"/>
      <c r="L241" s="431"/>
      <c r="M241" s="431"/>
      <c r="N241" s="431"/>
      <c r="O241" s="431"/>
      <c r="P241" s="431"/>
      <c r="Q241" s="431"/>
      <c r="R241" s="431"/>
      <c r="S241" s="431"/>
      <c r="T241" s="431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</row>
    <row r="242">
      <c r="A242" s="10"/>
      <c r="B242" s="431"/>
      <c r="C242" s="431"/>
      <c r="D242" s="431"/>
      <c r="E242" s="431"/>
      <c r="F242" s="431"/>
      <c r="G242" s="431"/>
      <c r="H242" s="431"/>
      <c r="I242" s="431"/>
      <c r="J242" s="431"/>
      <c r="K242" s="431"/>
      <c r="L242" s="431"/>
      <c r="M242" s="431"/>
      <c r="N242" s="431"/>
      <c r="O242" s="431"/>
      <c r="P242" s="431"/>
      <c r="Q242" s="431"/>
      <c r="R242" s="431"/>
      <c r="S242" s="431"/>
      <c r="T242" s="431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</row>
    <row r="243">
      <c r="A243" s="10"/>
      <c r="B243" s="431"/>
      <c r="C243" s="431"/>
      <c r="D243" s="431"/>
      <c r="E243" s="431"/>
      <c r="F243" s="431"/>
      <c r="G243" s="431"/>
      <c r="H243" s="431"/>
      <c r="I243" s="431"/>
      <c r="J243" s="431"/>
      <c r="K243" s="431"/>
      <c r="L243" s="431"/>
      <c r="M243" s="431"/>
      <c r="N243" s="431"/>
      <c r="O243" s="431"/>
      <c r="P243" s="431"/>
      <c r="Q243" s="431"/>
      <c r="R243" s="431"/>
      <c r="S243" s="431"/>
      <c r="T243" s="431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</row>
    <row r="244">
      <c r="A244" s="10"/>
      <c r="B244" s="431"/>
      <c r="C244" s="431"/>
      <c r="D244" s="431"/>
      <c r="E244" s="431"/>
      <c r="F244" s="431"/>
      <c r="G244" s="431"/>
      <c r="H244" s="431"/>
      <c r="I244" s="431"/>
      <c r="J244" s="431"/>
      <c r="K244" s="431"/>
      <c r="L244" s="431"/>
      <c r="M244" s="431"/>
      <c r="N244" s="431"/>
      <c r="O244" s="431"/>
      <c r="P244" s="431"/>
      <c r="Q244" s="431"/>
      <c r="R244" s="431"/>
      <c r="S244" s="431"/>
      <c r="T244" s="431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</row>
    <row r="245">
      <c r="A245" s="10"/>
      <c r="B245" s="431"/>
      <c r="C245" s="431"/>
      <c r="D245" s="431"/>
      <c r="E245" s="431"/>
      <c r="F245" s="431"/>
      <c r="G245" s="431"/>
      <c r="H245" s="431"/>
      <c r="I245" s="431"/>
      <c r="J245" s="431"/>
      <c r="K245" s="431"/>
      <c r="L245" s="431"/>
      <c r="M245" s="431"/>
      <c r="N245" s="431"/>
      <c r="O245" s="431"/>
      <c r="P245" s="431"/>
      <c r="Q245" s="431"/>
      <c r="R245" s="431"/>
      <c r="S245" s="431"/>
      <c r="T245" s="431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</row>
    <row r="246">
      <c r="A246" s="10"/>
      <c r="B246" s="431"/>
      <c r="C246" s="431"/>
      <c r="D246" s="431"/>
      <c r="E246" s="431"/>
      <c r="F246" s="431"/>
      <c r="G246" s="431"/>
      <c r="H246" s="431"/>
      <c r="I246" s="431"/>
      <c r="J246" s="431"/>
      <c r="K246" s="431"/>
      <c r="L246" s="431"/>
      <c r="M246" s="431"/>
      <c r="N246" s="431"/>
      <c r="O246" s="431"/>
      <c r="P246" s="431"/>
      <c r="Q246" s="431"/>
      <c r="R246" s="431"/>
      <c r="S246" s="431"/>
      <c r="T246" s="431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</row>
    <row r="247">
      <c r="A247" s="10"/>
      <c r="B247" s="431"/>
      <c r="C247" s="431"/>
      <c r="D247" s="431"/>
      <c r="E247" s="431"/>
      <c r="F247" s="431"/>
      <c r="G247" s="431"/>
      <c r="H247" s="431"/>
      <c r="I247" s="431"/>
      <c r="J247" s="431"/>
      <c r="K247" s="431"/>
      <c r="L247" s="431"/>
      <c r="M247" s="431"/>
      <c r="N247" s="431"/>
      <c r="O247" s="431"/>
      <c r="P247" s="431"/>
      <c r="Q247" s="431"/>
      <c r="R247" s="431"/>
      <c r="S247" s="431"/>
      <c r="T247" s="431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</row>
    <row r="248">
      <c r="A248" s="10"/>
      <c r="B248" s="431"/>
      <c r="C248" s="431"/>
      <c r="D248" s="431"/>
      <c r="E248" s="431"/>
      <c r="F248" s="431"/>
      <c r="G248" s="431"/>
      <c r="H248" s="431"/>
      <c r="I248" s="431"/>
      <c r="J248" s="431"/>
      <c r="K248" s="431"/>
      <c r="L248" s="431"/>
      <c r="M248" s="431"/>
      <c r="N248" s="431"/>
      <c r="O248" s="431"/>
      <c r="P248" s="431"/>
      <c r="Q248" s="431"/>
      <c r="R248" s="431"/>
      <c r="S248" s="431"/>
      <c r="T248" s="431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</row>
    <row r="249">
      <c r="A249" s="10"/>
      <c r="B249" s="431"/>
      <c r="C249" s="431"/>
      <c r="D249" s="431"/>
      <c r="E249" s="431"/>
      <c r="F249" s="431"/>
      <c r="G249" s="431"/>
      <c r="H249" s="431"/>
      <c r="I249" s="431"/>
      <c r="J249" s="431"/>
      <c r="K249" s="431"/>
      <c r="L249" s="431"/>
      <c r="M249" s="431"/>
      <c r="N249" s="431"/>
      <c r="O249" s="431"/>
      <c r="P249" s="431"/>
      <c r="Q249" s="431"/>
      <c r="R249" s="431"/>
      <c r="S249" s="431"/>
      <c r="T249" s="431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</row>
    <row r="250">
      <c r="A250" s="10"/>
      <c r="B250" s="431"/>
      <c r="C250" s="431"/>
      <c r="D250" s="431"/>
      <c r="E250" s="431"/>
      <c r="F250" s="431"/>
      <c r="G250" s="431"/>
      <c r="H250" s="431"/>
      <c r="I250" s="431"/>
      <c r="J250" s="431"/>
      <c r="K250" s="431"/>
      <c r="L250" s="431"/>
      <c r="M250" s="431"/>
      <c r="N250" s="431"/>
      <c r="O250" s="431"/>
      <c r="P250" s="431"/>
      <c r="Q250" s="431"/>
      <c r="R250" s="431"/>
      <c r="S250" s="431"/>
      <c r="T250" s="431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</row>
    <row r="251">
      <c r="A251" s="10"/>
      <c r="B251" s="431"/>
      <c r="C251" s="431"/>
      <c r="D251" s="431"/>
      <c r="E251" s="431"/>
      <c r="F251" s="431"/>
      <c r="G251" s="431"/>
      <c r="H251" s="431"/>
      <c r="I251" s="431"/>
      <c r="J251" s="431"/>
      <c r="K251" s="431"/>
      <c r="L251" s="431"/>
      <c r="M251" s="431"/>
      <c r="N251" s="431"/>
      <c r="O251" s="431"/>
      <c r="P251" s="431"/>
      <c r="Q251" s="431"/>
      <c r="R251" s="431"/>
      <c r="S251" s="431"/>
      <c r="T251" s="431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</row>
    <row r="252">
      <c r="A252" s="10"/>
      <c r="B252" s="431"/>
      <c r="C252" s="431"/>
      <c r="D252" s="431"/>
      <c r="E252" s="431"/>
      <c r="F252" s="431"/>
      <c r="G252" s="431"/>
      <c r="H252" s="431"/>
      <c r="I252" s="431"/>
      <c r="J252" s="431"/>
      <c r="K252" s="431"/>
      <c r="L252" s="431"/>
      <c r="M252" s="431"/>
      <c r="N252" s="431"/>
      <c r="O252" s="431"/>
      <c r="P252" s="431"/>
      <c r="Q252" s="431"/>
      <c r="R252" s="431"/>
      <c r="S252" s="431"/>
      <c r="T252" s="431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</row>
    <row r="253">
      <c r="A253" s="10"/>
      <c r="B253" s="431"/>
      <c r="C253" s="431"/>
      <c r="D253" s="431"/>
      <c r="E253" s="431"/>
      <c r="F253" s="431"/>
      <c r="G253" s="431"/>
      <c r="H253" s="431"/>
      <c r="I253" s="431"/>
      <c r="J253" s="431"/>
      <c r="K253" s="431"/>
      <c r="L253" s="431"/>
      <c r="M253" s="431"/>
      <c r="N253" s="431"/>
      <c r="O253" s="431"/>
      <c r="P253" s="431"/>
      <c r="Q253" s="431"/>
      <c r="R253" s="431"/>
      <c r="S253" s="431"/>
      <c r="T253" s="431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</row>
    <row r="254">
      <c r="A254" s="10"/>
      <c r="B254" s="431"/>
      <c r="C254" s="431"/>
      <c r="D254" s="431"/>
      <c r="E254" s="431"/>
      <c r="F254" s="431"/>
      <c r="G254" s="431"/>
      <c r="H254" s="431"/>
      <c r="I254" s="431"/>
      <c r="J254" s="431"/>
      <c r="K254" s="431"/>
      <c r="L254" s="431"/>
      <c r="M254" s="431"/>
      <c r="N254" s="431"/>
      <c r="O254" s="431"/>
      <c r="P254" s="431"/>
      <c r="Q254" s="431"/>
      <c r="R254" s="431"/>
      <c r="S254" s="431"/>
      <c r="T254" s="431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</row>
    <row r="255">
      <c r="A255" s="10"/>
      <c r="B255" s="431"/>
      <c r="C255" s="431"/>
      <c r="D255" s="431"/>
      <c r="E255" s="431"/>
      <c r="F255" s="431"/>
      <c r="G255" s="431"/>
      <c r="H255" s="431"/>
      <c r="I255" s="431"/>
      <c r="J255" s="431"/>
      <c r="K255" s="431"/>
      <c r="L255" s="431"/>
      <c r="M255" s="431"/>
      <c r="N255" s="431"/>
      <c r="O255" s="431"/>
      <c r="P255" s="431"/>
      <c r="Q255" s="431"/>
      <c r="R255" s="431"/>
      <c r="S255" s="431"/>
      <c r="T255" s="431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</row>
    <row r="256">
      <c r="A256" s="10"/>
      <c r="B256" s="431"/>
      <c r="C256" s="431"/>
      <c r="D256" s="431"/>
      <c r="E256" s="431"/>
      <c r="F256" s="431"/>
      <c r="G256" s="431"/>
      <c r="H256" s="431"/>
      <c r="I256" s="431"/>
      <c r="J256" s="431"/>
      <c r="K256" s="431"/>
      <c r="L256" s="431"/>
      <c r="M256" s="431"/>
      <c r="N256" s="431"/>
      <c r="O256" s="431"/>
      <c r="P256" s="431"/>
      <c r="Q256" s="431"/>
      <c r="R256" s="431"/>
      <c r="S256" s="431"/>
      <c r="T256" s="431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</row>
    <row r="257">
      <c r="A257" s="10"/>
      <c r="B257" s="431"/>
      <c r="C257" s="431"/>
      <c r="D257" s="431"/>
      <c r="E257" s="431"/>
      <c r="F257" s="431"/>
      <c r="G257" s="431"/>
      <c r="H257" s="431"/>
      <c r="I257" s="431"/>
      <c r="J257" s="431"/>
      <c r="K257" s="431"/>
      <c r="L257" s="431"/>
      <c r="M257" s="431"/>
      <c r="N257" s="431"/>
      <c r="O257" s="431"/>
      <c r="P257" s="431"/>
      <c r="Q257" s="431"/>
      <c r="R257" s="431"/>
      <c r="S257" s="431"/>
      <c r="T257" s="431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</row>
    <row r="258">
      <c r="A258" s="10"/>
      <c r="B258" s="431"/>
      <c r="C258" s="431"/>
      <c r="D258" s="431"/>
      <c r="E258" s="431"/>
      <c r="F258" s="431"/>
      <c r="G258" s="431"/>
      <c r="H258" s="431"/>
      <c r="I258" s="431"/>
      <c r="J258" s="431"/>
      <c r="K258" s="431"/>
      <c r="L258" s="431"/>
      <c r="M258" s="431"/>
      <c r="N258" s="431"/>
      <c r="O258" s="431"/>
      <c r="P258" s="431"/>
      <c r="Q258" s="431"/>
      <c r="R258" s="431"/>
      <c r="S258" s="431"/>
      <c r="T258" s="431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</row>
    <row r="259">
      <c r="A259" s="10"/>
      <c r="B259" s="431"/>
      <c r="C259" s="431"/>
      <c r="D259" s="431"/>
      <c r="E259" s="431"/>
      <c r="F259" s="431"/>
      <c r="G259" s="431"/>
      <c r="H259" s="431"/>
      <c r="I259" s="431"/>
      <c r="J259" s="431"/>
      <c r="K259" s="431"/>
      <c r="L259" s="431"/>
      <c r="M259" s="431"/>
      <c r="N259" s="431"/>
      <c r="O259" s="431"/>
      <c r="P259" s="431"/>
      <c r="Q259" s="431"/>
      <c r="R259" s="431"/>
      <c r="S259" s="431"/>
      <c r="T259" s="431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</row>
    <row r="260">
      <c r="A260" s="10"/>
      <c r="B260" s="431"/>
      <c r="C260" s="431"/>
      <c r="D260" s="431"/>
      <c r="E260" s="431"/>
      <c r="F260" s="431"/>
      <c r="G260" s="431"/>
      <c r="H260" s="431"/>
      <c r="I260" s="431"/>
      <c r="J260" s="431"/>
      <c r="K260" s="431"/>
      <c r="L260" s="431"/>
      <c r="M260" s="431"/>
      <c r="N260" s="431"/>
      <c r="O260" s="431"/>
      <c r="P260" s="431"/>
      <c r="Q260" s="431"/>
      <c r="R260" s="431"/>
      <c r="S260" s="431"/>
      <c r="T260" s="431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</row>
    <row r="261">
      <c r="A261" s="10"/>
      <c r="B261" s="431"/>
      <c r="C261" s="431"/>
      <c r="D261" s="431"/>
      <c r="E261" s="431"/>
      <c r="F261" s="431"/>
      <c r="G261" s="431"/>
      <c r="H261" s="431"/>
      <c r="I261" s="431"/>
      <c r="J261" s="431"/>
      <c r="K261" s="431"/>
      <c r="L261" s="431"/>
      <c r="M261" s="431"/>
      <c r="N261" s="431"/>
      <c r="O261" s="431"/>
      <c r="P261" s="431"/>
      <c r="Q261" s="431"/>
      <c r="R261" s="431"/>
      <c r="S261" s="431"/>
      <c r="T261" s="431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</row>
    <row r="262">
      <c r="A262" s="10"/>
      <c r="B262" s="431"/>
      <c r="C262" s="431"/>
      <c r="D262" s="431"/>
      <c r="E262" s="431"/>
      <c r="F262" s="431"/>
      <c r="G262" s="431"/>
      <c r="H262" s="431"/>
      <c r="I262" s="431"/>
      <c r="J262" s="431"/>
      <c r="K262" s="431"/>
      <c r="L262" s="431"/>
      <c r="M262" s="431"/>
      <c r="N262" s="431"/>
      <c r="O262" s="431"/>
      <c r="P262" s="431"/>
      <c r="Q262" s="431"/>
      <c r="R262" s="431"/>
      <c r="S262" s="431"/>
      <c r="T262" s="431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</row>
    <row r="263">
      <c r="A263" s="10"/>
      <c r="B263" s="431"/>
      <c r="C263" s="431"/>
      <c r="D263" s="431"/>
      <c r="E263" s="431"/>
      <c r="F263" s="431"/>
      <c r="G263" s="431"/>
      <c r="H263" s="431"/>
      <c r="I263" s="431"/>
      <c r="J263" s="431"/>
      <c r="K263" s="431"/>
      <c r="L263" s="431"/>
      <c r="M263" s="431"/>
      <c r="N263" s="431"/>
      <c r="O263" s="431"/>
      <c r="P263" s="431"/>
      <c r="Q263" s="431"/>
      <c r="R263" s="431"/>
      <c r="S263" s="431"/>
      <c r="T263" s="431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</row>
    <row r="264">
      <c r="A264" s="10"/>
      <c r="B264" s="431"/>
      <c r="C264" s="431"/>
      <c r="D264" s="431"/>
      <c r="E264" s="431"/>
      <c r="F264" s="431"/>
      <c r="G264" s="431"/>
      <c r="H264" s="431"/>
      <c r="I264" s="431"/>
      <c r="J264" s="431"/>
      <c r="K264" s="431"/>
      <c r="L264" s="431"/>
      <c r="M264" s="431"/>
      <c r="N264" s="431"/>
      <c r="O264" s="431"/>
      <c r="P264" s="431"/>
      <c r="Q264" s="431"/>
      <c r="R264" s="431"/>
      <c r="S264" s="431"/>
      <c r="T264" s="431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</row>
    <row r="265">
      <c r="A265" s="10"/>
      <c r="B265" s="431"/>
      <c r="C265" s="431"/>
      <c r="D265" s="431"/>
      <c r="E265" s="431"/>
      <c r="F265" s="431"/>
      <c r="G265" s="431"/>
      <c r="H265" s="431"/>
      <c r="I265" s="431"/>
      <c r="J265" s="431"/>
      <c r="K265" s="431"/>
      <c r="L265" s="431"/>
      <c r="M265" s="431"/>
      <c r="N265" s="431"/>
      <c r="O265" s="431"/>
      <c r="P265" s="431"/>
      <c r="Q265" s="431"/>
      <c r="R265" s="431"/>
      <c r="S265" s="431"/>
      <c r="T265" s="431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</row>
    <row r="266">
      <c r="A266" s="10"/>
      <c r="B266" s="431"/>
      <c r="C266" s="431"/>
      <c r="D266" s="431"/>
      <c r="E266" s="431"/>
      <c r="F266" s="431"/>
      <c r="G266" s="431"/>
      <c r="H266" s="431"/>
      <c r="I266" s="431"/>
      <c r="J266" s="431"/>
      <c r="K266" s="431"/>
      <c r="L266" s="431"/>
      <c r="M266" s="431"/>
      <c r="N266" s="431"/>
      <c r="O266" s="431"/>
      <c r="P266" s="431"/>
      <c r="Q266" s="431"/>
      <c r="R266" s="431"/>
      <c r="S266" s="431"/>
      <c r="T266" s="431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</row>
    <row r="267">
      <c r="A267" s="10"/>
      <c r="B267" s="431"/>
      <c r="C267" s="431"/>
      <c r="D267" s="431"/>
      <c r="E267" s="431"/>
      <c r="F267" s="431"/>
      <c r="G267" s="431"/>
      <c r="H267" s="431"/>
      <c r="I267" s="431"/>
      <c r="J267" s="431"/>
      <c r="K267" s="431"/>
      <c r="L267" s="431"/>
      <c r="M267" s="431"/>
      <c r="N267" s="431"/>
      <c r="O267" s="431"/>
      <c r="P267" s="431"/>
      <c r="Q267" s="431"/>
      <c r="R267" s="431"/>
      <c r="S267" s="431"/>
      <c r="T267" s="431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</row>
    <row r="268">
      <c r="A268" s="10"/>
      <c r="B268" s="431"/>
      <c r="C268" s="431"/>
      <c r="D268" s="431"/>
      <c r="E268" s="431"/>
      <c r="F268" s="431"/>
      <c r="G268" s="431"/>
      <c r="H268" s="431"/>
      <c r="I268" s="431"/>
      <c r="J268" s="431"/>
      <c r="K268" s="431"/>
      <c r="L268" s="431"/>
      <c r="M268" s="431"/>
      <c r="N268" s="431"/>
      <c r="O268" s="431"/>
      <c r="P268" s="431"/>
      <c r="Q268" s="431"/>
      <c r="R268" s="431"/>
      <c r="S268" s="431"/>
      <c r="T268" s="431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</row>
    <row r="269">
      <c r="A269" s="10"/>
      <c r="B269" s="431"/>
      <c r="C269" s="431"/>
      <c r="D269" s="431"/>
      <c r="E269" s="431"/>
      <c r="F269" s="431"/>
      <c r="G269" s="431"/>
      <c r="H269" s="431"/>
      <c r="I269" s="431"/>
      <c r="J269" s="431"/>
      <c r="K269" s="431"/>
      <c r="L269" s="431"/>
      <c r="M269" s="431"/>
      <c r="N269" s="431"/>
      <c r="O269" s="431"/>
      <c r="P269" s="431"/>
      <c r="Q269" s="431"/>
      <c r="R269" s="431"/>
      <c r="S269" s="431"/>
      <c r="T269" s="431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</row>
    <row r="270">
      <c r="A270" s="10"/>
      <c r="B270" s="431"/>
      <c r="C270" s="431"/>
      <c r="D270" s="431"/>
      <c r="E270" s="431"/>
      <c r="F270" s="431"/>
      <c r="G270" s="431"/>
      <c r="H270" s="431"/>
      <c r="I270" s="431"/>
      <c r="J270" s="431"/>
      <c r="K270" s="431"/>
      <c r="L270" s="431"/>
      <c r="M270" s="431"/>
      <c r="N270" s="431"/>
      <c r="O270" s="431"/>
      <c r="P270" s="431"/>
      <c r="Q270" s="431"/>
      <c r="R270" s="431"/>
      <c r="S270" s="431"/>
      <c r="T270" s="431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</row>
    <row r="271">
      <c r="A271" s="10"/>
      <c r="B271" s="431"/>
      <c r="C271" s="431"/>
      <c r="D271" s="431"/>
      <c r="E271" s="431"/>
      <c r="F271" s="431"/>
      <c r="G271" s="431"/>
      <c r="H271" s="431"/>
      <c r="I271" s="431"/>
      <c r="J271" s="431"/>
      <c r="K271" s="431"/>
      <c r="L271" s="431"/>
      <c r="M271" s="431"/>
      <c r="N271" s="431"/>
      <c r="O271" s="431"/>
      <c r="P271" s="431"/>
      <c r="Q271" s="431"/>
      <c r="R271" s="431"/>
      <c r="S271" s="431"/>
      <c r="T271" s="431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</row>
    <row r="272">
      <c r="A272" s="10"/>
      <c r="B272" s="431"/>
      <c r="C272" s="431"/>
      <c r="D272" s="431"/>
      <c r="E272" s="431"/>
      <c r="F272" s="431"/>
      <c r="G272" s="431"/>
      <c r="H272" s="431"/>
      <c r="I272" s="431"/>
      <c r="J272" s="431"/>
      <c r="K272" s="431"/>
      <c r="L272" s="431"/>
      <c r="M272" s="431"/>
      <c r="N272" s="431"/>
      <c r="O272" s="431"/>
      <c r="P272" s="431"/>
      <c r="Q272" s="431"/>
      <c r="R272" s="431"/>
      <c r="S272" s="431"/>
      <c r="T272" s="431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</row>
    <row r="273">
      <c r="A273" s="10"/>
      <c r="B273" s="431"/>
      <c r="C273" s="431"/>
      <c r="D273" s="431"/>
      <c r="E273" s="431"/>
      <c r="F273" s="431"/>
      <c r="G273" s="431"/>
      <c r="H273" s="431"/>
      <c r="I273" s="431"/>
      <c r="J273" s="431"/>
      <c r="K273" s="431"/>
      <c r="L273" s="431"/>
      <c r="M273" s="431"/>
      <c r="N273" s="431"/>
      <c r="O273" s="431"/>
      <c r="P273" s="431"/>
      <c r="Q273" s="431"/>
      <c r="R273" s="431"/>
      <c r="S273" s="431"/>
      <c r="T273" s="431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</row>
    <row r="274">
      <c r="A274" s="10"/>
      <c r="B274" s="431"/>
      <c r="C274" s="431"/>
      <c r="D274" s="431"/>
      <c r="E274" s="431"/>
      <c r="F274" s="431"/>
      <c r="G274" s="431"/>
      <c r="H274" s="431"/>
      <c r="I274" s="431"/>
      <c r="J274" s="431"/>
      <c r="K274" s="431"/>
      <c r="L274" s="431"/>
      <c r="M274" s="431"/>
      <c r="N274" s="431"/>
      <c r="O274" s="431"/>
      <c r="P274" s="431"/>
      <c r="Q274" s="431"/>
      <c r="R274" s="431"/>
      <c r="S274" s="431"/>
      <c r="T274" s="431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</row>
    <row r="275">
      <c r="A275" s="10"/>
      <c r="B275" s="431"/>
      <c r="C275" s="431"/>
      <c r="D275" s="431"/>
      <c r="E275" s="431"/>
      <c r="F275" s="431"/>
      <c r="G275" s="431"/>
      <c r="H275" s="431"/>
      <c r="I275" s="431"/>
      <c r="J275" s="431"/>
      <c r="K275" s="431"/>
      <c r="L275" s="431"/>
      <c r="M275" s="431"/>
      <c r="N275" s="431"/>
      <c r="O275" s="431"/>
      <c r="P275" s="431"/>
      <c r="Q275" s="431"/>
      <c r="R275" s="431"/>
      <c r="S275" s="431"/>
      <c r="T275" s="431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</row>
    <row r="276">
      <c r="A276" s="10"/>
      <c r="B276" s="431"/>
      <c r="C276" s="431"/>
      <c r="D276" s="431"/>
      <c r="E276" s="431"/>
      <c r="F276" s="431"/>
      <c r="G276" s="431"/>
      <c r="H276" s="431"/>
      <c r="I276" s="431"/>
      <c r="J276" s="431"/>
      <c r="K276" s="431"/>
      <c r="L276" s="431"/>
      <c r="M276" s="431"/>
      <c r="N276" s="431"/>
      <c r="O276" s="431"/>
      <c r="P276" s="431"/>
      <c r="Q276" s="431"/>
      <c r="R276" s="431"/>
      <c r="S276" s="431"/>
      <c r="T276" s="431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</row>
    <row r="277">
      <c r="A277" s="10"/>
      <c r="B277" s="431"/>
      <c r="C277" s="431"/>
      <c r="D277" s="431"/>
      <c r="E277" s="431"/>
      <c r="F277" s="431"/>
      <c r="G277" s="431"/>
      <c r="H277" s="431"/>
      <c r="I277" s="431"/>
      <c r="J277" s="431"/>
      <c r="K277" s="431"/>
      <c r="L277" s="431"/>
      <c r="M277" s="431"/>
      <c r="N277" s="431"/>
      <c r="O277" s="431"/>
      <c r="P277" s="431"/>
      <c r="Q277" s="431"/>
      <c r="R277" s="431"/>
      <c r="S277" s="431"/>
      <c r="T277" s="431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</row>
    <row r="278">
      <c r="A278" s="10"/>
      <c r="B278" s="431"/>
      <c r="C278" s="431"/>
      <c r="D278" s="431"/>
      <c r="E278" s="431"/>
      <c r="F278" s="431"/>
      <c r="G278" s="431"/>
      <c r="H278" s="431"/>
      <c r="I278" s="431"/>
      <c r="J278" s="431"/>
      <c r="K278" s="431"/>
      <c r="L278" s="431"/>
      <c r="M278" s="431"/>
      <c r="N278" s="431"/>
      <c r="O278" s="431"/>
      <c r="P278" s="431"/>
      <c r="Q278" s="431"/>
      <c r="R278" s="431"/>
      <c r="S278" s="431"/>
      <c r="T278" s="431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</row>
    <row r="279">
      <c r="A279" s="10"/>
      <c r="B279" s="431"/>
      <c r="C279" s="431"/>
      <c r="D279" s="431"/>
      <c r="E279" s="431"/>
      <c r="F279" s="431"/>
      <c r="G279" s="431"/>
      <c r="H279" s="431"/>
      <c r="I279" s="431"/>
      <c r="J279" s="431"/>
      <c r="K279" s="431"/>
      <c r="L279" s="431"/>
      <c r="M279" s="431"/>
      <c r="N279" s="431"/>
      <c r="O279" s="431"/>
      <c r="P279" s="431"/>
      <c r="Q279" s="431"/>
      <c r="R279" s="431"/>
      <c r="S279" s="431"/>
      <c r="T279" s="431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</row>
    <row r="280">
      <c r="A280" s="10"/>
      <c r="B280" s="431"/>
      <c r="C280" s="431"/>
      <c r="D280" s="431"/>
      <c r="E280" s="431"/>
      <c r="F280" s="431"/>
      <c r="G280" s="431"/>
      <c r="H280" s="431"/>
      <c r="I280" s="431"/>
      <c r="J280" s="431"/>
      <c r="K280" s="431"/>
      <c r="L280" s="431"/>
      <c r="M280" s="431"/>
      <c r="N280" s="431"/>
      <c r="O280" s="431"/>
      <c r="P280" s="431"/>
      <c r="Q280" s="431"/>
      <c r="R280" s="431"/>
      <c r="S280" s="431"/>
      <c r="T280" s="431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</row>
    <row r="281">
      <c r="A281" s="10"/>
      <c r="B281" s="431"/>
      <c r="C281" s="431"/>
      <c r="D281" s="431"/>
      <c r="E281" s="431"/>
      <c r="F281" s="431"/>
      <c r="G281" s="431"/>
      <c r="H281" s="431"/>
      <c r="I281" s="431"/>
      <c r="J281" s="431"/>
      <c r="K281" s="431"/>
      <c r="L281" s="431"/>
      <c r="M281" s="431"/>
      <c r="N281" s="431"/>
      <c r="O281" s="431"/>
      <c r="P281" s="431"/>
      <c r="Q281" s="431"/>
      <c r="R281" s="431"/>
      <c r="S281" s="431"/>
      <c r="T281" s="431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</row>
    <row r="282">
      <c r="A282" s="10"/>
      <c r="B282" s="431"/>
      <c r="C282" s="431"/>
      <c r="D282" s="431"/>
      <c r="E282" s="431"/>
      <c r="F282" s="431"/>
      <c r="G282" s="431"/>
      <c r="H282" s="431"/>
      <c r="I282" s="431"/>
      <c r="J282" s="431"/>
      <c r="K282" s="431"/>
      <c r="L282" s="431"/>
      <c r="M282" s="431"/>
      <c r="N282" s="431"/>
      <c r="O282" s="431"/>
      <c r="P282" s="431"/>
      <c r="Q282" s="431"/>
      <c r="R282" s="431"/>
      <c r="S282" s="431"/>
      <c r="T282" s="431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</row>
    <row r="283">
      <c r="A283" s="10"/>
      <c r="B283" s="431"/>
      <c r="C283" s="431"/>
      <c r="D283" s="431"/>
      <c r="E283" s="431"/>
      <c r="F283" s="431"/>
      <c r="G283" s="431"/>
      <c r="H283" s="431"/>
      <c r="I283" s="431"/>
      <c r="J283" s="431"/>
      <c r="K283" s="431"/>
      <c r="L283" s="431"/>
      <c r="M283" s="431"/>
      <c r="N283" s="431"/>
      <c r="O283" s="431"/>
      <c r="P283" s="431"/>
      <c r="Q283" s="431"/>
      <c r="R283" s="431"/>
      <c r="S283" s="431"/>
      <c r="T283" s="431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</row>
    <row r="284">
      <c r="A284" s="10"/>
      <c r="B284" s="431"/>
      <c r="C284" s="431"/>
      <c r="D284" s="431"/>
      <c r="E284" s="431"/>
      <c r="F284" s="431"/>
      <c r="G284" s="431"/>
      <c r="H284" s="431"/>
      <c r="I284" s="431"/>
      <c r="J284" s="431"/>
      <c r="K284" s="431"/>
      <c r="L284" s="431"/>
      <c r="M284" s="431"/>
      <c r="N284" s="431"/>
      <c r="O284" s="431"/>
      <c r="P284" s="431"/>
      <c r="Q284" s="431"/>
      <c r="R284" s="431"/>
      <c r="S284" s="431"/>
      <c r="T284" s="431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</row>
    <row r="285">
      <c r="A285" s="10"/>
      <c r="B285" s="431"/>
      <c r="C285" s="431"/>
      <c r="D285" s="431"/>
      <c r="E285" s="431"/>
      <c r="F285" s="431"/>
      <c r="G285" s="431"/>
      <c r="H285" s="431"/>
      <c r="I285" s="431"/>
      <c r="J285" s="431"/>
      <c r="K285" s="431"/>
      <c r="L285" s="431"/>
      <c r="M285" s="431"/>
      <c r="N285" s="431"/>
      <c r="O285" s="431"/>
      <c r="P285" s="431"/>
      <c r="Q285" s="431"/>
      <c r="R285" s="431"/>
      <c r="S285" s="431"/>
      <c r="T285" s="431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</row>
    <row r="286">
      <c r="A286" s="10"/>
      <c r="B286" s="431"/>
      <c r="C286" s="431"/>
      <c r="D286" s="431"/>
      <c r="E286" s="431"/>
      <c r="F286" s="431"/>
      <c r="G286" s="431"/>
      <c r="H286" s="431"/>
      <c r="I286" s="431"/>
      <c r="J286" s="431"/>
      <c r="K286" s="431"/>
      <c r="L286" s="431"/>
      <c r="M286" s="431"/>
      <c r="N286" s="431"/>
      <c r="O286" s="431"/>
      <c r="P286" s="431"/>
      <c r="Q286" s="431"/>
      <c r="R286" s="431"/>
      <c r="S286" s="431"/>
      <c r="T286" s="431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</row>
    <row r="287">
      <c r="A287" s="10"/>
      <c r="B287" s="431"/>
      <c r="C287" s="431"/>
      <c r="D287" s="431"/>
      <c r="E287" s="431"/>
      <c r="F287" s="431"/>
      <c r="G287" s="431"/>
      <c r="H287" s="431"/>
      <c r="I287" s="431"/>
      <c r="J287" s="431"/>
      <c r="K287" s="431"/>
      <c r="L287" s="431"/>
      <c r="M287" s="431"/>
      <c r="N287" s="431"/>
      <c r="O287" s="431"/>
      <c r="P287" s="431"/>
      <c r="Q287" s="431"/>
      <c r="R287" s="431"/>
      <c r="S287" s="431"/>
      <c r="T287" s="431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</row>
    <row r="288">
      <c r="A288" s="10"/>
      <c r="B288" s="431"/>
      <c r="C288" s="431"/>
      <c r="D288" s="431"/>
      <c r="E288" s="431"/>
      <c r="F288" s="431"/>
      <c r="G288" s="431"/>
      <c r="H288" s="431"/>
      <c r="I288" s="431"/>
      <c r="J288" s="431"/>
      <c r="K288" s="431"/>
      <c r="L288" s="431"/>
      <c r="M288" s="431"/>
      <c r="N288" s="431"/>
      <c r="O288" s="431"/>
      <c r="P288" s="431"/>
      <c r="Q288" s="431"/>
      <c r="R288" s="431"/>
      <c r="S288" s="431"/>
      <c r="T288" s="431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</row>
    <row r="289">
      <c r="A289" s="10"/>
      <c r="B289" s="431"/>
      <c r="C289" s="431"/>
      <c r="D289" s="431"/>
      <c r="E289" s="431"/>
      <c r="F289" s="431"/>
      <c r="G289" s="431"/>
      <c r="H289" s="431"/>
      <c r="I289" s="431"/>
      <c r="J289" s="431"/>
      <c r="K289" s="431"/>
      <c r="L289" s="431"/>
      <c r="M289" s="431"/>
      <c r="N289" s="431"/>
      <c r="O289" s="431"/>
      <c r="P289" s="431"/>
      <c r="Q289" s="431"/>
      <c r="R289" s="431"/>
      <c r="S289" s="431"/>
      <c r="T289" s="431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</row>
    <row r="290">
      <c r="A290" s="10"/>
      <c r="B290" s="431"/>
      <c r="C290" s="431"/>
      <c r="D290" s="431"/>
      <c r="E290" s="431"/>
      <c r="F290" s="431"/>
      <c r="G290" s="431"/>
      <c r="H290" s="431"/>
      <c r="I290" s="431"/>
      <c r="J290" s="431"/>
      <c r="K290" s="431"/>
      <c r="L290" s="431"/>
      <c r="M290" s="431"/>
      <c r="N290" s="431"/>
      <c r="O290" s="431"/>
      <c r="P290" s="431"/>
      <c r="Q290" s="431"/>
      <c r="R290" s="431"/>
      <c r="S290" s="431"/>
      <c r="T290" s="431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</row>
    <row r="291">
      <c r="A291" s="10"/>
      <c r="B291" s="431"/>
      <c r="C291" s="431"/>
      <c r="D291" s="431"/>
      <c r="E291" s="431"/>
      <c r="F291" s="431"/>
      <c r="G291" s="431"/>
      <c r="H291" s="431"/>
      <c r="I291" s="431"/>
      <c r="J291" s="431"/>
      <c r="K291" s="431"/>
      <c r="L291" s="431"/>
      <c r="M291" s="431"/>
      <c r="N291" s="431"/>
      <c r="O291" s="431"/>
      <c r="P291" s="431"/>
      <c r="Q291" s="431"/>
      <c r="R291" s="431"/>
      <c r="S291" s="431"/>
      <c r="T291" s="431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</row>
    <row r="292">
      <c r="A292" s="10"/>
      <c r="B292" s="431"/>
      <c r="C292" s="431"/>
      <c r="D292" s="431"/>
      <c r="E292" s="431"/>
      <c r="F292" s="431"/>
      <c r="G292" s="431"/>
      <c r="H292" s="431"/>
      <c r="I292" s="431"/>
      <c r="J292" s="431"/>
      <c r="K292" s="431"/>
      <c r="L292" s="431"/>
      <c r="M292" s="431"/>
      <c r="N292" s="431"/>
      <c r="O292" s="431"/>
      <c r="P292" s="431"/>
      <c r="Q292" s="431"/>
      <c r="R292" s="431"/>
      <c r="S292" s="431"/>
      <c r="T292" s="431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</row>
    <row r="293">
      <c r="A293" s="10"/>
      <c r="B293" s="431"/>
      <c r="C293" s="431"/>
      <c r="D293" s="431"/>
      <c r="E293" s="431"/>
      <c r="F293" s="431"/>
      <c r="G293" s="431"/>
      <c r="H293" s="431"/>
      <c r="I293" s="431"/>
      <c r="J293" s="431"/>
      <c r="K293" s="431"/>
      <c r="L293" s="431"/>
      <c r="M293" s="431"/>
      <c r="N293" s="431"/>
      <c r="O293" s="431"/>
      <c r="P293" s="431"/>
      <c r="Q293" s="431"/>
      <c r="R293" s="431"/>
      <c r="S293" s="431"/>
      <c r="T293" s="431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</row>
    <row r="294">
      <c r="A294" s="10"/>
      <c r="B294" s="431"/>
      <c r="C294" s="431"/>
      <c r="D294" s="431"/>
      <c r="E294" s="431"/>
      <c r="F294" s="431"/>
      <c r="G294" s="431"/>
      <c r="H294" s="431"/>
      <c r="I294" s="431"/>
      <c r="J294" s="431"/>
      <c r="K294" s="431"/>
      <c r="L294" s="431"/>
      <c r="M294" s="431"/>
      <c r="N294" s="431"/>
      <c r="O294" s="431"/>
      <c r="P294" s="431"/>
      <c r="Q294" s="431"/>
      <c r="R294" s="431"/>
      <c r="S294" s="431"/>
      <c r="T294" s="431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</row>
    <row r="295">
      <c r="A295" s="10"/>
      <c r="B295" s="431"/>
      <c r="C295" s="431"/>
      <c r="D295" s="431"/>
      <c r="E295" s="431"/>
      <c r="F295" s="431"/>
      <c r="G295" s="431"/>
      <c r="H295" s="431"/>
      <c r="I295" s="431"/>
      <c r="J295" s="431"/>
      <c r="K295" s="431"/>
      <c r="L295" s="431"/>
      <c r="M295" s="431"/>
      <c r="N295" s="431"/>
      <c r="O295" s="431"/>
      <c r="P295" s="431"/>
      <c r="Q295" s="431"/>
      <c r="R295" s="431"/>
      <c r="S295" s="431"/>
      <c r="T295" s="431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</row>
    <row r="296">
      <c r="A296" s="10"/>
      <c r="B296" s="431"/>
      <c r="C296" s="431"/>
      <c r="D296" s="431"/>
      <c r="E296" s="431"/>
      <c r="F296" s="431"/>
      <c r="G296" s="431"/>
      <c r="H296" s="431"/>
      <c r="I296" s="431"/>
      <c r="J296" s="431"/>
      <c r="K296" s="431"/>
      <c r="L296" s="431"/>
      <c r="M296" s="431"/>
      <c r="N296" s="431"/>
      <c r="O296" s="431"/>
      <c r="P296" s="431"/>
      <c r="Q296" s="431"/>
      <c r="R296" s="431"/>
      <c r="S296" s="431"/>
      <c r="T296" s="431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</row>
    <row r="297">
      <c r="A297" s="10"/>
      <c r="B297" s="431"/>
      <c r="C297" s="431"/>
      <c r="D297" s="431"/>
      <c r="E297" s="431"/>
      <c r="F297" s="431"/>
      <c r="G297" s="431"/>
      <c r="H297" s="431"/>
      <c r="I297" s="431"/>
      <c r="J297" s="431"/>
      <c r="K297" s="431"/>
      <c r="L297" s="431"/>
      <c r="M297" s="431"/>
      <c r="N297" s="431"/>
      <c r="O297" s="431"/>
      <c r="P297" s="431"/>
      <c r="Q297" s="431"/>
      <c r="R297" s="431"/>
      <c r="S297" s="431"/>
      <c r="T297" s="431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</row>
    <row r="298">
      <c r="A298" s="10"/>
      <c r="B298" s="431"/>
      <c r="C298" s="431"/>
      <c r="D298" s="431"/>
      <c r="E298" s="431"/>
      <c r="F298" s="431"/>
      <c r="G298" s="431"/>
      <c r="H298" s="431"/>
      <c r="I298" s="431"/>
      <c r="J298" s="431"/>
      <c r="K298" s="431"/>
      <c r="L298" s="431"/>
      <c r="M298" s="431"/>
      <c r="N298" s="431"/>
      <c r="O298" s="431"/>
      <c r="P298" s="431"/>
      <c r="Q298" s="431"/>
      <c r="R298" s="431"/>
      <c r="S298" s="431"/>
      <c r="T298" s="431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</row>
    <row r="299">
      <c r="A299" s="10"/>
      <c r="B299" s="431"/>
      <c r="C299" s="431"/>
      <c r="D299" s="431"/>
      <c r="E299" s="431"/>
      <c r="F299" s="431"/>
      <c r="G299" s="431"/>
      <c r="H299" s="431"/>
      <c r="I299" s="431"/>
      <c r="J299" s="431"/>
      <c r="K299" s="431"/>
      <c r="L299" s="431"/>
      <c r="M299" s="431"/>
      <c r="N299" s="431"/>
      <c r="O299" s="431"/>
      <c r="P299" s="431"/>
      <c r="Q299" s="431"/>
      <c r="R299" s="431"/>
      <c r="S299" s="431"/>
      <c r="T299" s="431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</row>
    <row r="300">
      <c r="A300" s="10"/>
      <c r="B300" s="431"/>
      <c r="C300" s="431"/>
      <c r="D300" s="431"/>
      <c r="E300" s="431"/>
      <c r="F300" s="431"/>
      <c r="G300" s="431"/>
      <c r="H300" s="431"/>
      <c r="I300" s="431"/>
      <c r="J300" s="431"/>
      <c r="K300" s="431"/>
      <c r="L300" s="431"/>
      <c r="M300" s="431"/>
      <c r="N300" s="431"/>
      <c r="O300" s="431"/>
      <c r="P300" s="431"/>
      <c r="Q300" s="431"/>
      <c r="R300" s="431"/>
      <c r="S300" s="431"/>
      <c r="T300" s="431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</row>
    <row r="301">
      <c r="A301" s="10"/>
      <c r="B301" s="431"/>
      <c r="C301" s="431"/>
      <c r="D301" s="431"/>
      <c r="E301" s="431"/>
      <c r="F301" s="431"/>
      <c r="G301" s="431"/>
      <c r="H301" s="431"/>
      <c r="I301" s="431"/>
      <c r="J301" s="431"/>
      <c r="K301" s="431"/>
      <c r="L301" s="431"/>
      <c r="M301" s="431"/>
      <c r="N301" s="431"/>
      <c r="O301" s="431"/>
      <c r="P301" s="431"/>
      <c r="Q301" s="431"/>
      <c r="R301" s="431"/>
      <c r="S301" s="431"/>
      <c r="T301" s="431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</row>
    <row r="302">
      <c r="A302" s="10"/>
      <c r="B302" s="431"/>
      <c r="C302" s="431"/>
      <c r="D302" s="431"/>
      <c r="E302" s="431"/>
      <c r="F302" s="431"/>
      <c r="G302" s="431"/>
      <c r="H302" s="431"/>
      <c r="I302" s="431"/>
      <c r="J302" s="431"/>
      <c r="K302" s="431"/>
      <c r="L302" s="431"/>
      <c r="M302" s="431"/>
      <c r="N302" s="431"/>
      <c r="O302" s="431"/>
      <c r="P302" s="431"/>
      <c r="Q302" s="431"/>
      <c r="R302" s="431"/>
      <c r="S302" s="431"/>
      <c r="T302" s="431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</row>
    <row r="303">
      <c r="A303" s="10"/>
      <c r="B303" s="431"/>
      <c r="C303" s="431"/>
      <c r="D303" s="431"/>
      <c r="E303" s="431"/>
      <c r="F303" s="431"/>
      <c r="G303" s="431"/>
      <c r="H303" s="431"/>
      <c r="I303" s="431"/>
      <c r="J303" s="431"/>
      <c r="K303" s="431"/>
      <c r="L303" s="431"/>
      <c r="M303" s="431"/>
      <c r="N303" s="431"/>
      <c r="O303" s="431"/>
      <c r="P303" s="431"/>
      <c r="Q303" s="431"/>
      <c r="R303" s="431"/>
      <c r="S303" s="431"/>
      <c r="T303" s="431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</row>
    <row r="304">
      <c r="A304" s="10"/>
      <c r="B304" s="431"/>
      <c r="C304" s="431"/>
      <c r="D304" s="431"/>
      <c r="E304" s="431"/>
      <c r="F304" s="431"/>
      <c r="G304" s="431"/>
      <c r="H304" s="431"/>
      <c r="I304" s="431"/>
      <c r="J304" s="431"/>
      <c r="K304" s="431"/>
      <c r="L304" s="431"/>
      <c r="M304" s="431"/>
      <c r="N304" s="431"/>
      <c r="O304" s="431"/>
      <c r="P304" s="431"/>
      <c r="Q304" s="431"/>
      <c r="R304" s="431"/>
      <c r="S304" s="431"/>
      <c r="T304" s="431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</row>
    <row r="305">
      <c r="A305" s="10"/>
      <c r="B305" s="431"/>
      <c r="C305" s="431"/>
      <c r="D305" s="431"/>
      <c r="E305" s="431"/>
      <c r="F305" s="431"/>
      <c r="G305" s="431"/>
      <c r="H305" s="431"/>
      <c r="I305" s="431"/>
      <c r="J305" s="431"/>
      <c r="K305" s="431"/>
      <c r="L305" s="431"/>
      <c r="M305" s="431"/>
      <c r="N305" s="431"/>
      <c r="O305" s="431"/>
      <c r="P305" s="431"/>
      <c r="Q305" s="431"/>
      <c r="R305" s="431"/>
      <c r="S305" s="431"/>
      <c r="T305" s="431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</row>
    <row r="306">
      <c r="A306" s="10"/>
      <c r="B306" s="431"/>
      <c r="C306" s="431"/>
      <c r="D306" s="431"/>
      <c r="E306" s="431"/>
      <c r="F306" s="431"/>
      <c r="G306" s="431"/>
      <c r="H306" s="431"/>
      <c r="I306" s="431"/>
      <c r="J306" s="431"/>
      <c r="K306" s="431"/>
      <c r="L306" s="431"/>
      <c r="M306" s="431"/>
      <c r="N306" s="431"/>
      <c r="O306" s="431"/>
      <c r="P306" s="431"/>
      <c r="Q306" s="431"/>
      <c r="R306" s="431"/>
      <c r="S306" s="431"/>
      <c r="T306" s="431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</row>
    <row r="307">
      <c r="A307" s="10"/>
      <c r="B307" s="431"/>
      <c r="C307" s="431"/>
      <c r="D307" s="431"/>
      <c r="E307" s="431"/>
      <c r="F307" s="431"/>
      <c r="G307" s="431"/>
      <c r="H307" s="431"/>
      <c r="I307" s="431"/>
      <c r="J307" s="431"/>
      <c r="K307" s="431"/>
      <c r="L307" s="431"/>
      <c r="M307" s="431"/>
      <c r="N307" s="431"/>
      <c r="O307" s="431"/>
      <c r="P307" s="431"/>
      <c r="Q307" s="431"/>
      <c r="R307" s="431"/>
      <c r="S307" s="431"/>
      <c r="T307" s="431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</row>
    <row r="308">
      <c r="A308" s="10"/>
      <c r="B308" s="431"/>
      <c r="C308" s="431"/>
      <c r="D308" s="431"/>
      <c r="E308" s="431"/>
      <c r="F308" s="431"/>
      <c r="G308" s="431"/>
      <c r="H308" s="431"/>
      <c r="I308" s="431"/>
      <c r="J308" s="431"/>
      <c r="K308" s="431"/>
      <c r="L308" s="431"/>
      <c r="M308" s="431"/>
      <c r="N308" s="431"/>
      <c r="O308" s="431"/>
      <c r="P308" s="431"/>
      <c r="Q308" s="431"/>
      <c r="R308" s="431"/>
      <c r="S308" s="431"/>
      <c r="T308" s="431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</row>
    <row r="309">
      <c r="A309" s="10"/>
      <c r="B309" s="431"/>
      <c r="C309" s="431"/>
      <c r="D309" s="431"/>
      <c r="E309" s="431"/>
      <c r="F309" s="431"/>
      <c r="G309" s="431"/>
      <c r="H309" s="431"/>
      <c r="I309" s="431"/>
      <c r="J309" s="431"/>
      <c r="K309" s="431"/>
      <c r="L309" s="431"/>
      <c r="M309" s="431"/>
      <c r="N309" s="431"/>
      <c r="O309" s="431"/>
      <c r="P309" s="431"/>
      <c r="Q309" s="431"/>
      <c r="R309" s="431"/>
      <c r="S309" s="431"/>
      <c r="T309" s="431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</row>
    <row r="310">
      <c r="A310" s="10"/>
      <c r="B310" s="431"/>
      <c r="C310" s="431"/>
      <c r="D310" s="431"/>
      <c r="E310" s="431"/>
      <c r="F310" s="431"/>
      <c r="G310" s="431"/>
      <c r="H310" s="431"/>
      <c r="I310" s="431"/>
      <c r="J310" s="431"/>
      <c r="K310" s="431"/>
      <c r="L310" s="431"/>
      <c r="M310" s="431"/>
      <c r="N310" s="431"/>
      <c r="O310" s="431"/>
      <c r="P310" s="431"/>
      <c r="Q310" s="431"/>
      <c r="R310" s="431"/>
      <c r="S310" s="431"/>
      <c r="T310" s="431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</row>
    <row r="311">
      <c r="A311" s="10"/>
      <c r="B311" s="431"/>
      <c r="C311" s="431"/>
      <c r="D311" s="431"/>
      <c r="E311" s="431"/>
      <c r="F311" s="431"/>
      <c r="G311" s="431"/>
      <c r="H311" s="431"/>
      <c r="I311" s="431"/>
      <c r="J311" s="431"/>
      <c r="K311" s="431"/>
      <c r="L311" s="431"/>
      <c r="M311" s="431"/>
      <c r="N311" s="431"/>
      <c r="O311" s="431"/>
      <c r="P311" s="431"/>
      <c r="Q311" s="431"/>
      <c r="R311" s="431"/>
      <c r="S311" s="431"/>
      <c r="T311" s="431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</row>
    <row r="312">
      <c r="A312" s="10"/>
      <c r="B312" s="431"/>
      <c r="C312" s="431"/>
      <c r="D312" s="431"/>
      <c r="E312" s="431"/>
      <c r="F312" s="431"/>
      <c r="G312" s="431"/>
      <c r="H312" s="431"/>
      <c r="I312" s="431"/>
      <c r="J312" s="431"/>
      <c r="K312" s="431"/>
      <c r="L312" s="431"/>
      <c r="M312" s="431"/>
      <c r="N312" s="431"/>
      <c r="O312" s="431"/>
      <c r="P312" s="431"/>
      <c r="Q312" s="431"/>
      <c r="R312" s="431"/>
      <c r="S312" s="431"/>
      <c r="T312" s="431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</row>
    <row r="313">
      <c r="A313" s="10"/>
      <c r="B313" s="431"/>
      <c r="C313" s="431"/>
      <c r="D313" s="431"/>
      <c r="E313" s="431"/>
      <c r="F313" s="431"/>
      <c r="G313" s="431"/>
      <c r="H313" s="431"/>
      <c r="I313" s="431"/>
      <c r="J313" s="431"/>
      <c r="K313" s="431"/>
      <c r="L313" s="431"/>
      <c r="M313" s="431"/>
      <c r="N313" s="431"/>
      <c r="O313" s="431"/>
      <c r="P313" s="431"/>
      <c r="Q313" s="431"/>
      <c r="R313" s="431"/>
      <c r="S313" s="431"/>
      <c r="T313" s="431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</row>
    <row r="314">
      <c r="A314" s="10"/>
      <c r="B314" s="431"/>
      <c r="C314" s="431"/>
      <c r="D314" s="431"/>
      <c r="E314" s="431"/>
      <c r="F314" s="431"/>
      <c r="G314" s="431"/>
      <c r="H314" s="431"/>
      <c r="I314" s="431"/>
      <c r="J314" s="431"/>
      <c r="K314" s="431"/>
      <c r="L314" s="431"/>
      <c r="M314" s="431"/>
      <c r="N314" s="431"/>
      <c r="O314" s="431"/>
      <c r="P314" s="431"/>
      <c r="Q314" s="431"/>
      <c r="R314" s="431"/>
      <c r="S314" s="431"/>
      <c r="T314" s="431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</row>
    <row r="315">
      <c r="A315" s="10"/>
      <c r="B315" s="431"/>
      <c r="C315" s="431"/>
      <c r="D315" s="431"/>
      <c r="E315" s="431"/>
      <c r="F315" s="431"/>
      <c r="G315" s="431"/>
      <c r="H315" s="431"/>
      <c r="I315" s="431"/>
      <c r="J315" s="431"/>
      <c r="K315" s="431"/>
      <c r="L315" s="431"/>
      <c r="M315" s="431"/>
      <c r="N315" s="431"/>
      <c r="O315" s="431"/>
      <c r="P315" s="431"/>
      <c r="Q315" s="431"/>
      <c r="R315" s="431"/>
      <c r="S315" s="431"/>
      <c r="T315" s="431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</row>
    <row r="316">
      <c r="A316" s="10"/>
      <c r="B316" s="431"/>
      <c r="C316" s="431"/>
      <c r="D316" s="431"/>
      <c r="E316" s="431"/>
      <c r="F316" s="431"/>
      <c r="G316" s="431"/>
      <c r="H316" s="431"/>
      <c r="I316" s="431"/>
      <c r="J316" s="431"/>
      <c r="K316" s="431"/>
      <c r="L316" s="431"/>
      <c r="M316" s="431"/>
      <c r="N316" s="431"/>
      <c r="O316" s="431"/>
      <c r="P316" s="431"/>
      <c r="Q316" s="431"/>
      <c r="R316" s="431"/>
      <c r="S316" s="431"/>
      <c r="T316" s="431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</row>
    <row r="317">
      <c r="A317" s="10"/>
      <c r="B317" s="431"/>
      <c r="C317" s="431"/>
      <c r="D317" s="431"/>
      <c r="E317" s="431"/>
      <c r="F317" s="431"/>
      <c r="G317" s="431"/>
      <c r="H317" s="431"/>
      <c r="I317" s="431"/>
      <c r="J317" s="431"/>
      <c r="K317" s="431"/>
      <c r="L317" s="431"/>
      <c r="M317" s="431"/>
      <c r="N317" s="431"/>
      <c r="O317" s="431"/>
      <c r="P317" s="431"/>
      <c r="Q317" s="431"/>
      <c r="R317" s="431"/>
      <c r="S317" s="431"/>
      <c r="T317" s="431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</row>
    <row r="318">
      <c r="A318" s="10"/>
      <c r="B318" s="431"/>
      <c r="C318" s="431"/>
      <c r="D318" s="431"/>
      <c r="E318" s="431"/>
      <c r="F318" s="431"/>
      <c r="G318" s="431"/>
      <c r="H318" s="431"/>
      <c r="I318" s="431"/>
      <c r="J318" s="431"/>
      <c r="K318" s="431"/>
      <c r="L318" s="431"/>
      <c r="M318" s="431"/>
      <c r="N318" s="431"/>
      <c r="O318" s="431"/>
      <c r="P318" s="431"/>
      <c r="Q318" s="431"/>
      <c r="R318" s="431"/>
      <c r="S318" s="431"/>
      <c r="T318" s="431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</row>
    <row r="319">
      <c r="A319" s="10"/>
      <c r="B319" s="431"/>
      <c r="C319" s="431"/>
      <c r="D319" s="431"/>
      <c r="E319" s="431"/>
      <c r="F319" s="431"/>
      <c r="G319" s="431"/>
      <c r="H319" s="431"/>
      <c r="I319" s="431"/>
      <c r="J319" s="431"/>
      <c r="K319" s="431"/>
      <c r="L319" s="431"/>
      <c r="M319" s="431"/>
      <c r="N319" s="431"/>
      <c r="O319" s="431"/>
      <c r="P319" s="431"/>
      <c r="Q319" s="431"/>
      <c r="R319" s="431"/>
      <c r="S319" s="431"/>
      <c r="T319" s="431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</row>
    <row r="320">
      <c r="A320" s="10"/>
      <c r="B320" s="431"/>
      <c r="C320" s="431"/>
      <c r="D320" s="431"/>
      <c r="E320" s="431"/>
      <c r="F320" s="431"/>
      <c r="G320" s="431"/>
      <c r="H320" s="431"/>
      <c r="I320" s="431"/>
      <c r="J320" s="431"/>
      <c r="K320" s="431"/>
      <c r="L320" s="431"/>
      <c r="M320" s="431"/>
      <c r="N320" s="431"/>
      <c r="O320" s="431"/>
      <c r="P320" s="431"/>
      <c r="Q320" s="431"/>
      <c r="R320" s="431"/>
      <c r="S320" s="431"/>
      <c r="T320" s="431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</row>
    <row r="321">
      <c r="A321" s="10"/>
      <c r="B321" s="431"/>
      <c r="C321" s="431"/>
      <c r="D321" s="431"/>
      <c r="E321" s="431"/>
      <c r="F321" s="431"/>
      <c r="G321" s="431"/>
      <c r="H321" s="431"/>
      <c r="I321" s="431"/>
      <c r="J321" s="431"/>
      <c r="K321" s="431"/>
      <c r="L321" s="431"/>
      <c r="M321" s="431"/>
      <c r="N321" s="431"/>
      <c r="O321" s="431"/>
      <c r="P321" s="431"/>
      <c r="Q321" s="431"/>
      <c r="R321" s="431"/>
      <c r="S321" s="431"/>
      <c r="T321" s="431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</row>
    <row r="322">
      <c r="A322" s="10"/>
      <c r="B322" s="431"/>
      <c r="C322" s="431"/>
      <c r="D322" s="431"/>
      <c r="E322" s="431"/>
      <c r="F322" s="431"/>
      <c r="G322" s="431"/>
      <c r="H322" s="431"/>
      <c r="I322" s="431"/>
      <c r="J322" s="431"/>
      <c r="K322" s="431"/>
      <c r="L322" s="431"/>
      <c r="M322" s="431"/>
      <c r="N322" s="431"/>
      <c r="O322" s="431"/>
      <c r="P322" s="431"/>
      <c r="Q322" s="431"/>
      <c r="R322" s="431"/>
      <c r="S322" s="431"/>
      <c r="T322" s="431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</row>
    <row r="323">
      <c r="A323" s="10"/>
      <c r="B323" s="431"/>
      <c r="C323" s="431"/>
      <c r="D323" s="431"/>
      <c r="E323" s="431"/>
      <c r="F323" s="431"/>
      <c r="G323" s="431"/>
      <c r="H323" s="431"/>
      <c r="I323" s="431"/>
      <c r="J323" s="431"/>
      <c r="K323" s="431"/>
      <c r="L323" s="431"/>
      <c r="M323" s="431"/>
      <c r="N323" s="431"/>
      <c r="O323" s="431"/>
      <c r="P323" s="431"/>
      <c r="Q323" s="431"/>
      <c r="R323" s="431"/>
      <c r="S323" s="431"/>
      <c r="T323" s="431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</row>
    <row r="324">
      <c r="A324" s="10"/>
      <c r="B324" s="431"/>
      <c r="C324" s="431"/>
      <c r="D324" s="431"/>
      <c r="E324" s="431"/>
      <c r="F324" s="431"/>
      <c r="G324" s="431"/>
      <c r="H324" s="431"/>
      <c r="I324" s="431"/>
      <c r="J324" s="431"/>
      <c r="K324" s="431"/>
      <c r="L324" s="431"/>
      <c r="M324" s="431"/>
      <c r="N324" s="431"/>
      <c r="O324" s="431"/>
      <c r="P324" s="431"/>
      <c r="Q324" s="431"/>
      <c r="R324" s="431"/>
      <c r="S324" s="431"/>
      <c r="T324" s="431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</row>
    <row r="325">
      <c r="A325" s="10"/>
      <c r="B325" s="431"/>
      <c r="C325" s="431"/>
      <c r="D325" s="431"/>
      <c r="E325" s="431"/>
      <c r="F325" s="431"/>
      <c r="G325" s="431"/>
      <c r="H325" s="431"/>
      <c r="I325" s="431"/>
      <c r="J325" s="431"/>
      <c r="K325" s="431"/>
      <c r="L325" s="431"/>
      <c r="M325" s="431"/>
      <c r="N325" s="431"/>
      <c r="O325" s="431"/>
      <c r="P325" s="431"/>
      <c r="Q325" s="431"/>
      <c r="R325" s="431"/>
      <c r="S325" s="431"/>
      <c r="T325" s="431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</row>
    <row r="326">
      <c r="A326" s="10"/>
      <c r="B326" s="431"/>
      <c r="C326" s="431"/>
      <c r="D326" s="431"/>
      <c r="E326" s="431"/>
      <c r="F326" s="431"/>
      <c r="G326" s="431"/>
      <c r="H326" s="431"/>
      <c r="I326" s="431"/>
      <c r="J326" s="431"/>
      <c r="K326" s="431"/>
      <c r="L326" s="431"/>
      <c r="M326" s="431"/>
      <c r="N326" s="431"/>
      <c r="O326" s="431"/>
      <c r="P326" s="431"/>
      <c r="Q326" s="431"/>
      <c r="R326" s="431"/>
      <c r="S326" s="431"/>
      <c r="T326" s="431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</row>
    <row r="327">
      <c r="A327" s="10"/>
      <c r="B327" s="431"/>
      <c r="C327" s="431"/>
      <c r="D327" s="431"/>
      <c r="E327" s="431"/>
      <c r="F327" s="431"/>
      <c r="G327" s="431"/>
      <c r="H327" s="431"/>
      <c r="I327" s="431"/>
      <c r="J327" s="431"/>
      <c r="K327" s="431"/>
      <c r="L327" s="431"/>
      <c r="M327" s="431"/>
      <c r="N327" s="431"/>
      <c r="O327" s="431"/>
      <c r="P327" s="431"/>
      <c r="Q327" s="431"/>
      <c r="R327" s="431"/>
      <c r="S327" s="431"/>
      <c r="T327" s="431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</row>
    <row r="328">
      <c r="A328" s="10"/>
      <c r="B328" s="431"/>
      <c r="C328" s="431"/>
      <c r="D328" s="431"/>
      <c r="E328" s="431"/>
      <c r="F328" s="431"/>
      <c r="G328" s="431"/>
      <c r="H328" s="431"/>
      <c r="I328" s="431"/>
      <c r="J328" s="431"/>
      <c r="K328" s="431"/>
      <c r="L328" s="431"/>
      <c r="M328" s="431"/>
      <c r="N328" s="431"/>
      <c r="O328" s="431"/>
      <c r="P328" s="431"/>
      <c r="Q328" s="431"/>
      <c r="R328" s="431"/>
      <c r="S328" s="431"/>
      <c r="T328" s="431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</row>
    <row r="329">
      <c r="A329" s="10"/>
      <c r="B329" s="431"/>
      <c r="C329" s="431"/>
      <c r="D329" s="431"/>
      <c r="E329" s="431"/>
      <c r="F329" s="431"/>
      <c r="G329" s="431"/>
      <c r="H329" s="431"/>
      <c r="I329" s="431"/>
      <c r="J329" s="431"/>
      <c r="K329" s="431"/>
      <c r="L329" s="431"/>
      <c r="M329" s="431"/>
      <c r="N329" s="431"/>
      <c r="O329" s="431"/>
      <c r="P329" s="431"/>
      <c r="Q329" s="431"/>
      <c r="R329" s="431"/>
      <c r="S329" s="431"/>
      <c r="T329" s="431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</row>
    <row r="330">
      <c r="A330" s="10"/>
      <c r="B330" s="431"/>
      <c r="C330" s="431"/>
      <c r="D330" s="431"/>
      <c r="E330" s="431"/>
      <c r="F330" s="431"/>
      <c r="G330" s="431"/>
      <c r="H330" s="431"/>
      <c r="I330" s="431"/>
      <c r="J330" s="431"/>
      <c r="K330" s="431"/>
      <c r="L330" s="431"/>
      <c r="M330" s="431"/>
      <c r="N330" s="431"/>
      <c r="O330" s="431"/>
      <c r="P330" s="431"/>
      <c r="Q330" s="431"/>
      <c r="R330" s="431"/>
      <c r="S330" s="431"/>
      <c r="T330" s="431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</row>
    <row r="331">
      <c r="A331" s="10"/>
      <c r="B331" s="431"/>
      <c r="C331" s="431"/>
      <c r="D331" s="431"/>
      <c r="E331" s="431"/>
      <c r="F331" s="431"/>
      <c r="G331" s="431"/>
      <c r="H331" s="431"/>
      <c r="I331" s="431"/>
      <c r="J331" s="431"/>
      <c r="K331" s="431"/>
      <c r="L331" s="431"/>
      <c r="M331" s="431"/>
      <c r="N331" s="431"/>
      <c r="O331" s="431"/>
      <c r="P331" s="431"/>
      <c r="Q331" s="431"/>
      <c r="R331" s="431"/>
      <c r="S331" s="431"/>
      <c r="T331" s="431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</row>
    <row r="332">
      <c r="A332" s="10"/>
      <c r="B332" s="431"/>
      <c r="C332" s="431"/>
      <c r="D332" s="431"/>
      <c r="E332" s="431"/>
      <c r="F332" s="431"/>
      <c r="G332" s="431"/>
      <c r="H332" s="431"/>
      <c r="I332" s="431"/>
      <c r="J332" s="431"/>
      <c r="K332" s="431"/>
      <c r="L332" s="431"/>
      <c r="M332" s="431"/>
      <c r="N332" s="431"/>
      <c r="O332" s="431"/>
      <c r="P332" s="431"/>
      <c r="Q332" s="431"/>
      <c r="R332" s="431"/>
      <c r="S332" s="431"/>
      <c r="T332" s="431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</row>
    <row r="333">
      <c r="A333" s="10"/>
      <c r="B333" s="431"/>
      <c r="C333" s="431"/>
      <c r="D333" s="431"/>
      <c r="E333" s="431"/>
      <c r="F333" s="431"/>
      <c r="G333" s="431"/>
      <c r="H333" s="431"/>
      <c r="I333" s="431"/>
      <c r="J333" s="431"/>
      <c r="K333" s="431"/>
      <c r="L333" s="431"/>
      <c r="M333" s="431"/>
      <c r="N333" s="431"/>
      <c r="O333" s="431"/>
      <c r="P333" s="431"/>
      <c r="Q333" s="431"/>
      <c r="R333" s="431"/>
      <c r="S333" s="431"/>
      <c r="T333" s="431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</row>
    <row r="334">
      <c r="A334" s="10"/>
      <c r="B334" s="431"/>
      <c r="C334" s="431"/>
      <c r="D334" s="431"/>
      <c r="E334" s="431"/>
      <c r="F334" s="431"/>
      <c r="G334" s="431"/>
      <c r="H334" s="431"/>
      <c r="I334" s="431"/>
      <c r="J334" s="431"/>
      <c r="K334" s="431"/>
      <c r="L334" s="431"/>
      <c r="M334" s="431"/>
      <c r="N334" s="431"/>
      <c r="O334" s="431"/>
      <c r="P334" s="431"/>
      <c r="Q334" s="431"/>
      <c r="R334" s="431"/>
      <c r="S334" s="431"/>
      <c r="T334" s="431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</row>
    <row r="335">
      <c r="A335" s="10"/>
      <c r="B335" s="431"/>
      <c r="C335" s="431"/>
      <c r="D335" s="431"/>
      <c r="E335" s="431"/>
      <c r="F335" s="431"/>
      <c r="G335" s="431"/>
      <c r="H335" s="431"/>
      <c r="I335" s="431"/>
      <c r="J335" s="431"/>
      <c r="K335" s="431"/>
      <c r="L335" s="431"/>
      <c r="M335" s="431"/>
      <c r="N335" s="431"/>
      <c r="O335" s="431"/>
      <c r="P335" s="431"/>
      <c r="Q335" s="431"/>
      <c r="R335" s="431"/>
      <c r="S335" s="431"/>
      <c r="T335" s="431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</row>
    <row r="336">
      <c r="A336" s="10"/>
      <c r="B336" s="431"/>
      <c r="C336" s="431"/>
      <c r="D336" s="431"/>
      <c r="E336" s="431"/>
      <c r="F336" s="431"/>
      <c r="G336" s="431"/>
      <c r="H336" s="431"/>
      <c r="I336" s="431"/>
      <c r="J336" s="431"/>
      <c r="K336" s="431"/>
      <c r="L336" s="431"/>
      <c r="M336" s="431"/>
      <c r="N336" s="431"/>
      <c r="O336" s="431"/>
      <c r="P336" s="431"/>
      <c r="Q336" s="431"/>
      <c r="R336" s="431"/>
      <c r="S336" s="431"/>
      <c r="T336" s="431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</row>
    <row r="337">
      <c r="A337" s="10"/>
      <c r="B337" s="431"/>
      <c r="C337" s="431"/>
      <c r="D337" s="431"/>
      <c r="E337" s="431"/>
      <c r="F337" s="431"/>
      <c r="G337" s="431"/>
      <c r="H337" s="431"/>
      <c r="I337" s="431"/>
      <c r="J337" s="431"/>
      <c r="K337" s="431"/>
      <c r="L337" s="431"/>
      <c r="M337" s="431"/>
      <c r="N337" s="431"/>
      <c r="O337" s="431"/>
      <c r="P337" s="431"/>
      <c r="Q337" s="431"/>
      <c r="R337" s="431"/>
      <c r="S337" s="431"/>
      <c r="T337" s="431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</row>
    <row r="338">
      <c r="A338" s="10"/>
      <c r="B338" s="431"/>
      <c r="C338" s="431"/>
      <c r="D338" s="431"/>
      <c r="E338" s="431"/>
      <c r="F338" s="431"/>
      <c r="G338" s="431"/>
      <c r="H338" s="431"/>
      <c r="I338" s="431"/>
      <c r="J338" s="431"/>
      <c r="K338" s="431"/>
      <c r="L338" s="431"/>
      <c r="M338" s="431"/>
      <c r="N338" s="431"/>
      <c r="O338" s="431"/>
      <c r="P338" s="431"/>
      <c r="Q338" s="431"/>
      <c r="R338" s="431"/>
      <c r="S338" s="431"/>
      <c r="T338" s="431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</row>
    <row r="339">
      <c r="A339" s="10"/>
      <c r="B339" s="431"/>
      <c r="C339" s="431"/>
      <c r="D339" s="431"/>
      <c r="E339" s="431"/>
      <c r="F339" s="431"/>
      <c r="G339" s="431"/>
      <c r="H339" s="431"/>
      <c r="I339" s="431"/>
      <c r="J339" s="431"/>
      <c r="K339" s="431"/>
      <c r="L339" s="431"/>
      <c r="M339" s="431"/>
      <c r="N339" s="431"/>
      <c r="O339" s="431"/>
      <c r="P339" s="431"/>
      <c r="Q339" s="431"/>
      <c r="R339" s="431"/>
      <c r="S339" s="431"/>
      <c r="T339" s="431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</row>
    <row r="340">
      <c r="A340" s="10"/>
      <c r="B340" s="431"/>
      <c r="C340" s="431"/>
      <c r="D340" s="431"/>
      <c r="E340" s="431"/>
      <c r="F340" s="431"/>
      <c r="G340" s="431"/>
      <c r="H340" s="431"/>
      <c r="I340" s="431"/>
      <c r="J340" s="431"/>
      <c r="K340" s="431"/>
      <c r="L340" s="431"/>
      <c r="M340" s="431"/>
      <c r="N340" s="431"/>
      <c r="O340" s="431"/>
      <c r="P340" s="431"/>
      <c r="Q340" s="431"/>
      <c r="R340" s="431"/>
      <c r="S340" s="431"/>
      <c r="T340" s="431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</row>
    <row r="341">
      <c r="A341" s="10"/>
      <c r="B341" s="431"/>
      <c r="C341" s="431"/>
      <c r="D341" s="431"/>
      <c r="E341" s="431"/>
      <c r="F341" s="431"/>
      <c r="G341" s="431"/>
      <c r="H341" s="431"/>
      <c r="I341" s="431"/>
      <c r="J341" s="431"/>
      <c r="K341" s="431"/>
      <c r="L341" s="431"/>
      <c r="M341" s="431"/>
      <c r="N341" s="431"/>
      <c r="O341" s="431"/>
      <c r="P341" s="431"/>
      <c r="Q341" s="431"/>
      <c r="R341" s="431"/>
      <c r="S341" s="431"/>
      <c r="T341" s="431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</row>
    <row r="342">
      <c r="A342" s="10"/>
      <c r="B342" s="431"/>
      <c r="C342" s="431"/>
      <c r="D342" s="431"/>
      <c r="E342" s="431"/>
      <c r="F342" s="431"/>
      <c r="G342" s="431"/>
      <c r="H342" s="431"/>
      <c r="I342" s="431"/>
      <c r="J342" s="431"/>
      <c r="K342" s="431"/>
      <c r="L342" s="431"/>
      <c r="M342" s="431"/>
      <c r="N342" s="431"/>
      <c r="O342" s="431"/>
      <c r="P342" s="431"/>
      <c r="Q342" s="431"/>
      <c r="R342" s="431"/>
      <c r="S342" s="431"/>
      <c r="T342" s="431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</row>
    <row r="343">
      <c r="A343" s="10"/>
      <c r="B343" s="431"/>
      <c r="C343" s="431"/>
      <c r="D343" s="431"/>
      <c r="E343" s="431"/>
      <c r="F343" s="431"/>
      <c r="G343" s="431"/>
      <c r="H343" s="431"/>
      <c r="I343" s="431"/>
      <c r="J343" s="431"/>
      <c r="K343" s="431"/>
      <c r="L343" s="431"/>
      <c r="M343" s="431"/>
      <c r="N343" s="431"/>
      <c r="O343" s="431"/>
      <c r="P343" s="431"/>
      <c r="Q343" s="431"/>
      <c r="R343" s="431"/>
      <c r="S343" s="431"/>
      <c r="T343" s="431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</row>
    <row r="344">
      <c r="A344" s="10"/>
      <c r="B344" s="431"/>
      <c r="C344" s="431"/>
      <c r="D344" s="431"/>
      <c r="E344" s="431"/>
      <c r="F344" s="431"/>
      <c r="G344" s="431"/>
      <c r="H344" s="431"/>
      <c r="I344" s="431"/>
      <c r="J344" s="431"/>
      <c r="K344" s="431"/>
      <c r="L344" s="431"/>
      <c r="M344" s="431"/>
      <c r="N344" s="431"/>
      <c r="O344" s="431"/>
      <c r="P344" s="431"/>
      <c r="Q344" s="431"/>
      <c r="R344" s="431"/>
      <c r="S344" s="431"/>
      <c r="T344" s="431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</row>
    <row r="345">
      <c r="A345" s="10"/>
      <c r="B345" s="431"/>
      <c r="C345" s="431"/>
      <c r="D345" s="431"/>
      <c r="E345" s="431"/>
      <c r="F345" s="431"/>
      <c r="G345" s="431"/>
      <c r="H345" s="431"/>
      <c r="I345" s="431"/>
      <c r="J345" s="431"/>
      <c r="K345" s="431"/>
      <c r="L345" s="431"/>
      <c r="M345" s="431"/>
      <c r="N345" s="431"/>
      <c r="O345" s="431"/>
      <c r="P345" s="431"/>
      <c r="Q345" s="431"/>
      <c r="R345" s="431"/>
      <c r="S345" s="431"/>
      <c r="T345" s="431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</row>
    <row r="346">
      <c r="A346" s="10"/>
      <c r="B346" s="431"/>
      <c r="C346" s="431"/>
      <c r="D346" s="431"/>
      <c r="E346" s="431"/>
      <c r="F346" s="431"/>
      <c r="G346" s="431"/>
      <c r="H346" s="431"/>
      <c r="I346" s="431"/>
      <c r="J346" s="431"/>
      <c r="K346" s="431"/>
      <c r="L346" s="431"/>
      <c r="M346" s="431"/>
      <c r="N346" s="431"/>
      <c r="O346" s="431"/>
      <c r="P346" s="431"/>
      <c r="Q346" s="431"/>
      <c r="R346" s="431"/>
      <c r="S346" s="431"/>
      <c r="T346" s="431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</row>
    <row r="347">
      <c r="A347" s="10"/>
      <c r="B347" s="431"/>
      <c r="C347" s="431"/>
      <c r="D347" s="431"/>
      <c r="E347" s="431"/>
      <c r="F347" s="431"/>
      <c r="G347" s="431"/>
      <c r="H347" s="431"/>
      <c r="I347" s="431"/>
      <c r="J347" s="431"/>
      <c r="K347" s="431"/>
      <c r="L347" s="431"/>
      <c r="M347" s="431"/>
      <c r="N347" s="431"/>
      <c r="O347" s="431"/>
      <c r="P347" s="431"/>
      <c r="Q347" s="431"/>
      <c r="R347" s="431"/>
      <c r="S347" s="431"/>
      <c r="T347" s="431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</row>
    <row r="348">
      <c r="A348" s="10"/>
      <c r="B348" s="431"/>
      <c r="C348" s="431"/>
      <c r="D348" s="431"/>
      <c r="E348" s="431"/>
      <c r="F348" s="431"/>
      <c r="G348" s="431"/>
      <c r="H348" s="431"/>
      <c r="I348" s="431"/>
      <c r="J348" s="431"/>
      <c r="K348" s="431"/>
      <c r="L348" s="431"/>
      <c r="M348" s="431"/>
      <c r="N348" s="431"/>
      <c r="O348" s="431"/>
      <c r="P348" s="431"/>
      <c r="Q348" s="431"/>
      <c r="R348" s="431"/>
      <c r="S348" s="431"/>
      <c r="T348" s="431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</row>
    <row r="349">
      <c r="A349" s="10"/>
      <c r="B349" s="431"/>
      <c r="C349" s="431"/>
      <c r="D349" s="431"/>
      <c r="E349" s="431"/>
      <c r="F349" s="431"/>
      <c r="G349" s="431"/>
      <c r="H349" s="431"/>
      <c r="I349" s="431"/>
      <c r="J349" s="431"/>
      <c r="K349" s="431"/>
      <c r="L349" s="431"/>
      <c r="M349" s="431"/>
      <c r="N349" s="431"/>
      <c r="O349" s="431"/>
      <c r="P349" s="431"/>
      <c r="Q349" s="431"/>
      <c r="R349" s="431"/>
      <c r="S349" s="431"/>
      <c r="T349" s="431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</row>
    <row r="350">
      <c r="A350" s="10"/>
      <c r="B350" s="431"/>
      <c r="C350" s="431"/>
      <c r="D350" s="431"/>
      <c r="E350" s="431"/>
      <c r="F350" s="431"/>
      <c r="G350" s="431"/>
      <c r="H350" s="431"/>
      <c r="I350" s="431"/>
      <c r="J350" s="431"/>
      <c r="K350" s="431"/>
      <c r="L350" s="431"/>
      <c r="M350" s="431"/>
      <c r="N350" s="431"/>
      <c r="O350" s="431"/>
      <c r="P350" s="431"/>
      <c r="Q350" s="431"/>
      <c r="R350" s="431"/>
      <c r="S350" s="431"/>
      <c r="T350" s="431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</row>
    <row r="351">
      <c r="A351" s="10"/>
      <c r="B351" s="431"/>
      <c r="C351" s="431"/>
      <c r="D351" s="431"/>
      <c r="E351" s="431"/>
      <c r="F351" s="431"/>
      <c r="G351" s="431"/>
      <c r="H351" s="431"/>
      <c r="I351" s="431"/>
      <c r="J351" s="431"/>
      <c r="K351" s="431"/>
      <c r="L351" s="431"/>
      <c r="M351" s="431"/>
      <c r="N351" s="431"/>
      <c r="O351" s="431"/>
      <c r="P351" s="431"/>
      <c r="Q351" s="431"/>
      <c r="R351" s="431"/>
      <c r="S351" s="431"/>
      <c r="T351" s="431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</row>
    <row r="352">
      <c r="A352" s="10"/>
      <c r="B352" s="431"/>
      <c r="C352" s="431"/>
      <c r="D352" s="431"/>
      <c r="E352" s="431"/>
      <c r="F352" s="431"/>
      <c r="G352" s="431"/>
      <c r="H352" s="431"/>
      <c r="I352" s="431"/>
      <c r="J352" s="431"/>
      <c r="K352" s="431"/>
      <c r="L352" s="431"/>
      <c r="M352" s="431"/>
      <c r="N352" s="431"/>
      <c r="O352" s="431"/>
      <c r="P352" s="431"/>
      <c r="Q352" s="431"/>
      <c r="R352" s="431"/>
      <c r="S352" s="431"/>
      <c r="T352" s="431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</row>
    <row r="353">
      <c r="A353" s="10"/>
      <c r="B353" s="431"/>
      <c r="C353" s="431"/>
      <c r="D353" s="431"/>
      <c r="E353" s="431"/>
      <c r="F353" s="431"/>
      <c r="G353" s="431"/>
      <c r="H353" s="431"/>
      <c r="I353" s="431"/>
      <c r="J353" s="431"/>
      <c r="K353" s="431"/>
      <c r="L353" s="431"/>
      <c r="M353" s="431"/>
      <c r="N353" s="431"/>
      <c r="O353" s="431"/>
      <c r="P353" s="431"/>
      <c r="Q353" s="431"/>
      <c r="R353" s="431"/>
      <c r="S353" s="431"/>
      <c r="T353" s="431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</row>
    <row r="354">
      <c r="A354" s="10"/>
      <c r="B354" s="431"/>
      <c r="C354" s="431"/>
      <c r="D354" s="431"/>
      <c r="E354" s="431"/>
      <c r="F354" s="431"/>
      <c r="G354" s="431"/>
      <c r="H354" s="431"/>
      <c r="I354" s="431"/>
      <c r="J354" s="431"/>
      <c r="K354" s="431"/>
      <c r="L354" s="431"/>
      <c r="M354" s="431"/>
      <c r="N354" s="431"/>
      <c r="O354" s="431"/>
      <c r="P354" s="431"/>
      <c r="Q354" s="431"/>
      <c r="R354" s="431"/>
      <c r="S354" s="431"/>
      <c r="T354" s="431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</row>
    <row r="355">
      <c r="A355" s="10"/>
      <c r="B355" s="431"/>
      <c r="C355" s="431"/>
      <c r="D355" s="431"/>
      <c r="E355" s="431"/>
      <c r="F355" s="431"/>
      <c r="G355" s="431"/>
      <c r="H355" s="431"/>
      <c r="I355" s="431"/>
      <c r="J355" s="431"/>
      <c r="K355" s="431"/>
      <c r="L355" s="431"/>
      <c r="M355" s="431"/>
      <c r="N355" s="431"/>
      <c r="O355" s="431"/>
      <c r="P355" s="431"/>
      <c r="Q355" s="431"/>
      <c r="R355" s="431"/>
      <c r="S355" s="431"/>
      <c r="T355" s="431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</row>
    <row r="356">
      <c r="A356" s="10"/>
      <c r="B356" s="431"/>
      <c r="C356" s="431"/>
      <c r="D356" s="431"/>
      <c r="E356" s="431"/>
      <c r="F356" s="431"/>
      <c r="G356" s="431"/>
      <c r="H356" s="431"/>
      <c r="I356" s="431"/>
      <c r="J356" s="431"/>
      <c r="K356" s="431"/>
      <c r="L356" s="431"/>
      <c r="M356" s="431"/>
      <c r="N356" s="431"/>
      <c r="O356" s="431"/>
      <c r="P356" s="431"/>
      <c r="Q356" s="431"/>
      <c r="R356" s="431"/>
      <c r="S356" s="431"/>
      <c r="T356" s="431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</row>
    <row r="357">
      <c r="A357" s="10"/>
      <c r="B357" s="431"/>
      <c r="C357" s="431"/>
      <c r="D357" s="431"/>
      <c r="E357" s="431"/>
      <c r="F357" s="431"/>
      <c r="G357" s="431"/>
      <c r="H357" s="431"/>
      <c r="I357" s="431"/>
      <c r="J357" s="431"/>
      <c r="K357" s="431"/>
      <c r="L357" s="431"/>
      <c r="M357" s="431"/>
      <c r="N357" s="431"/>
      <c r="O357" s="431"/>
      <c r="P357" s="431"/>
      <c r="Q357" s="431"/>
      <c r="R357" s="431"/>
      <c r="S357" s="431"/>
      <c r="T357" s="431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</row>
    <row r="358">
      <c r="A358" s="10"/>
      <c r="B358" s="431"/>
      <c r="C358" s="431"/>
      <c r="D358" s="431"/>
      <c r="E358" s="431"/>
      <c r="F358" s="431"/>
      <c r="G358" s="431"/>
      <c r="H358" s="431"/>
      <c r="I358" s="431"/>
      <c r="J358" s="431"/>
      <c r="K358" s="431"/>
      <c r="L358" s="431"/>
      <c r="M358" s="431"/>
      <c r="N358" s="431"/>
      <c r="O358" s="431"/>
      <c r="P358" s="431"/>
      <c r="Q358" s="431"/>
      <c r="R358" s="431"/>
      <c r="S358" s="431"/>
      <c r="T358" s="431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</row>
    <row r="359">
      <c r="A359" s="10"/>
      <c r="B359" s="431"/>
      <c r="C359" s="431"/>
      <c r="D359" s="431"/>
      <c r="E359" s="431"/>
      <c r="F359" s="431"/>
      <c r="G359" s="431"/>
      <c r="H359" s="431"/>
      <c r="I359" s="431"/>
      <c r="J359" s="431"/>
      <c r="K359" s="431"/>
      <c r="L359" s="431"/>
      <c r="M359" s="431"/>
      <c r="N359" s="431"/>
      <c r="O359" s="431"/>
      <c r="P359" s="431"/>
      <c r="Q359" s="431"/>
      <c r="R359" s="431"/>
      <c r="S359" s="431"/>
      <c r="T359" s="431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</row>
    <row r="360">
      <c r="A360" s="10"/>
      <c r="B360" s="431"/>
      <c r="C360" s="431"/>
      <c r="D360" s="431"/>
      <c r="E360" s="431"/>
      <c r="F360" s="431"/>
      <c r="G360" s="431"/>
      <c r="H360" s="431"/>
      <c r="I360" s="431"/>
      <c r="J360" s="431"/>
      <c r="K360" s="431"/>
      <c r="L360" s="431"/>
      <c r="M360" s="431"/>
      <c r="N360" s="431"/>
      <c r="O360" s="431"/>
      <c r="P360" s="431"/>
      <c r="Q360" s="431"/>
      <c r="R360" s="431"/>
      <c r="S360" s="431"/>
      <c r="T360" s="431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</row>
    <row r="361">
      <c r="A361" s="10"/>
      <c r="B361" s="431"/>
      <c r="C361" s="431"/>
      <c r="D361" s="431"/>
      <c r="E361" s="431"/>
      <c r="F361" s="431"/>
      <c r="G361" s="431"/>
      <c r="H361" s="431"/>
      <c r="I361" s="431"/>
      <c r="J361" s="431"/>
      <c r="K361" s="431"/>
      <c r="L361" s="431"/>
      <c r="M361" s="431"/>
      <c r="N361" s="431"/>
      <c r="O361" s="431"/>
      <c r="P361" s="431"/>
      <c r="Q361" s="431"/>
      <c r="R361" s="431"/>
      <c r="S361" s="431"/>
      <c r="T361" s="431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</row>
    <row r="362">
      <c r="A362" s="10"/>
      <c r="B362" s="431"/>
      <c r="C362" s="431"/>
      <c r="D362" s="431"/>
      <c r="E362" s="431"/>
      <c r="F362" s="431"/>
      <c r="G362" s="431"/>
      <c r="H362" s="431"/>
      <c r="I362" s="431"/>
      <c r="J362" s="431"/>
      <c r="K362" s="431"/>
      <c r="L362" s="431"/>
      <c r="M362" s="431"/>
      <c r="N362" s="431"/>
      <c r="O362" s="431"/>
      <c r="P362" s="431"/>
      <c r="Q362" s="431"/>
      <c r="R362" s="431"/>
      <c r="S362" s="431"/>
      <c r="T362" s="431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</row>
    <row r="363">
      <c r="A363" s="10"/>
      <c r="B363" s="431"/>
      <c r="C363" s="431"/>
      <c r="D363" s="431"/>
      <c r="E363" s="431"/>
      <c r="F363" s="431"/>
      <c r="G363" s="431"/>
      <c r="H363" s="431"/>
      <c r="I363" s="431"/>
      <c r="J363" s="431"/>
      <c r="K363" s="431"/>
      <c r="L363" s="431"/>
      <c r="M363" s="431"/>
      <c r="N363" s="431"/>
      <c r="O363" s="431"/>
      <c r="P363" s="431"/>
      <c r="Q363" s="431"/>
      <c r="R363" s="431"/>
      <c r="S363" s="431"/>
      <c r="T363" s="431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</row>
    <row r="364">
      <c r="A364" s="10"/>
      <c r="B364" s="431"/>
      <c r="C364" s="431"/>
      <c r="D364" s="431"/>
      <c r="E364" s="431"/>
      <c r="F364" s="431"/>
      <c r="G364" s="431"/>
      <c r="H364" s="431"/>
      <c r="I364" s="431"/>
      <c r="J364" s="431"/>
      <c r="K364" s="431"/>
      <c r="L364" s="431"/>
      <c r="M364" s="431"/>
      <c r="N364" s="431"/>
      <c r="O364" s="431"/>
      <c r="P364" s="431"/>
      <c r="Q364" s="431"/>
      <c r="R364" s="431"/>
      <c r="S364" s="431"/>
      <c r="T364" s="431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</row>
    <row r="365">
      <c r="A365" s="10"/>
      <c r="B365" s="431"/>
      <c r="C365" s="431"/>
      <c r="D365" s="431"/>
      <c r="E365" s="431"/>
      <c r="F365" s="431"/>
      <c r="G365" s="431"/>
      <c r="H365" s="431"/>
      <c r="I365" s="431"/>
      <c r="J365" s="431"/>
      <c r="K365" s="431"/>
      <c r="L365" s="431"/>
      <c r="M365" s="431"/>
      <c r="N365" s="431"/>
      <c r="O365" s="431"/>
      <c r="P365" s="431"/>
      <c r="Q365" s="431"/>
      <c r="R365" s="431"/>
      <c r="S365" s="431"/>
      <c r="T365" s="431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</row>
    <row r="366">
      <c r="A366" s="10"/>
      <c r="B366" s="431"/>
      <c r="C366" s="431"/>
      <c r="D366" s="431"/>
      <c r="E366" s="431"/>
      <c r="F366" s="431"/>
      <c r="G366" s="431"/>
      <c r="H366" s="431"/>
      <c r="I366" s="431"/>
      <c r="J366" s="431"/>
      <c r="K366" s="431"/>
      <c r="L366" s="431"/>
      <c r="M366" s="431"/>
      <c r="N366" s="431"/>
      <c r="O366" s="431"/>
      <c r="P366" s="431"/>
      <c r="Q366" s="431"/>
      <c r="R366" s="431"/>
      <c r="S366" s="431"/>
      <c r="T366" s="431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</row>
    <row r="367">
      <c r="A367" s="10"/>
      <c r="B367" s="431"/>
      <c r="C367" s="431"/>
      <c r="D367" s="431"/>
      <c r="E367" s="431"/>
      <c r="F367" s="431"/>
      <c r="G367" s="431"/>
      <c r="H367" s="431"/>
      <c r="I367" s="431"/>
      <c r="J367" s="431"/>
      <c r="K367" s="431"/>
      <c r="L367" s="431"/>
      <c r="M367" s="431"/>
      <c r="N367" s="431"/>
      <c r="O367" s="431"/>
      <c r="P367" s="431"/>
      <c r="Q367" s="431"/>
      <c r="R367" s="431"/>
      <c r="S367" s="431"/>
      <c r="T367" s="431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</row>
    <row r="368">
      <c r="A368" s="10"/>
      <c r="B368" s="431"/>
      <c r="C368" s="431"/>
      <c r="D368" s="431"/>
      <c r="E368" s="431"/>
      <c r="F368" s="431"/>
      <c r="G368" s="431"/>
      <c r="H368" s="431"/>
      <c r="I368" s="431"/>
      <c r="J368" s="431"/>
      <c r="K368" s="431"/>
      <c r="L368" s="431"/>
      <c r="M368" s="431"/>
      <c r="N368" s="431"/>
      <c r="O368" s="431"/>
      <c r="P368" s="431"/>
      <c r="Q368" s="431"/>
      <c r="R368" s="431"/>
      <c r="S368" s="431"/>
      <c r="T368" s="431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</row>
    <row r="369">
      <c r="A369" s="10"/>
      <c r="B369" s="431"/>
      <c r="C369" s="431"/>
      <c r="D369" s="431"/>
      <c r="E369" s="431"/>
      <c r="F369" s="431"/>
      <c r="G369" s="431"/>
      <c r="H369" s="431"/>
      <c r="I369" s="431"/>
      <c r="J369" s="431"/>
      <c r="K369" s="431"/>
      <c r="L369" s="431"/>
      <c r="M369" s="431"/>
      <c r="N369" s="431"/>
      <c r="O369" s="431"/>
      <c r="P369" s="431"/>
      <c r="Q369" s="431"/>
      <c r="R369" s="431"/>
      <c r="S369" s="431"/>
      <c r="T369" s="431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</row>
    <row r="370">
      <c r="A370" s="10"/>
      <c r="B370" s="431"/>
      <c r="C370" s="431"/>
      <c r="D370" s="431"/>
      <c r="E370" s="431"/>
      <c r="F370" s="431"/>
      <c r="G370" s="431"/>
      <c r="H370" s="431"/>
      <c r="I370" s="431"/>
      <c r="J370" s="431"/>
      <c r="K370" s="431"/>
      <c r="L370" s="431"/>
      <c r="M370" s="431"/>
      <c r="N370" s="431"/>
      <c r="O370" s="431"/>
      <c r="P370" s="431"/>
      <c r="Q370" s="431"/>
      <c r="R370" s="431"/>
      <c r="S370" s="431"/>
      <c r="T370" s="431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</row>
    <row r="371">
      <c r="A371" s="10"/>
      <c r="B371" s="431"/>
      <c r="C371" s="431"/>
      <c r="D371" s="431"/>
      <c r="E371" s="431"/>
      <c r="F371" s="431"/>
      <c r="G371" s="431"/>
      <c r="H371" s="431"/>
      <c r="I371" s="431"/>
      <c r="J371" s="431"/>
      <c r="K371" s="431"/>
      <c r="L371" s="431"/>
      <c r="M371" s="431"/>
      <c r="N371" s="431"/>
      <c r="O371" s="431"/>
      <c r="P371" s="431"/>
      <c r="Q371" s="431"/>
      <c r="R371" s="431"/>
      <c r="S371" s="431"/>
      <c r="T371" s="431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</row>
    <row r="372">
      <c r="A372" s="10"/>
      <c r="B372" s="431"/>
      <c r="C372" s="431"/>
      <c r="D372" s="431"/>
      <c r="E372" s="431"/>
      <c r="F372" s="431"/>
      <c r="G372" s="431"/>
      <c r="H372" s="431"/>
      <c r="I372" s="431"/>
      <c r="J372" s="431"/>
      <c r="K372" s="431"/>
      <c r="L372" s="431"/>
      <c r="M372" s="431"/>
      <c r="N372" s="431"/>
      <c r="O372" s="431"/>
      <c r="P372" s="431"/>
      <c r="Q372" s="431"/>
      <c r="R372" s="431"/>
      <c r="S372" s="431"/>
      <c r="T372" s="431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</row>
    <row r="373">
      <c r="A373" s="10"/>
      <c r="B373" s="431"/>
      <c r="C373" s="431"/>
      <c r="D373" s="431"/>
      <c r="E373" s="431"/>
      <c r="F373" s="431"/>
      <c r="G373" s="431"/>
      <c r="H373" s="431"/>
      <c r="I373" s="431"/>
      <c r="J373" s="431"/>
      <c r="K373" s="431"/>
      <c r="L373" s="431"/>
      <c r="M373" s="431"/>
      <c r="N373" s="431"/>
      <c r="O373" s="431"/>
      <c r="P373" s="431"/>
      <c r="Q373" s="431"/>
      <c r="R373" s="431"/>
      <c r="S373" s="431"/>
      <c r="T373" s="431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</row>
    <row r="374">
      <c r="A374" s="10"/>
      <c r="B374" s="431"/>
      <c r="C374" s="431"/>
      <c r="D374" s="431"/>
      <c r="E374" s="431"/>
      <c r="F374" s="431"/>
      <c r="G374" s="431"/>
      <c r="H374" s="431"/>
      <c r="I374" s="431"/>
      <c r="J374" s="431"/>
      <c r="K374" s="431"/>
      <c r="L374" s="431"/>
      <c r="M374" s="431"/>
      <c r="N374" s="431"/>
      <c r="O374" s="431"/>
      <c r="P374" s="431"/>
      <c r="Q374" s="431"/>
      <c r="R374" s="431"/>
      <c r="S374" s="431"/>
      <c r="T374" s="431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</row>
    <row r="375">
      <c r="A375" s="10"/>
      <c r="B375" s="431"/>
      <c r="C375" s="431"/>
      <c r="D375" s="431"/>
      <c r="E375" s="431"/>
      <c r="F375" s="431"/>
      <c r="G375" s="431"/>
      <c r="H375" s="431"/>
      <c r="I375" s="431"/>
      <c r="J375" s="431"/>
      <c r="K375" s="431"/>
      <c r="L375" s="431"/>
      <c r="M375" s="431"/>
      <c r="N375" s="431"/>
      <c r="O375" s="431"/>
      <c r="P375" s="431"/>
      <c r="Q375" s="431"/>
      <c r="R375" s="431"/>
      <c r="S375" s="431"/>
      <c r="T375" s="431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</row>
    <row r="376">
      <c r="A376" s="10"/>
      <c r="B376" s="431"/>
      <c r="C376" s="431"/>
      <c r="D376" s="431"/>
      <c r="E376" s="431"/>
      <c r="F376" s="431"/>
      <c r="G376" s="431"/>
      <c r="H376" s="431"/>
      <c r="I376" s="431"/>
      <c r="J376" s="431"/>
      <c r="K376" s="431"/>
      <c r="L376" s="431"/>
      <c r="M376" s="431"/>
      <c r="N376" s="431"/>
      <c r="O376" s="431"/>
      <c r="P376" s="431"/>
      <c r="Q376" s="431"/>
      <c r="R376" s="431"/>
      <c r="S376" s="431"/>
      <c r="T376" s="431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</row>
    <row r="377">
      <c r="A377" s="10"/>
      <c r="B377" s="431"/>
      <c r="C377" s="431"/>
      <c r="D377" s="431"/>
      <c r="E377" s="431"/>
      <c r="F377" s="431"/>
      <c r="G377" s="431"/>
      <c r="H377" s="431"/>
      <c r="I377" s="431"/>
      <c r="J377" s="431"/>
      <c r="K377" s="431"/>
      <c r="L377" s="431"/>
      <c r="M377" s="431"/>
      <c r="N377" s="431"/>
      <c r="O377" s="431"/>
      <c r="P377" s="431"/>
      <c r="Q377" s="431"/>
      <c r="R377" s="431"/>
      <c r="S377" s="431"/>
      <c r="T377" s="431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</row>
    <row r="378">
      <c r="A378" s="10"/>
      <c r="B378" s="431"/>
      <c r="C378" s="431"/>
      <c r="D378" s="431"/>
      <c r="E378" s="431"/>
      <c r="F378" s="431"/>
      <c r="G378" s="431"/>
      <c r="H378" s="431"/>
      <c r="I378" s="431"/>
      <c r="J378" s="431"/>
      <c r="K378" s="431"/>
      <c r="L378" s="431"/>
      <c r="M378" s="431"/>
      <c r="N378" s="431"/>
      <c r="O378" s="431"/>
      <c r="P378" s="431"/>
      <c r="Q378" s="431"/>
      <c r="R378" s="431"/>
      <c r="S378" s="431"/>
      <c r="T378" s="431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</row>
    <row r="379">
      <c r="A379" s="10"/>
      <c r="B379" s="431"/>
      <c r="C379" s="431"/>
      <c r="D379" s="431"/>
      <c r="E379" s="431"/>
      <c r="F379" s="431"/>
      <c r="G379" s="431"/>
      <c r="H379" s="431"/>
      <c r="I379" s="431"/>
      <c r="J379" s="431"/>
      <c r="K379" s="431"/>
      <c r="L379" s="431"/>
      <c r="M379" s="431"/>
      <c r="N379" s="431"/>
      <c r="O379" s="431"/>
      <c r="P379" s="431"/>
      <c r="Q379" s="431"/>
      <c r="R379" s="431"/>
      <c r="S379" s="431"/>
      <c r="T379" s="431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</row>
    <row r="380">
      <c r="A380" s="10"/>
      <c r="B380" s="431"/>
      <c r="C380" s="431"/>
      <c r="D380" s="431"/>
      <c r="E380" s="431"/>
      <c r="F380" s="431"/>
      <c r="G380" s="431"/>
      <c r="H380" s="431"/>
      <c r="I380" s="431"/>
      <c r="J380" s="431"/>
      <c r="K380" s="431"/>
      <c r="L380" s="431"/>
      <c r="M380" s="431"/>
      <c r="N380" s="431"/>
      <c r="O380" s="431"/>
      <c r="P380" s="431"/>
      <c r="Q380" s="431"/>
      <c r="R380" s="431"/>
      <c r="S380" s="431"/>
      <c r="T380" s="431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</row>
    <row r="381">
      <c r="A381" s="10"/>
      <c r="B381" s="431"/>
      <c r="C381" s="431"/>
      <c r="D381" s="431"/>
      <c r="E381" s="431"/>
      <c r="F381" s="431"/>
      <c r="G381" s="431"/>
      <c r="H381" s="431"/>
      <c r="I381" s="431"/>
      <c r="J381" s="431"/>
      <c r="K381" s="431"/>
      <c r="L381" s="431"/>
      <c r="M381" s="431"/>
      <c r="N381" s="431"/>
      <c r="O381" s="431"/>
      <c r="P381" s="431"/>
      <c r="Q381" s="431"/>
      <c r="R381" s="431"/>
      <c r="S381" s="431"/>
      <c r="T381" s="431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</row>
    <row r="382">
      <c r="A382" s="10"/>
      <c r="B382" s="431"/>
      <c r="C382" s="431"/>
      <c r="D382" s="431"/>
      <c r="E382" s="431"/>
      <c r="F382" s="431"/>
      <c r="G382" s="431"/>
      <c r="H382" s="431"/>
      <c r="I382" s="431"/>
      <c r="J382" s="431"/>
      <c r="K382" s="431"/>
      <c r="L382" s="431"/>
      <c r="M382" s="431"/>
      <c r="N382" s="431"/>
      <c r="O382" s="431"/>
      <c r="P382" s="431"/>
      <c r="Q382" s="431"/>
      <c r="R382" s="431"/>
      <c r="S382" s="431"/>
      <c r="T382" s="431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</row>
    <row r="383">
      <c r="A383" s="10"/>
      <c r="B383" s="431"/>
      <c r="C383" s="431"/>
      <c r="D383" s="431"/>
      <c r="E383" s="431"/>
      <c r="F383" s="431"/>
      <c r="G383" s="431"/>
      <c r="H383" s="431"/>
      <c r="I383" s="431"/>
      <c r="J383" s="431"/>
      <c r="K383" s="431"/>
      <c r="L383" s="431"/>
      <c r="M383" s="431"/>
      <c r="N383" s="431"/>
      <c r="O383" s="431"/>
      <c r="P383" s="431"/>
      <c r="Q383" s="431"/>
      <c r="R383" s="431"/>
      <c r="S383" s="431"/>
      <c r="T383" s="431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</row>
    <row r="384">
      <c r="A384" s="10"/>
      <c r="B384" s="431"/>
      <c r="C384" s="431"/>
      <c r="D384" s="431"/>
      <c r="E384" s="431"/>
      <c r="F384" s="431"/>
      <c r="G384" s="431"/>
      <c r="H384" s="431"/>
      <c r="I384" s="431"/>
      <c r="J384" s="431"/>
      <c r="K384" s="431"/>
      <c r="L384" s="431"/>
      <c r="M384" s="431"/>
      <c r="N384" s="431"/>
      <c r="O384" s="431"/>
      <c r="P384" s="431"/>
      <c r="Q384" s="431"/>
      <c r="R384" s="431"/>
      <c r="S384" s="431"/>
      <c r="T384" s="431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</row>
    <row r="385">
      <c r="A385" s="10"/>
      <c r="B385" s="431"/>
      <c r="C385" s="431"/>
      <c r="D385" s="431"/>
      <c r="E385" s="431"/>
      <c r="F385" s="431"/>
      <c r="G385" s="431"/>
      <c r="H385" s="431"/>
      <c r="I385" s="431"/>
      <c r="J385" s="431"/>
      <c r="K385" s="431"/>
      <c r="L385" s="431"/>
      <c r="M385" s="431"/>
      <c r="N385" s="431"/>
      <c r="O385" s="431"/>
      <c r="P385" s="431"/>
      <c r="Q385" s="431"/>
      <c r="R385" s="431"/>
      <c r="S385" s="431"/>
      <c r="T385" s="431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</row>
    <row r="386">
      <c r="A386" s="10"/>
      <c r="B386" s="431"/>
      <c r="C386" s="431"/>
      <c r="D386" s="431"/>
      <c r="E386" s="431"/>
      <c r="F386" s="431"/>
      <c r="G386" s="431"/>
      <c r="H386" s="431"/>
      <c r="I386" s="431"/>
      <c r="J386" s="431"/>
      <c r="K386" s="431"/>
      <c r="L386" s="431"/>
      <c r="M386" s="431"/>
      <c r="N386" s="431"/>
      <c r="O386" s="431"/>
      <c r="P386" s="431"/>
      <c r="Q386" s="431"/>
      <c r="R386" s="431"/>
      <c r="S386" s="431"/>
      <c r="T386" s="431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</row>
    <row r="387">
      <c r="A387" s="10"/>
      <c r="B387" s="431"/>
      <c r="C387" s="431"/>
      <c r="D387" s="431"/>
      <c r="E387" s="431"/>
      <c r="F387" s="431"/>
      <c r="G387" s="431"/>
      <c r="H387" s="431"/>
      <c r="I387" s="431"/>
      <c r="J387" s="431"/>
      <c r="K387" s="431"/>
      <c r="L387" s="431"/>
      <c r="M387" s="431"/>
      <c r="N387" s="431"/>
      <c r="O387" s="431"/>
      <c r="P387" s="431"/>
      <c r="Q387" s="431"/>
      <c r="R387" s="431"/>
      <c r="S387" s="431"/>
      <c r="T387" s="431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</row>
    <row r="388">
      <c r="A388" s="10"/>
      <c r="B388" s="431"/>
      <c r="C388" s="431"/>
      <c r="D388" s="431"/>
      <c r="E388" s="431"/>
      <c r="F388" s="431"/>
      <c r="G388" s="431"/>
      <c r="H388" s="431"/>
      <c r="I388" s="431"/>
      <c r="J388" s="431"/>
      <c r="K388" s="431"/>
      <c r="L388" s="431"/>
      <c r="M388" s="431"/>
      <c r="N388" s="431"/>
      <c r="O388" s="431"/>
      <c r="P388" s="431"/>
      <c r="Q388" s="431"/>
      <c r="R388" s="431"/>
      <c r="S388" s="431"/>
      <c r="T388" s="431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</row>
    <row r="389">
      <c r="A389" s="10"/>
      <c r="B389" s="431"/>
      <c r="C389" s="431"/>
      <c r="D389" s="431"/>
      <c r="E389" s="431"/>
      <c r="F389" s="431"/>
      <c r="G389" s="431"/>
      <c r="H389" s="431"/>
      <c r="I389" s="431"/>
      <c r="J389" s="431"/>
      <c r="K389" s="431"/>
      <c r="L389" s="431"/>
      <c r="M389" s="431"/>
      <c r="N389" s="431"/>
      <c r="O389" s="431"/>
      <c r="P389" s="431"/>
      <c r="Q389" s="431"/>
      <c r="R389" s="431"/>
      <c r="S389" s="431"/>
      <c r="T389" s="431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</row>
    <row r="390">
      <c r="A390" s="10"/>
      <c r="B390" s="431"/>
      <c r="C390" s="431"/>
      <c r="D390" s="431"/>
      <c r="E390" s="431"/>
      <c r="F390" s="431"/>
      <c r="G390" s="431"/>
      <c r="H390" s="431"/>
      <c r="I390" s="431"/>
      <c r="J390" s="431"/>
      <c r="K390" s="431"/>
      <c r="L390" s="431"/>
      <c r="M390" s="431"/>
      <c r="N390" s="431"/>
      <c r="O390" s="431"/>
      <c r="P390" s="431"/>
      <c r="Q390" s="431"/>
      <c r="R390" s="431"/>
      <c r="S390" s="431"/>
      <c r="T390" s="431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</row>
    <row r="391">
      <c r="A391" s="10"/>
      <c r="B391" s="431"/>
      <c r="C391" s="431"/>
      <c r="D391" s="431"/>
      <c r="E391" s="431"/>
      <c r="F391" s="431"/>
      <c r="G391" s="431"/>
      <c r="H391" s="431"/>
      <c r="I391" s="431"/>
      <c r="J391" s="431"/>
      <c r="K391" s="431"/>
      <c r="L391" s="431"/>
      <c r="M391" s="431"/>
      <c r="N391" s="431"/>
      <c r="O391" s="431"/>
      <c r="P391" s="431"/>
      <c r="Q391" s="431"/>
      <c r="R391" s="431"/>
      <c r="S391" s="431"/>
      <c r="T391" s="431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</row>
    <row r="392">
      <c r="A392" s="10"/>
      <c r="B392" s="431"/>
      <c r="C392" s="431"/>
      <c r="D392" s="431"/>
      <c r="E392" s="431"/>
      <c r="F392" s="431"/>
      <c r="G392" s="431"/>
      <c r="H392" s="431"/>
      <c r="I392" s="431"/>
      <c r="J392" s="431"/>
      <c r="K392" s="431"/>
      <c r="L392" s="431"/>
      <c r="M392" s="431"/>
      <c r="N392" s="431"/>
      <c r="O392" s="431"/>
      <c r="P392" s="431"/>
      <c r="Q392" s="431"/>
      <c r="R392" s="431"/>
      <c r="S392" s="431"/>
      <c r="T392" s="431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</row>
    <row r="393">
      <c r="A393" s="10"/>
      <c r="B393" s="431"/>
      <c r="C393" s="431"/>
      <c r="D393" s="431"/>
      <c r="E393" s="431"/>
      <c r="F393" s="431"/>
      <c r="G393" s="431"/>
      <c r="H393" s="431"/>
      <c r="I393" s="431"/>
      <c r="J393" s="431"/>
      <c r="K393" s="431"/>
      <c r="L393" s="431"/>
      <c r="M393" s="431"/>
      <c r="N393" s="431"/>
      <c r="O393" s="431"/>
      <c r="P393" s="431"/>
      <c r="Q393" s="431"/>
      <c r="R393" s="431"/>
      <c r="S393" s="431"/>
      <c r="T393" s="431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</row>
    <row r="394">
      <c r="A394" s="10"/>
      <c r="B394" s="431"/>
      <c r="C394" s="431"/>
      <c r="D394" s="431"/>
      <c r="E394" s="431"/>
      <c r="F394" s="431"/>
      <c r="G394" s="431"/>
      <c r="H394" s="431"/>
      <c r="I394" s="431"/>
      <c r="J394" s="431"/>
      <c r="K394" s="431"/>
      <c r="L394" s="431"/>
      <c r="M394" s="431"/>
      <c r="N394" s="431"/>
      <c r="O394" s="431"/>
      <c r="P394" s="431"/>
      <c r="Q394" s="431"/>
      <c r="R394" s="431"/>
      <c r="S394" s="431"/>
      <c r="T394" s="431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</row>
    <row r="395">
      <c r="A395" s="10"/>
      <c r="B395" s="431"/>
      <c r="C395" s="431"/>
      <c r="D395" s="431"/>
      <c r="E395" s="431"/>
      <c r="F395" s="431"/>
      <c r="G395" s="431"/>
      <c r="H395" s="431"/>
      <c r="I395" s="431"/>
      <c r="J395" s="431"/>
      <c r="K395" s="431"/>
      <c r="L395" s="431"/>
      <c r="M395" s="431"/>
      <c r="N395" s="431"/>
      <c r="O395" s="431"/>
      <c r="P395" s="431"/>
      <c r="Q395" s="431"/>
      <c r="R395" s="431"/>
      <c r="S395" s="431"/>
      <c r="T395" s="431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</row>
    <row r="396">
      <c r="A396" s="10"/>
      <c r="B396" s="431"/>
      <c r="C396" s="431"/>
      <c r="D396" s="431"/>
      <c r="E396" s="431"/>
      <c r="F396" s="431"/>
      <c r="G396" s="431"/>
      <c r="H396" s="431"/>
      <c r="I396" s="431"/>
      <c r="J396" s="431"/>
      <c r="K396" s="431"/>
      <c r="L396" s="431"/>
      <c r="M396" s="431"/>
      <c r="N396" s="431"/>
      <c r="O396" s="431"/>
      <c r="P396" s="431"/>
      <c r="Q396" s="431"/>
      <c r="R396" s="431"/>
      <c r="S396" s="431"/>
      <c r="T396" s="431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</row>
    <row r="397">
      <c r="A397" s="10"/>
      <c r="B397" s="431"/>
      <c r="C397" s="431"/>
      <c r="D397" s="431"/>
      <c r="E397" s="431"/>
      <c r="F397" s="431"/>
      <c r="G397" s="431"/>
      <c r="H397" s="431"/>
      <c r="I397" s="431"/>
      <c r="J397" s="431"/>
      <c r="K397" s="431"/>
      <c r="L397" s="431"/>
      <c r="M397" s="431"/>
      <c r="N397" s="431"/>
      <c r="O397" s="431"/>
      <c r="P397" s="431"/>
      <c r="Q397" s="431"/>
      <c r="R397" s="431"/>
      <c r="S397" s="431"/>
      <c r="T397" s="431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</row>
    <row r="398">
      <c r="A398" s="10"/>
      <c r="B398" s="431"/>
      <c r="C398" s="431"/>
      <c r="D398" s="431"/>
      <c r="E398" s="431"/>
      <c r="F398" s="431"/>
      <c r="G398" s="431"/>
      <c r="H398" s="431"/>
      <c r="I398" s="431"/>
      <c r="J398" s="431"/>
      <c r="K398" s="431"/>
      <c r="L398" s="431"/>
      <c r="M398" s="431"/>
      <c r="N398" s="431"/>
      <c r="O398" s="431"/>
      <c r="P398" s="431"/>
      <c r="Q398" s="431"/>
      <c r="R398" s="431"/>
      <c r="S398" s="431"/>
      <c r="T398" s="431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</row>
    <row r="399">
      <c r="A399" s="10"/>
      <c r="B399" s="431"/>
      <c r="C399" s="431"/>
      <c r="D399" s="431"/>
      <c r="E399" s="431"/>
      <c r="F399" s="431"/>
      <c r="G399" s="431"/>
      <c r="H399" s="431"/>
      <c r="I399" s="431"/>
      <c r="J399" s="431"/>
      <c r="K399" s="431"/>
      <c r="L399" s="431"/>
      <c r="M399" s="431"/>
      <c r="N399" s="431"/>
      <c r="O399" s="431"/>
      <c r="P399" s="431"/>
      <c r="Q399" s="431"/>
      <c r="R399" s="431"/>
      <c r="S399" s="431"/>
      <c r="T399" s="431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</row>
    <row r="400">
      <c r="A400" s="10"/>
      <c r="B400" s="431"/>
      <c r="C400" s="431"/>
      <c r="D400" s="431"/>
      <c r="E400" s="431"/>
      <c r="F400" s="431"/>
      <c r="G400" s="431"/>
      <c r="H400" s="431"/>
      <c r="I400" s="431"/>
      <c r="J400" s="431"/>
      <c r="K400" s="431"/>
      <c r="L400" s="431"/>
      <c r="M400" s="431"/>
      <c r="N400" s="431"/>
      <c r="O400" s="431"/>
      <c r="P400" s="431"/>
      <c r="Q400" s="431"/>
      <c r="R400" s="431"/>
      <c r="S400" s="431"/>
      <c r="T400" s="431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</row>
    <row r="401">
      <c r="A401" s="10"/>
      <c r="B401" s="431"/>
      <c r="C401" s="431"/>
      <c r="D401" s="431"/>
      <c r="E401" s="431"/>
      <c r="F401" s="431"/>
      <c r="G401" s="431"/>
      <c r="H401" s="431"/>
      <c r="I401" s="431"/>
      <c r="J401" s="431"/>
      <c r="K401" s="431"/>
      <c r="L401" s="431"/>
      <c r="M401" s="431"/>
      <c r="N401" s="431"/>
      <c r="O401" s="431"/>
      <c r="P401" s="431"/>
      <c r="Q401" s="431"/>
      <c r="R401" s="431"/>
      <c r="S401" s="431"/>
      <c r="T401" s="431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</row>
    <row r="402">
      <c r="A402" s="10"/>
      <c r="B402" s="431"/>
      <c r="C402" s="431"/>
      <c r="D402" s="431"/>
      <c r="E402" s="431"/>
      <c r="F402" s="431"/>
      <c r="G402" s="431"/>
      <c r="H402" s="431"/>
      <c r="I402" s="431"/>
      <c r="J402" s="431"/>
      <c r="K402" s="431"/>
      <c r="L402" s="431"/>
      <c r="M402" s="431"/>
      <c r="N402" s="431"/>
      <c r="O402" s="431"/>
      <c r="P402" s="431"/>
      <c r="Q402" s="431"/>
      <c r="R402" s="431"/>
      <c r="S402" s="431"/>
      <c r="T402" s="431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</row>
    <row r="403">
      <c r="A403" s="10"/>
      <c r="B403" s="431"/>
      <c r="C403" s="431"/>
      <c r="D403" s="431"/>
      <c r="E403" s="431"/>
      <c r="F403" s="431"/>
      <c r="G403" s="431"/>
      <c r="H403" s="431"/>
      <c r="I403" s="431"/>
      <c r="J403" s="431"/>
      <c r="K403" s="431"/>
      <c r="L403" s="431"/>
      <c r="M403" s="431"/>
      <c r="N403" s="431"/>
      <c r="O403" s="431"/>
      <c r="P403" s="431"/>
      <c r="Q403" s="431"/>
      <c r="R403" s="431"/>
      <c r="S403" s="431"/>
      <c r="T403" s="431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</row>
    <row r="404">
      <c r="A404" s="10"/>
      <c r="B404" s="431"/>
      <c r="C404" s="431"/>
      <c r="D404" s="431"/>
      <c r="E404" s="431"/>
      <c r="F404" s="431"/>
      <c r="G404" s="431"/>
      <c r="H404" s="431"/>
      <c r="I404" s="431"/>
      <c r="J404" s="431"/>
      <c r="K404" s="431"/>
      <c r="L404" s="431"/>
      <c r="M404" s="431"/>
      <c r="N404" s="431"/>
      <c r="O404" s="431"/>
      <c r="P404" s="431"/>
      <c r="Q404" s="431"/>
      <c r="R404" s="431"/>
      <c r="S404" s="431"/>
      <c r="T404" s="431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</row>
    <row r="405">
      <c r="A405" s="10"/>
      <c r="B405" s="431"/>
      <c r="C405" s="431"/>
      <c r="D405" s="431"/>
      <c r="E405" s="431"/>
      <c r="F405" s="431"/>
      <c r="G405" s="431"/>
      <c r="H405" s="431"/>
      <c r="I405" s="431"/>
      <c r="J405" s="431"/>
      <c r="K405" s="431"/>
      <c r="L405" s="431"/>
      <c r="M405" s="431"/>
      <c r="N405" s="431"/>
      <c r="O405" s="431"/>
      <c r="P405" s="431"/>
      <c r="Q405" s="431"/>
      <c r="R405" s="431"/>
      <c r="S405" s="431"/>
      <c r="T405" s="431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</row>
    <row r="406">
      <c r="A406" s="10"/>
      <c r="B406" s="431"/>
      <c r="C406" s="431"/>
      <c r="D406" s="431"/>
      <c r="E406" s="431"/>
      <c r="F406" s="431"/>
      <c r="G406" s="431"/>
      <c r="H406" s="431"/>
      <c r="I406" s="431"/>
      <c r="J406" s="431"/>
      <c r="K406" s="431"/>
      <c r="L406" s="431"/>
      <c r="M406" s="431"/>
      <c r="N406" s="431"/>
      <c r="O406" s="431"/>
      <c r="P406" s="431"/>
      <c r="Q406" s="431"/>
      <c r="R406" s="431"/>
      <c r="S406" s="431"/>
      <c r="T406" s="431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</row>
    <row r="407">
      <c r="A407" s="10"/>
      <c r="B407" s="431"/>
      <c r="C407" s="431"/>
      <c r="D407" s="431"/>
      <c r="E407" s="431"/>
      <c r="F407" s="431"/>
      <c r="G407" s="431"/>
      <c r="H407" s="431"/>
      <c r="I407" s="431"/>
      <c r="J407" s="431"/>
      <c r="K407" s="431"/>
      <c r="L407" s="431"/>
      <c r="M407" s="431"/>
      <c r="N407" s="431"/>
      <c r="O407" s="431"/>
      <c r="P407" s="431"/>
      <c r="Q407" s="431"/>
      <c r="R407" s="431"/>
      <c r="S407" s="431"/>
      <c r="T407" s="431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</row>
    <row r="408">
      <c r="A408" s="10"/>
      <c r="B408" s="431"/>
      <c r="C408" s="431"/>
      <c r="D408" s="431"/>
      <c r="E408" s="431"/>
      <c r="F408" s="431"/>
      <c r="G408" s="431"/>
      <c r="H408" s="431"/>
      <c r="I408" s="431"/>
      <c r="J408" s="431"/>
      <c r="K408" s="431"/>
      <c r="L408" s="431"/>
      <c r="M408" s="431"/>
      <c r="N408" s="431"/>
      <c r="O408" s="431"/>
      <c r="P408" s="431"/>
      <c r="Q408" s="431"/>
      <c r="R408" s="431"/>
      <c r="S408" s="431"/>
      <c r="T408" s="431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</row>
    <row r="409">
      <c r="A409" s="10"/>
      <c r="B409" s="431"/>
      <c r="C409" s="431"/>
      <c r="D409" s="431"/>
      <c r="E409" s="431"/>
      <c r="F409" s="431"/>
      <c r="G409" s="431"/>
      <c r="H409" s="431"/>
      <c r="I409" s="431"/>
      <c r="J409" s="431"/>
      <c r="K409" s="431"/>
      <c r="L409" s="431"/>
      <c r="M409" s="431"/>
      <c r="N409" s="431"/>
      <c r="O409" s="431"/>
      <c r="P409" s="431"/>
      <c r="Q409" s="431"/>
      <c r="R409" s="431"/>
      <c r="S409" s="431"/>
      <c r="T409" s="431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</row>
    <row r="410">
      <c r="A410" s="10"/>
      <c r="B410" s="431"/>
      <c r="C410" s="431"/>
      <c r="D410" s="431"/>
      <c r="E410" s="431"/>
      <c r="F410" s="431"/>
      <c r="G410" s="431"/>
      <c r="H410" s="431"/>
      <c r="I410" s="431"/>
      <c r="J410" s="431"/>
      <c r="K410" s="431"/>
      <c r="L410" s="431"/>
      <c r="M410" s="431"/>
      <c r="N410" s="431"/>
      <c r="O410" s="431"/>
      <c r="P410" s="431"/>
      <c r="Q410" s="431"/>
      <c r="R410" s="431"/>
      <c r="S410" s="431"/>
      <c r="T410" s="431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</row>
    <row r="411">
      <c r="A411" s="10"/>
      <c r="B411" s="431"/>
      <c r="C411" s="431"/>
      <c r="D411" s="431"/>
      <c r="E411" s="431"/>
      <c r="F411" s="431"/>
      <c r="G411" s="431"/>
      <c r="H411" s="431"/>
      <c r="I411" s="431"/>
      <c r="J411" s="431"/>
      <c r="K411" s="431"/>
      <c r="L411" s="431"/>
      <c r="M411" s="431"/>
      <c r="N411" s="431"/>
      <c r="O411" s="431"/>
      <c r="P411" s="431"/>
      <c r="Q411" s="431"/>
      <c r="R411" s="431"/>
      <c r="S411" s="431"/>
      <c r="T411" s="431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</row>
    <row r="412">
      <c r="A412" s="10"/>
      <c r="B412" s="431"/>
      <c r="C412" s="431"/>
      <c r="D412" s="431"/>
      <c r="E412" s="431"/>
      <c r="F412" s="431"/>
      <c r="G412" s="431"/>
      <c r="H412" s="431"/>
      <c r="I412" s="431"/>
      <c r="J412" s="431"/>
      <c r="K412" s="431"/>
      <c r="L412" s="431"/>
      <c r="M412" s="431"/>
      <c r="N412" s="431"/>
      <c r="O412" s="431"/>
      <c r="P412" s="431"/>
      <c r="Q412" s="431"/>
      <c r="R412" s="431"/>
      <c r="S412" s="431"/>
      <c r="T412" s="431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</row>
    <row r="413">
      <c r="A413" s="10"/>
      <c r="B413" s="431"/>
      <c r="C413" s="431"/>
      <c r="D413" s="431"/>
      <c r="E413" s="431"/>
      <c r="F413" s="431"/>
      <c r="G413" s="431"/>
      <c r="H413" s="431"/>
      <c r="I413" s="431"/>
      <c r="J413" s="431"/>
      <c r="K413" s="431"/>
      <c r="L413" s="431"/>
      <c r="M413" s="431"/>
      <c r="N413" s="431"/>
      <c r="O413" s="431"/>
      <c r="P413" s="431"/>
      <c r="Q413" s="431"/>
      <c r="R413" s="431"/>
      <c r="S413" s="431"/>
      <c r="T413" s="431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</row>
    <row r="414">
      <c r="A414" s="10"/>
      <c r="B414" s="431"/>
      <c r="C414" s="431"/>
      <c r="D414" s="431"/>
      <c r="E414" s="431"/>
      <c r="F414" s="431"/>
      <c r="G414" s="431"/>
      <c r="H414" s="431"/>
      <c r="I414" s="431"/>
      <c r="J414" s="431"/>
      <c r="K414" s="431"/>
      <c r="L414" s="431"/>
      <c r="M414" s="431"/>
      <c r="N414" s="431"/>
      <c r="O414" s="431"/>
      <c r="P414" s="431"/>
      <c r="Q414" s="431"/>
      <c r="R414" s="431"/>
      <c r="S414" s="431"/>
      <c r="T414" s="431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</row>
    <row r="415">
      <c r="A415" s="10"/>
      <c r="B415" s="431"/>
      <c r="C415" s="431"/>
      <c r="D415" s="431"/>
      <c r="E415" s="431"/>
      <c r="F415" s="431"/>
      <c r="G415" s="431"/>
      <c r="H415" s="431"/>
      <c r="I415" s="431"/>
      <c r="J415" s="431"/>
      <c r="K415" s="431"/>
      <c r="L415" s="431"/>
      <c r="M415" s="431"/>
      <c r="N415" s="431"/>
      <c r="O415" s="431"/>
      <c r="P415" s="431"/>
      <c r="Q415" s="431"/>
      <c r="R415" s="431"/>
      <c r="S415" s="431"/>
      <c r="T415" s="431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</row>
    <row r="416">
      <c r="A416" s="10"/>
      <c r="B416" s="431"/>
      <c r="C416" s="431"/>
      <c r="D416" s="431"/>
      <c r="E416" s="431"/>
      <c r="F416" s="431"/>
      <c r="G416" s="431"/>
      <c r="H416" s="431"/>
      <c r="I416" s="431"/>
      <c r="J416" s="431"/>
      <c r="K416" s="431"/>
      <c r="L416" s="431"/>
      <c r="M416" s="431"/>
      <c r="N416" s="431"/>
      <c r="O416" s="431"/>
      <c r="P416" s="431"/>
      <c r="Q416" s="431"/>
      <c r="R416" s="431"/>
      <c r="S416" s="431"/>
      <c r="T416" s="431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</row>
    <row r="417">
      <c r="A417" s="10"/>
      <c r="B417" s="431"/>
      <c r="C417" s="431"/>
      <c r="D417" s="431"/>
      <c r="E417" s="431"/>
      <c r="F417" s="431"/>
      <c r="G417" s="431"/>
      <c r="H417" s="431"/>
      <c r="I417" s="431"/>
      <c r="J417" s="431"/>
      <c r="K417" s="431"/>
      <c r="L417" s="431"/>
      <c r="M417" s="431"/>
      <c r="N417" s="431"/>
      <c r="O417" s="431"/>
      <c r="P417" s="431"/>
      <c r="Q417" s="431"/>
      <c r="R417" s="431"/>
      <c r="S417" s="431"/>
      <c r="T417" s="431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</row>
    <row r="418">
      <c r="A418" s="10"/>
      <c r="B418" s="431"/>
      <c r="C418" s="431"/>
      <c r="D418" s="431"/>
      <c r="E418" s="431"/>
      <c r="F418" s="431"/>
      <c r="G418" s="431"/>
      <c r="H418" s="431"/>
      <c r="I418" s="431"/>
      <c r="J418" s="431"/>
      <c r="K418" s="431"/>
      <c r="L418" s="431"/>
      <c r="M418" s="431"/>
      <c r="N418" s="431"/>
      <c r="O418" s="431"/>
      <c r="P418" s="431"/>
      <c r="Q418" s="431"/>
      <c r="R418" s="431"/>
      <c r="S418" s="431"/>
      <c r="T418" s="431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</row>
    <row r="419">
      <c r="A419" s="10"/>
      <c r="B419" s="431"/>
      <c r="C419" s="431"/>
      <c r="D419" s="431"/>
      <c r="E419" s="431"/>
      <c r="F419" s="431"/>
      <c r="G419" s="431"/>
      <c r="H419" s="431"/>
      <c r="I419" s="431"/>
      <c r="J419" s="431"/>
      <c r="K419" s="431"/>
      <c r="L419" s="431"/>
      <c r="M419" s="431"/>
      <c r="N419" s="431"/>
      <c r="O419" s="431"/>
      <c r="P419" s="431"/>
      <c r="Q419" s="431"/>
      <c r="R419" s="431"/>
      <c r="S419" s="431"/>
      <c r="T419" s="431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</row>
    <row r="420">
      <c r="A420" s="10"/>
      <c r="B420" s="431"/>
      <c r="C420" s="431"/>
      <c r="D420" s="431"/>
      <c r="E420" s="431"/>
      <c r="F420" s="431"/>
      <c r="G420" s="431"/>
      <c r="H420" s="431"/>
      <c r="I420" s="431"/>
      <c r="J420" s="431"/>
      <c r="K420" s="431"/>
      <c r="L420" s="431"/>
      <c r="M420" s="431"/>
      <c r="N420" s="431"/>
      <c r="O420" s="431"/>
      <c r="P420" s="431"/>
      <c r="Q420" s="431"/>
      <c r="R420" s="431"/>
      <c r="S420" s="431"/>
      <c r="T420" s="431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</row>
    <row r="421">
      <c r="A421" s="10"/>
      <c r="B421" s="431"/>
      <c r="C421" s="431"/>
      <c r="D421" s="431"/>
      <c r="E421" s="431"/>
      <c r="F421" s="431"/>
      <c r="G421" s="431"/>
      <c r="H421" s="431"/>
      <c r="I421" s="431"/>
      <c r="J421" s="431"/>
      <c r="K421" s="431"/>
      <c r="L421" s="431"/>
      <c r="M421" s="431"/>
      <c r="N421" s="431"/>
      <c r="O421" s="431"/>
      <c r="P421" s="431"/>
      <c r="Q421" s="431"/>
      <c r="R421" s="431"/>
      <c r="S421" s="431"/>
      <c r="T421" s="431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</row>
    <row r="422">
      <c r="A422" s="10"/>
      <c r="B422" s="431"/>
      <c r="C422" s="431"/>
      <c r="D422" s="431"/>
      <c r="E422" s="431"/>
      <c r="F422" s="431"/>
      <c r="G422" s="431"/>
      <c r="H422" s="431"/>
      <c r="I422" s="431"/>
      <c r="J422" s="431"/>
      <c r="K422" s="431"/>
      <c r="L422" s="431"/>
      <c r="M422" s="431"/>
      <c r="N422" s="431"/>
      <c r="O422" s="431"/>
      <c r="P422" s="431"/>
      <c r="Q422" s="431"/>
      <c r="R422" s="431"/>
      <c r="S422" s="431"/>
      <c r="T422" s="431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</row>
    <row r="423">
      <c r="A423" s="10"/>
      <c r="B423" s="431"/>
      <c r="C423" s="431"/>
      <c r="D423" s="431"/>
      <c r="E423" s="431"/>
      <c r="F423" s="431"/>
      <c r="G423" s="431"/>
      <c r="H423" s="431"/>
      <c r="I423" s="431"/>
      <c r="J423" s="431"/>
      <c r="K423" s="431"/>
      <c r="L423" s="431"/>
      <c r="M423" s="431"/>
      <c r="N423" s="431"/>
      <c r="O423" s="431"/>
      <c r="P423" s="431"/>
      <c r="Q423" s="431"/>
      <c r="R423" s="431"/>
      <c r="S423" s="431"/>
      <c r="T423" s="431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</row>
    <row r="424">
      <c r="A424" s="10"/>
      <c r="B424" s="431"/>
      <c r="C424" s="431"/>
      <c r="D424" s="431"/>
      <c r="E424" s="431"/>
      <c r="F424" s="431"/>
      <c r="G424" s="431"/>
      <c r="H424" s="431"/>
      <c r="I424" s="431"/>
      <c r="J424" s="431"/>
      <c r="K424" s="431"/>
      <c r="L424" s="431"/>
      <c r="M424" s="431"/>
      <c r="N424" s="431"/>
      <c r="O424" s="431"/>
      <c r="P424" s="431"/>
      <c r="Q424" s="431"/>
      <c r="R424" s="431"/>
      <c r="S424" s="431"/>
      <c r="T424" s="431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</row>
    <row r="425">
      <c r="A425" s="10"/>
      <c r="B425" s="431"/>
      <c r="C425" s="431"/>
      <c r="D425" s="431"/>
      <c r="E425" s="431"/>
      <c r="F425" s="431"/>
      <c r="G425" s="431"/>
      <c r="H425" s="431"/>
      <c r="I425" s="431"/>
      <c r="J425" s="431"/>
      <c r="K425" s="431"/>
      <c r="L425" s="431"/>
      <c r="M425" s="431"/>
      <c r="N425" s="431"/>
      <c r="O425" s="431"/>
      <c r="P425" s="431"/>
      <c r="Q425" s="431"/>
      <c r="R425" s="431"/>
      <c r="S425" s="431"/>
      <c r="T425" s="431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</row>
    <row r="426">
      <c r="A426" s="10"/>
      <c r="B426" s="431"/>
      <c r="C426" s="431"/>
      <c r="D426" s="431"/>
      <c r="E426" s="431"/>
      <c r="F426" s="431"/>
      <c r="G426" s="431"/>
      <c r="H426" s="431"/>
      <c r="I426" s="431"/>
      <c r="J426" s="431"/>
      <c r="K426" s="431"/>
      <c r="L426" s="431"/>
      <c r="M426" s="431"/>
      <c r="N426" s="431"/>
      <c r="O426" s="431"/>
      <c r="P426" s="431"/>
      <c r="Q426" s="431"/>
      <c r="R426" s="431"/>
      <c r="S426" s="431"/>
      <c r="T426" s="431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</row>
    <row r="427">
      <c r="A427" s="10"/>
      <c r="B427" s="431"/>
      <c r="C427" s="431"/>
      <c r="D427" s="431"/>
      <c r="E427" s="431"/>
      <c r="F427" s="431"/>
      <c r="G427" s="431"/>
      <c r="H427" s="431"/>
      <c r="I427" s="431"/>
      <c r="J427" s="431"/>
      <c r="K427" s="431"/>
      <c r="L427" s="431"/>
      <c r="M427" s="431"/>
      <c r="N427" s="431"/>
      <c r="O427" s="431"/>
      <c r="P427" s="431"/>
      <c r="Q427" s="431"/>
      <c r="R427" s="431"/>
      <c r="S427" s="431"/>
      <c r="T427" s="431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</row>
    <row r="428">
      <c r="A428" s="10"/>
      <c r="B428" s="431"/>
      <c r="C428" s="431"/>
      <c r="D428" s="431"/>
      <c r="E428" s="431"/>
      <c r="F428" s="431"/>
      <c r="G428" s="431"/>
      <c r="H428" s="431"/>
      <c r="I428" s="431"/>
      <c r="J428" s="431"/>
      <c r="K428" s="431"/>
      <c r="L428" s="431"/>
      <c r="M428" s="431"/>
      <c r="N428" s="431"/>
      <c r="O428" s="431"/>
      <c r="P428" s="431"/>
      <c r="Q428" s="431"/>
      <c r="R428" s="431"/>
      <c r="S428" s="431"/>
      <c r="T428" s="431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</row>
    <row r="429">
      <c r="A429" s="10"/>
      <c r="B429" s="431"/>
      <c r="C429" s="431"/>
      <c r="D429" s="431"/>
      <c r="E429" s="431"/>
      <c r="F429" s="431"/>
      <c r="G429" s="431"/>
      <c r="H429" s="431"/>
      <c r="I429" s="431"/>
      <c r="J429" s="431"/>
      <c r="K429" s="431"/>
      <c r="L429" s="431"/>
      <c r="M429" s="431"/>
      <c r="N429" s="431"/>
      <c r="O429" s="431"/>
      <c r="P429" s="431"/>
      <c r="Q429" s="431"/>
      <c r="R429" s="431"/>
      <c r="S429" s="431"/>
      <c r="T429" s="431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</row>
    <row r="430">
      <c r="A430" s="10"/>
      <c r="B430" s="431"/>
      <c r="C430" s="431"/>
      <c r="D430" s="431"/>
      <c r="E430" s="431"/>
      <c r="F430" s="431"/>
      <c r="G430" s="431"/>
      <c r="H430" s="431"/>
      <c r="I430" s="431"/>
      <c r="J430" s="431"/>
      <c r="K430" s="431"/>
      <c r="L430" s="431"/>
      <c r="M430" s="431"/>
      <c r="N430" s="431"/>
      <c r="O430" s="431"/>
      <c r="P430" s="431"/>
      <c r="Q430" s="431"/>
      <c r="R430" s="431"/>
      <c r="S430" s="431"/>
      <c r="T430" s="431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</row>
    <row r="431">
      <c r="A431" s="10"/>
      <c r="B431" s="431"/>
      <c r="C431" s="431"/>
      <c r="D431" s="431"/>
      <c r="E431" s="431"/>
      <c r="F431" s="431"/>
      <c r="G431" s="431"/>
      <c r="H431" s="431"/>
      <c r="I431" s="431"/>
      <c r="J431" s="431"/>
      <c r="K431" s="431"/>
      <c r="L431" s="431"/>
      <c r="M431" s="431"/>
      <c r="N431" s="431"/>
      <c r="O431" s="431"/>
      <c r="P431" s="431"/>
      <c r="Q431" s="431"/>
      <c r="R431" s="431"/>
      <c r="S431" s="431"/>
      <c r="T431" s="431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</row>
    <row r="432">
      <c r="A432" s="10"/>
      <c r="B432" s="431"/>
      <c r="C432" s="431"/>
      <c r="D432" s="431"/>
      <c r="E432" s="431"/>
      <c r="F432" s="431"/>
      <c r="G432" s="431"/>
      <c r="H432" s="431"/>
      <c r="I432" s="431"/>
      <c r="J432" s="431"/>
      <c r="K432" s="431"/>
      <c r="L432" s="431"/>
      <c r="M432" s="431"/>
      <c r="N432" s="431"/>
      <c r="O432" s="431"/>
      <c r="P432" s="431"/>
      <c r="Q432" s="431"/>
      <c r="R432" s="431"/>
      <c r="S432" s="431"/>
      <c r="T432" s="431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</row>
    <row r="433">
      <c r="A433" s="10"/>
      <c r="B433" s="431"/>
      <c r="C433" s="431"/>
      <c r="D433" s="431"/>
      <c r="E433" s="431"/>
      <c r="F433" s="431"/>
      <c r="G433" s="431"/>
      <c r="H433" s="431"/>
      <c r="I433" s="431"/>
      <c r="J433" s="431"/>
      <c r="K433" s="431"/>
      <c r="L433" s="431"/>
      <c r="M433" s="431"/>
      <c r="N433" s="431"/>
      <c r="O433" s="431"/>
      <c r="P433" s="431"/>
      <c r="Q433" s="431"/>
      <c r="R433" s="431"/>
      <c r="S433" s="431"/>
      <c r="T433" s="431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</row>
    <row r="434">
      <c r="A434" s="10"/>
      <c r="B434" s="431"/>
      <c r="C434" s="431"/>
      <c r="D434" s="431"/>
      <c r="E434" s="431"/>
      <c r="F434" s="431"/>
      <c r="G434" s="431"/>
      <c r="H434" s="431"/>
      <c r="I434" s="431"/>
      <c r="J434" s="431"/>
      <c r="K434" s="431"/>
      <c r="L434" s="431"/>
      <c r="M434" s="431"/>
      <c r="N434" s="431"/>
      <c r="O434" s="431"/>
      <c r="P434" s="431"/>
      <c r="Q434" s="431"/>
      <c r="R434" s="431"/>
      <c r="S434" s="431"/>
      <c r="T434" s="431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</row>
    <row r="435">
      <c r="A435" s="10"/>
      <c r="B435" s="431"/>
      <c r="C435" s="431"/>
      <c r="D435" s="431"/>
      <c r="E435" s="431"/>
      <c r="F435" s="431"/>
      <c r="G435" s="431"/>
      <c r="H435" s="431"/>
      <c r="I435" s="431"/>
      <c r="J435" s="431"/>
      <c r="K435" s="431"/>
      <c r="L435" s="431"/>
      <c r="M435" s="431"/>
      <c r="N435" s="431"/>
      <c r="O435" s="431"/>
      <c r="P435" s="431"/>
      <c r="Q435" s="431"/>
      <c r="R435" s="431"/>
      <c r="S435" s="431"/>
      <c r="T435" s="431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</row>
    <row r="436">
      <c r="A436" s="10"/>
      <c r="B436" s="431"/>
      <c r="C436" s="431"/>
      <c r="D436" s="431"/>
      <c r="E436" s="431"/>
      <c r="F436" s="431"/>
      <c r="G436" s="431"/>
      <c r="H436" s="431"/>
      <c r="I436" s="431"/>
      <c r="J436" s="431"/>
      <c r="K436" s="431"/>
      <c r="L436" s="431"/>
      <c r="M436" s="431"/>
      <c r="N436" s="431"/>
      <c r="O436" s="431"/>
      <c r="P436" s="431"/>
      <c r="Q436" s="431"/>
      <c r="R436" s="431"/>
      <c r="S436" s="431"/>
      <c r="T436" s="431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</row>
    <row r="437">
      <c r="A437" s="10"/>
      <c r="B437" s="431"/>
      <c r="C437" s="431"/>
      <c r="D437" s="431"/>
      <c r="E437" s="431"/>
      <c r="F437" s="431"/>
      <c r="G437" s="431"/>
      <c r="H437" s="431"/>
      <c r="I437" s="431"/>
      <c r="J437" s="431"/>
      <c r="K437" s="431"/>
      <c r="L437" s="431"/>
      <c r="M437" s="431"/>
      <c r="N437" s="431"/>
      <c r="O437" s="431"/>
      <c r="P437" s="431"/>
      <c r="Q437" s="431"/>
      <c r="R437" s="431"/>
      <c r="S437" s="431"/>
      <c r="T437" s="431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</row>
    <row r="438">
      <c r="A438" s="10"/>
      <c r="B438" s="431"/>
      <c r="C438" s="431"/>
      <c r="D438" s="431"/>
      <c r="E438" s="431"/>
      <c r="F438" s="431"/>
      <c r="G438" s="431"/>
      <c r="H438" s="431"/>
      <c r="I438" s="431"/>
      <c r="J438" s="431"/>
      <c r="K438" s="431"/>
      <c r="L438" s="431"/>
      <c r="M438" s="431"/>
      <c r="N438" s="431"/>
      <c r="O438" s="431"/>
      <c r="P438" s="431"/>
      <c r="Q438" s="431"/>
      <c r="R438" s="431"/>
      <c r="S438" s="431"/>
      <c r="T438" s="431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</row>
    <row r="439">
      <c r="A439" s="10"/>
      <c r="B439" s="431"/>
      <c r="C439" s="431"/>
      <c r="D439" s="431"/>
      <c r="E439" s="431"/>
      <c r="F439" s="431"/>
      <c r="G439" s="431"/>
      <c r="H439" s="431"/>
      <c r="I439" s="431"/>
      <c r="J439" s="431"/>
      <c r="K439" s="431"/>
      <c r="L439" s="431"/>
      <c r="M439" s="431"/>
      <c r="N439" s="431"/>
      <c r="O439" s="431"/>
      <c r="P439" s="431"/>
      <c r="Q439" s="431"/>
      <c r="R439" s="431"/>
      <c r="S439" s="431"/>
      <c r="T439" s="431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</row>
    <row r="440">
      <c r="A440" s="10"/>
      <c r="B440" s="431"/>
      <c r="C440" s="431"/>
      <c r="D440" s="431"/>
      <c r="E440" s="431"/>
      <c r="F440" s="431"/>
      <c r="G440" s="431"/>
      <c r="H440" s="431"/>
      <c r="I440" s="431"/>
      <c r="J440" s="431"/>
      <c r="K440" s="431"/>
      <c r="L440" s="431"/>
      <c r="M440" s="431"/>
      <c r="N440" s="431"/>
      <c r="O440" s="431"/>
      <c r="P440" s="431"/>
      <c r="Q440" s="431"/>
      <c r="R440" s="431"/>
      <c r="S440" s="431"/>
      <c r="T440" s="431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</row>
    <row r="441">
      <c r="A441" s="10"/>
      <c r="B441" s="431"/>
      <c r="C441" s="431"/>
      <c r="D441" s="431"/>
      <c r="E441" s="431"/>
      <c r="F441" s="431"/>
      <c r="G441" s="431"/>
      <c r="H441" s="431"/>
      <c r="I441" s="431"/>
      <c r="J441" s="431"/>
      <c r="K441" s="431"/>
      <c r="L441" s="431"/>
      <c r="M441" s="431"/>
      <c r="N441" s="431"/>
      <c r="O441" s="431"/>
      <c r="P441" s="431"/>
      <c r="Q441" s="431"/>
      <c r="R441" s="431"/>
      <c r="S441" s="431"/>
      <c r="T441" s="431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</row>
    <row r="442">
      <c r="A442" s="10"/>
      <c r="B442" s="431"/>
      <c r="C442" s="431"/>
      <c r="D442" s="431"/>
      <c r="E442" s="431"/>
      <c r="F442" s="431"/>
      <c r="G442" s="431"/>
      <c r="H442" s="431"/>
      <c r="I442" s="431"/>
      <c r="J442" s="431"/>
      <c r="K442" s="431"/>
      <c r="L442" s="431"/>
      <c r="M442" s="431"/>
      <c r="N442" s="431"/>
      <c r="O442" s="431"/>
      <c r="P442" s="431"/>
      <c r="Q442" s="431"/>
      <c r="R442" s="431"/>
      <c r="S442" s="431"/>
      <c r="T442" s="431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</row>
    <row r="443">
      <c r="A443" s="10"/>
      <c r="B443" s="431"/>
      <c r="C443" s="431"/>
      <c r="D443" s="431"/>
      <c r="E443" s="431"/>
      <c r="F443" s="431"/>
      <c r="G443" s="431"/>
      <c r="H443" s="431"/>
      <c r="I443" s="431"/>
      <c r="J443" s="431"/>
      <c r="K443" s="431"/>
      <c r="L443" s="431"/>
      <c r="M443" s="431"/>
      <c r="N443" s="431"/>
      <c r="O443" s="431"/>
      <c r="P443" s="431"/>
      <c r="Q443" s="431"/>
      <c r="R443" s="431"/>
      <c r="S443" s="431"/>
      <c r="T443" s="431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</row>
    <row r="444">
      <c r="A444" s="10"/>
      <c r="B444" s="431"/>
      <c r="C444" s="431"/>
      <c r="D444" s="431"/>
      <c r="E444" s="431"/>
      <c r="F444" s="431"/>
      <c r="G444" s="431"/>
      <c r="H444" s="431"/>
      <c r="I444" s="431"/>
      <c r="J444" s="431"/>
      <c r="K444" s="431"/>
      <c r="L444" s="431"/>
      <c r="M444" s="431"/>
      <c r="N444" s="431"/>
      <c r="O444" s="431"/>
      <c r="P444" s="431"/>
      <c r="Q444" s="431"/>
      <c r="R444" s="431"/>
      <c r="S444" s="431"/>
      <c r="T444" s="431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</row>
    <row r="445">
      <c r="A445" s="10"/>
      <c r="B445" s="431"/>
      <c r="C445" s="431"/>
      <c r="D445" s="431"/>
      <c r="E445" s="431"/>
      <c r="F445" s="431"/>
      <c r="G445" s="431"/>
      <c r="H445" s="431"/>
      <c r="I445" s="431"/>
      <c r="J445" s="431"/>
      <c r="K445" s="431"/>
      <c r="L445" s="431"/>
      <c r="M445" s="431"/>
      <c r="N445" s="431"/>
      <c r="O445" s="431"/>
      <c r="P445" s="431"/>
      <c r="Q445" s="431"/>
      <c r="R445" s="431"/>
      <c r="S445" s="431"/>
      <c r="T445" s="431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</row>
    <row r="446">
      <c r="A446" s="10"/>
      <c r="B446" s="431"/>
      <c r="C446" s="431"/>
      <c r="D446" s="431"/>
      <c r="E446" s="431"/>
      <c r="F446" s="431"/>
      <c r="G446" s="431"/>
      <c r="H446" s="431"/>
      <c r="I446" s="431"/>
      <c r="J446" s="431"/>
      <c r="K446" s="431"/>
      <c r="L446" s="431"/>
      <c r="M446" s="431"/>
      <c r="N446" s="431"/>
      <c r="O446" s="431"/>
      <c r="P446" s="431"/>
      <c r="Q446" s="431"/>
      <c r="R446" s="431"/>
      <c r="S446" s="431"/>
      <c r="T446" s="431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</row>
    <row r="447">
      <c r="A447" s="10"/>
      <c r="B447" s="431"/>
      <c r="C447" s="431"/>
      <c r="D447" s="431"/>
      <c r="E447" s="431"/>
      <c r="F447" s="431"/>
      <c r="G447" s="431"/>
      <c r="H447" s="431"/>
      <c r="I447" s="431"/>
      <c r="J447" s="431"/>
      <c r="K447" s="431"/>
      <c r="L447" s="431"/>
      <c r="M447" s="431"/>
      <c r="N447" s="431"/>
      <c r="O447" s="431"/>
      <c r="P447" s="431"/>
      <c r="Q447" s="431"/>
      <c r="R447" s="431"/>
      <c r="S447" s="431"/>
      <c r="T447" s="431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</row>
    <row r="448">
      <c r="A448" s="10"/>
      <c r="B448" s="431"/>
      <c r="C448" s="431"/>
      <c r="D448" s="431"/>
      <c r="E448" s="431"/>
      <c r="F448" s="431"/>
      <c r="G448" s="431"/>
      <c r="H448" s="431"/>
      <c r="I448" s="431"/>
      <c r="J448" s="431"/>
      <c r="K448" s="431"/>
      <c r="L448" s="431"/>
      <c r="M448" s="431"/>
      <c r="N448" s="431"/>
      <c r="O448" s="431"/>
      <c r="P448" s="431"/>
      <c r="Q448" s="431"/>
      <c r="R448" s="431"/>
      <c r="S448" s="431"/>
      <c r="T448" s="431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</row>
    <row r="449">
      <c r="A449" s="10"/>
      <c r="B449" s="431"/>
      <c r="C449" s="431"/>
      <c r="D449" s="431"/>
      <c r="E449" s="431"/>
      <c r="F449" s="431"/>
      <c r="G449" s="431"/>
      <c r="H449" s="431"/>
      <c r="I449" s="431"/>
      <c r="J449" s="431"/>
      <c r="K449" s="431"/>
      <c r="L449" s="431"/>
      <c r="M449" s="431"/>
      <c r="N449" s="431"/>
      <c r="O449" s="431"/>
      <c r="P449" s="431"/>
      <c r="Q449" s="431"/>
      <c r="R449" s="431"/>
      <c r="S449" s="431"/>
      <c r="T449" s="431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</row>
    <row r="450">
      <c r="A450" s="10"/>
      <c r="B450" s="431"/>
      <c r="C450" s="431"/>
      <c r="D450" s="431"/>
      <c r="E450" s="431"/>
      <c r="F450" s="431"/>
      <c r="G450" s="431"/>
      <c r="H450" s="431"/>
      <c r="I450" s="431"/>
      <c r="J450" s="431"/>
      <c r="K450" s="431"/>
      <c r="L450" s="431"/>
      <c r="M450" s="431"/>
      <c r="N450" s="431"/>
      <c r="O450" s="431"/>
      <c r="P450" s="431"/>
      <c r="Q450" s="431"/>
      <c r="R450" s="431"/>
      <c r="S450" s="431"/>
      <c r="T450" s="431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</row>
    <row r="451">
      <c r="A451" s="10"/>
      <c r="B451" s="431"/>
      <c r="C451" s="431"/>
      <c r="D451" s="431"/>
      <c r="E451" s="431"/>
      <c r="F451" s="431"/>
      <c r="G451" s="431"/>
      <c r="H451" s="431"/>
      <c r="I451" s="431"/>
      <c r="J451" s="431"/>
      <c r="K451" s="431"/>
      <c r="L451" s="431"/>
      <c r="M451" s="431"/>
      <c r="N451" s="431"/>
      <c r="O451" s="431"/>
      <c r="P451" s="431"/>
      <c r="Q451" s="431"/>
      <c r="R451" s="431"/>
      <c r="S451" s="431"/>
      <c r="T451" s="431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</row>
    <row r="452">
      <c r="A452" s="10"/>
      <c r="B452" s="431"/>
      <c r="C452" s="431"/>
      <c r="D452" s="431"/>
      <c r="E452" s="431"/>
      <c r="F452" s="431"/>
      <c r="G452" s="431"/>
      <c r="H452" s="431"/>
      <c r="I452" s="431"/>
      <c r="J452" s="431"/>
      <c r="K452" s="431"/>
      <c r="L452" s="431"/>
      <c r="M452" s="431"/>
      <c r="N452" s="431"/>
      <c r="O452" s="431"/>
      <c r="P452" s="431"/>
      <c r="Q452" s="431"/>
      <c r="R452" s="431"/>
      <c r="S452" s="431"/>
      <c r="T452" s="431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</row>
    <row r="453">
      <c r="A453" s="10"/>
      <c r="B453" s="431"/>
      <c r="C453" s="431"/>
      <c r="D453" s="431"/>
      <c r="E453" s="431"/>
      <c r="F453" s="431"/>
      <c r="G453" s="431"/>
      <c r="H453" s="431"/>
      <c r="I453" s="431"/>
      <c r="J453" s="431"/>
      <c r="K453" s="431"/>
      <c r="L453" s="431"/>
      <c r="M453" s="431"/>
      <c r="N453" s="431"/>
      <c r="O453" s="431"/>
      <c r="P453" s="431"/>
      <c r="Q453" s="431"/>
      <c r="R453" s="431"/>
      <c r="S453" s="431"/>
      <c r="T453" s="431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</row>
    <row r="454">
      <c r="A454" s="10"/>
      <c r="B454" s="431"/>
      <c r="C454" s="431"/>
      <c r="D454" s="431"/>
      <c r="E454" s="431"/>
      <c r="F454" s="431"/>
      <c r="G454" s="431"/>
      <c r="H454" s="431"/>
      <c r="I454" s="431"/>
      <c r="J454" s="431"/>
      <c r="K454" s="431"/>
      <c r="L454" s="431"/>
      <c r="M454" s="431"/>
      <c r="N454" s="431"/>
      <c r="O454" s="431"/>
      <c r="P454" s="431"/>
      <c r="Q454" s="431"/>
      <c r="R454" s="431"/>
      <c r="S454" s="431"/>
      <c r="T454" s="431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</row>
    <row r="455">
      <c r="A455" s="10"/>
      <c r="B455" s="431"/>
      <c r="C455" s="431"/>
      <c r="D455" s="431"/>
      <c r="E455" s="431"/>
      <c r="F455" s="431"/>
      <c r="G455" s="431"/>
      <c r="H455" s="431"/>
      <c r="I455" s="431"/>
      <c r="J455" s="431"/>
      <c r="K455" s="431"/>
      <c r="L455" s="431"/>
      <c r="M455" s="431"/>
      <c r="N455" s="431"/>
      <c r="O455" s="431"/>
      <c r="P455" s="431"/>
      <c r="Q455" s="431"/>
      <c r="R455" s="431"/>
      <c r="S455" s="431"/>
      <c r="T455" s="431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</row>
    <row r="456">
      <c r="A456" s="10"/>
      <c r="B456" s="431"/>
      <c r="C456" s="431"/>
      <c r="D456" s="431"/>
      <c r="E456" s="431"/>
      <c r="F456" s="431"/>
      <c r="G456" s="431"/>
      <c r="H456" s="431"/>
      <c r="I456" s="431"/>
      <c r="J456" s="431"/>
      <c r="K456" s="431"/>
      <c r="L456" s="431"/>
      <c r="M456" s="431"/>
      <c r="N456" s="431"/>
      <c r="O456" s="431"/>
      <c r="P456" s="431"/>
      <c r="Q456" s="431"/>
      <c r="R456" s="431"/>
      <c r="S456" s="431"/>
      <c r="T456" s="431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</row>
    <row r="457">
      <c r="A457" s="10"/>
      <c r="B457" s="431"/>
      <c r="C457" s="431"/>
      <c r="D457" s="431"/>
      <c r="E457" s="431"/>
      <c r="F457" s="431"/>
      <c r="G457" s="431"/>
      <c r="H457" s="431"/>
      <c r="I457" s="431"/>
      <c r="J457" s="431"/>
      <c r="K457" s="431"/>
      <c r="L457" s="431"/>
      <c r="M457" s="431"/>
      <c r="N457" s="431"/>
      <c r="O457" s="431"/>
      <c r="P457" s="431"/>
      <c r="Q457" s="431"/>
      <c r="R457" s="431"/>
      <c r="S457" s="431"/>
      <c r="T457" s="431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</row>
    <row r="458">
      <c r="A458" s="10"/>
      <c r="B458" s="431"/>
      <c r="C458" s="431"/>
      <c r="D458" s="431"/>
      <c r="E458" s="431"/>
      <c r="F458" s="431"/>
      <c r="G458" s="431"/>
      <c r="H458" s="431"/>
      <c r="I458" s="431"/>
      <c r="J458" s="431"/>
      <c r="K458" s="431"/>
      <c r="L458" s="431"/>
      <c r="M458" s="431"/>
      <c r="N458" s="431"/>
      <c r="O458" s="431"/>
      <c r="P458" s="431"/>
      <c r="Q458" s="431"/>
      <c r="R458" s="431"/>
      <c r="S458" s="431"/>
      <c r="T458" s="431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</row>
    <row r="459">
      <c r="A459" s="10"/>
      <c r="B459" s="431"/>
      <c r="C459" s="431"/>
      <c r="D459" s="431"/>
      <c r="E459" s="431"/>
      <c r="F459" s="431"/>
      <c r="G459" s="431"/>
      <c r="H459" s="431"/>
      <c r="I459" s="431"/>
      <c r="J459" s="431"/>
      <c r="K459" s="431"/>
      <c r="L459" s="431"/>
      <c r="M459" s="431"/>
      <c r="N459" s="431"/>
      <c r="O459" s="431"/>
      <c r="P459" s="431"/>
      <c r="Q459" s="431"/>
      <c r="R459" s="431"/>
      <c r="S459" s="431"/>
      <c r="T459" s="431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</row>
    <row r="460">
      <c r="A460" s="10"/>
      <c r="B460" s="431"/>
      <c r="C460" s="431"/>
      <c r="D460" s="431"/>
      <c r="E460" s="431"/>
      <c r="F460" s="431"/>
      <c r="G460" s="431"/>
      <c r="H460" s="431"/>
      <c r="I460" s="431"/>
      <c r="J460" s="431"/>
      <c r="K460" s="431"/>
      <c r="L460" s="431"/>
      <c r="M460" s="431"/>
      <c r="N460" s="431"/>
      <c r="O460" s="431"/>
      <c r="P460" s="431"/>
      <c r="Q460" s="431"/>
      <c r="R460" s="431"/>
      <c r="S460" s="431"/>
      <c r="T460" s="431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</row>
    <row r="461">
      <c r="A461" s="10"/>
      <c r="B461" s="431"/>
      <c r="C461" s="431"/>
      <c r="D461" s="431"/>
      <c r="E461" s="431"/>
      <c r="F461" s="431"/>
      <c r="G461" s="431"/>
      <c r="H461" s="431"/>
      <c r="I461" s="431"/>
      <c r="J461" s="431"/>
      <c r="K461" s="431"/>
      <c r="L461" s="431"/>
      <c r="M461" s="431"/>
      <c r="N461" s="431"/>
      <c r="O461" s="431"/>
      <c r="P461" s="431"/>
      <c r="Q461" s="431"/>
      <c r="R461" s="431"/>
      <c r="S461" s="431"/>
      <c r="T461" s="431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</row>
    <row r="462">
      <c r="A462" s="10"/>
      <c r="B462" s="431"/>
      <c r="C462" s="431"/>
      <c r="D462" s="431"/>
      <c r="E462" s="431"/>
      <c r="F462" s="431"/>
      <c r="G462" s="431"/>
      <c r="H462" s="431"/>
      <c r="I462" s="431"/>
      <c r="J462" s="431"/>
      <c r="K462" s="431"/>
      <c r="L462" s="431"/>
      <c r="M462" s="431"/>
      <c r="N462" s="431"/>
      <c r="O462" s="431"/>
      <c r="P462" s="431"/>
      <c r="Q462" s="431"/>
      <c r="R462" s="431"/>
      <c r="S462" s="431"/>
      <c r="T462" s="431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</row>
    <row r="463">
      <c r="A463" s="10"/>
      <c r="B463" s="431"/>
      <c r="C463" s="431"/>
      <c r="D463" s="431"/>
      <c r="E463" s="431"/>
      <c r="F463" s="431"/>
      <c r="G463" s="431"/>
      <c r="H463" s="431"/>
      <c r="I463" s="431"/>
      <c r="J463" s="431"/>
      <c r="K463" s="431"/>
      <c r="L463" s="431"/>
      <c r="M463" s="431"/>
      <c r="N463" s="431"/>
      <c r="O463" s="431"/>
      <c r="P463" s="431"/>
      <c r="Q463" s="431"/>
      <c r="R463" s="431"/>
      <c r="S463" s="431"/>
      <c r="T463" s="431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</row>
    <row r="464">
      <c r="A464" s="10"/>
      <c r="B464" s="431"/>
      <c r="C464" s="431"/>
      <c r="D464" s="431"/>
      <c r="E464" s="431"/>
      <c r="F464" s="431"/>
      <c r="G464" s="431"/>
      <c r="H464" s="431"/>
      <c r="I464" s="431"/>
      <c r="J464" s="431"/>
      <c r="K464" s="431"/>
      <c r="L464" s="431"/>
      <c r="M464" s="431"/>
      <c r="N464" s="431"/>
      <c r="O464" s="431"/>
      <c r="P464" s="431"/>
      <c r="Q464" s="431"/>
      <c r="R464" s="431"/>
      <c r="S464" s="431"/>
      <c r="T464" s="431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</row>
    <row r="465">
      <c r="A465" s="10"/>
      <c r="B465" s="431"/>
      <c r="C465" s="431"/>
      <c r="D465" s="431"/>
      <c r="E465" s="431"/>
      <c r="F465" s="431"/>
      <c r="G465" s="431"/>
      <c r="H465" s="431"/>
      <c r="I465" s="431"/>
      <c r="J465" s="431"/>
      <c r="K465" s="431"/>
      <c r="L465" s="431"/>
      <c r="M465" s="431"/>
      <c r="N465" s="431"/>
      <c r="O465" s="431"/>
      <c r="P465" s="431"/>
      <c r="Q465" s="431"/>
      <c r="R465" s="431"/>
      <c r="S465" s="431"/>
      <c r="T465" s="431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</row>
    <row r="466">
      <c r="A466" s="10"/>
      <c r="B466" s="431"/>
      <c r="C466" s="431"/>
      <c r="D466" s="431"/>
      <c r="E466" s="431"/>
      <c r="F466" s="431"/>
      <c r="G466" s="431"/>
      <c r="H466" s="431"/>
      <c r="I466" s="431"/>
      <c r="J466" s="431"/>
      <c r="K466" s="431"/>
      <c r="L466" s="431"/>
      <c r="M466" s="431"/>
      <c r="N466" s="431"/>
      <c r="O466" s="431"/>
      <c r="P466" s="431"/>
      <c r="Q466" s="431"/>
      <c r="R466" s="431"/>
      <c r="S466" s="431"/>
      <c r="T466" s="431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</row>
    <row r="467">
      <c r="A467" s="10"/>
      <c r="B467" s="431"/>
      <c r="C467" s="431"/>
      <c r="D467" s="431"/>
      <c r="E467" s="431"/>
      <c r="F467" s="431"/>
      <c r="G467" s="431"/>
      <c r="H467" s="431"/>
      <c r="I467" s="431"/>
      <c r="J467" s="431"/>
      <c r="K467" s="431"/>
      <c r="L467" s="431"/>
      <c r="M467" s="431"/>
      <c r="N467" s="431"/>
      <c r="O467" s="431"/>
      <c r="P467" s="431"/>
      <c r="Q467" s="431"/>
      <c r="R467" s="431"/>
      <c r="S467" s="431"/>
      <c r="T467" s="431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</row>
    <row r="468">
      <c r="A468" s="10"/>
      <c r="B468" s="431"/>
      <c r="C468" s="431"/>
      <c r="D468" s="431"/>
      <c r="E468" s="431"/>
      <c r="F468" s="431"/>
      <c r="G468" s="431"/>
      <c r="H468" s="431"/>
      <c r="I468" s="431"/>
      <c r="J468" s="431"/>
      <c r="K468" s="431"/>
      <c r="L468" s="431"/>
      <c r="M468" s="431"/>
      <c r="N468" s="431"/>
      <c r="O468" s="431"/>
      <c r="P468" s="431"/>
      <c r="Q468" s="431"/>
      <c r="R468" s="431"/>
      <c r="S468" s="431"/>
      <c r="T468" s="431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</row>
    <row r="469">
      <c r="A469" s="10"/>
      <c r="B469" s="431"/>
      <c r="C469" s="431"/>
      <c r="D469" s="431"/>
      <c r="E469" s="431"/>
      <c r="F469" s="431"/>
      <c r="G469" s="431"/>
      <c r="H469" s="431"/>
      <c r="I469" s="431"/>
      <c r="J469" s="431"/>
      <c r="K469" s="431"/>
      <c r="L469" s="431"/>
      <c r="M469" s="431"/>
      <c r="N469" s="431"/>
      <c r="O469" s="431"/>
      <c r="P469" s="431"/>
      <c r="Q469" s="431"/>
      <c r="R469" s="431"/>
      <c r="S469" s="431"/>
      <c r="T469" s="431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</row>
    <row r="470">
      <c r="A470" s="10"/>
      <c r="B470" s="431"/>
      <c r="C470" s="431"/>
      <c r="D470" s="431"/>
      <c r="E470" s="431"/>
      <c r="F470" s="431"/>
      <c r="G470" s="431"/>
      <c r="H470" s="431"/>
      <c r="I470" s="431"/>
      <c r="J470" s="431"/>
      <c r="K470" s="431"/>
      <c r="L470" s="431"/>
      <c r="M470" s="431"/>
      <c r="N470" s="431"/>
      <c r="O470" s="431"/>
      <c r="P470" s="431"/>
      <c r="Q470" s="431"/>
      <c r="R470" s="431"/>
      <c r="S470" s="431"/>
      <c r="T470" s="431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</row>
    <row r="471">
      <c r="A471" s="10"/>
      <c r="B471" s="431"/>
      <c r="C471" s="431"/>
      <c r="D471" s="431"/>
      <c r="E471" s="431"/>
      <c r="F471" s="431"/>
      <c r="G471" s="431"/>
      <c r="H471" s="431"/>
      <c r="I471" s="431"/>
      <c r="J471" s="431"/>
      <c r="K471" s="431"/>
      <c r="L471" s="431"/>
      <c r="M471" s="431"/>
      <c r="N471" s="431"/>
      <c r="O471" s="431"/>
      <c r="P471" s="431"/>
      <c r="Q471" s="431"/>
      <c r="R471" s="431"/>
      <c r="S471" s="431"/>
      <c r="T471" s="431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</row>
    <row r="472">
      <c r="A472" s="10"/>
      <c r="B472" s="431"/>
      <c r="C472" s="431"/>
      <c r="D472" s="431"/>
      <c r="E472" s="431"/>
      <c r="F472" s="431"/>
      <c r="G472" s="431"/>
      <c r="H472" s="431"/>
      <c r="I472" s="431"/>
      <c r="J472" s="431"/>
      <c r="K472" s="431"/>
      <c r="L472" s="431"/>
      <c r="M472" s="431"/>
      <c r="N472" s="431"/>
      <c r="O472" s="431"/>
      <c r="P472" s="431"/>
      <c r="Q472" s="431"/>
      <c r="R472" s="431"/>
      <c r="S472" s="431"/>
      <c r="T472" s="431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</row>
    <row r="473">
      <c r="A473" s="10"/>
      <c r="B473" s="431"/>
      <c r="C473" s="431"/>
      <c r="D473" s="431"/>
      <c r="E473" s="431"/>
      <c r="F473" s="431"/>
      <c r="G473" s="431"/>
      <c r="H473" s="431"/>
      <c r="I473" s="431"/>
      <c r="J473" s="431"/>
      <c r="K473" s="431"/>
      <c r="L473" s="431"/>
      <c r="M473" s="431"/>
      <c r="N473" s="431"/>
      <c r="O473" s="431"/>
      <c r="P473" s="431"/>
      <c r="Q473" s="431"/>
      <c r="R473" s="431"/>
      <c r="S473" s="431"/>
      <c r="T473" s="431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</row>
    <row r="474">
      <c r="A474" s="10"/>
      <c r="B474" s="431"/>
      <c r="C474" s="431"/>
      <c r="D474" s="431"/>
      <c r="E474" s="431"/>
      <c r="F474" s="431"/>
      <c r="G474" s="431"/>
      <c r="H474" s="431"/>
      <c r="I474" s="431"/>
      <c r="J474" s="431"/>
      <c r="K474" s="431"/>
      <c r="L474" s="431"/>
      <c r="M474" s="431"/>
      <c r="N474" s="431"/>
      <c r="O474" s="431"/>
      <c r="P474" s="431"/>
      <c r="Q474" s="431"/>
      <c r="R474" s="431"/>
      <c r="S474" s="431"/>
      <c r="T474" s="431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</row>
    <row r="475">
      <c r="A475" s="10"/>
      <c r="B475" s="431"/>
      <c r="C475" s="431"/>
      <c r="D475" s="431"/>
      <c r="E475" s="431"/>
      <c r="F475" s="431"/>
      <c r="G475" s="431"/>
      <c r="H475" s="431"/>
      <c r="I475" s="431"/>
      <c r="J475" s="431"/>
      <c r="K475" s="431"/>
      <c r="L475" s="431"/>
      <c r="M475" s="431"/>
      <c r="N475" s="431"/>
      <c r="O475" s="431"/>
      <c r="P475" s="431"/>
      <c r="Q475" s="431"/>
      <c r="R475" s="431"/>
      <c r="S475" s="431"/>
      <c r="T475" s="431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</row>
    <row r="476">
      <c r="A476" s="10"/>
      <c r="B476" s="431"/>
      <c r="C476" s="431"/>
      <c r="D476" s="431"/>
      <c r="E476" s="431"/>
      <c r="F476" s="431"/>
      <c r="G476" s="431"/>
      <c r="H476" s="431"/>
      <c r="I476" s="431"/>
      <c r="J476" s="431"/>
      <c r="K476" s="431"/>
      <c r="L476" s="431"/>
      <c r="M476" s="431"/>
      <c r="N476" s="431"/>
      <c r="O476" s="431"/>
      <c r="P476" s="431"/>
      <c r="Q476" s="431"/>
      <c r="R476" s="431"/>
      <c r="S476" s="431"/>
      <c r="T476" s="431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</row>
    <row r="477">
      <c r="A477" s="10"/>
      <c r="B477" s="431"/>
      <c r="C477" s="431"/>
      <c r="D477" s="431"/>
      <c r="E477" s="431"/>
      <c r="F477" s="431"/>
      <c r="G477" s="431"/>
      <c r="H477" s="431"/>
      <c r="I477" s="431"/>
      <c r="J477" s="431"/>
      <c r="K477" s="431"/>
      <c r="L477" s="431"/>
      <c r="M477" s="431"/>
      <c r="N477" s="431"/>
      <c r="O477" s="431"/>
      <c r="P477" s="431"/>
      <c r="Q477" s="431"/>
      <c r="R477" s="431"/>
      <c r="S477" s="431"/>
      <c r="T477" s="431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</row>
    <row r="478">
      <c r="A478" s="10"/>
      <c r="B478" s="431"/>
      <c r="C478" s="431"/>
      <c r="D478" s="431"/>
      <c r="E478" s="431"/>
      <c r="F478" s="431"/>
      <c r="G478" s="431"/>
      <c r="H478" s="431"/>
      <c r="I478" s="431"/>
      <c r="J478" s="431"/>
      <c r="K478" s="431"/>
      <c r="L478" s="431"/>
      <c r="M478" s="431"/>
      <c r="N478" s="431"/>
      <c r="O478" s="431"/>
      <c r="P478" s="431"/>
      <c r="Q478" s="431"/>
      <c r="R478" s="431"/>
      <c r="S478" s="431"/>
      <c r="T478" s="431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</row>
    <row r="479">
      <c r="A479" s="10"/>
      <c r="B479" s="431"/>
      <c r="C479" s="431"/>
      <c r="D479" s="431"/>
      <c r="E479" s="431"/>
      <c r="F479" s="431"/>
      <c r="G479" s="431"/>
      <c r="H479" s="431"/>
      <c r="I479" s="431"/>
      <c r="J479" s="431"/>
      <c r="K479" s="431"/>
      <c r="L479" s="431"/>
      <c r="M479" s="431"/>
      <c r="N479" s="431"/>
      <c r="O479" s="431"/>
      <c r="P479" s="431"/>
      <c r="Q479" s="431"/>
      <c r="R479" s="431"/>
      <c r="S479" s="431"/>
      <c r="T479" s="431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</row>
    <row r="480">
      <c r="A480" s="10"/>
      <c r="B480" s="431"/>
      <c r="C480" s="431"/>
      <c r="D480" s="431"/>
      <c r="E480" s="431"/>
      <c r="F480" s="431"/>
      <c r="G480" s="431"/>
      <c r="H480" s="431"/>
      <c r="I480" s="431"/>
      <c r="J480" s="431"/>
      <c r="K480" s="431"/>
      <c r="L480" s="431"/>
      <c r="M480" s="431"/>
      <c r="N480" s="431"/>
      <c r="O480" s="431"/>
      <c r="P480" s="431"/>
      <c r="Q480" s="431"/>
      <c r="R480" s="431"/>
      <c r="S480" s="431"/>
      <c r="T480" s="431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</row>
    <row r="481">
      <c r="A481" s="10"/>
      <c r="B481" s="431"/>
      <c r="C481" s="431"/>
      <c r="D481" s="431"/>
      <c r="E481" s="431"/>
      <c r="F481" s="431"/>
      <c r="G481" s="431"/>
      <c r="H481" s="431"/>
      <c r="I481" s="431"/>
      <c r="J481" s="431"/>
      <c r="K481" s="431"/>
      <c r="L481" s="431"/>
      <c r="M481" s="431"/>
      <c r="N481" s="431"/>
      <c r="O481" s="431"/>
      <c r="P481" s="431"/>
      <c r="Q481" s="431"/>
      <c r="R481" s="431"/>
      <c r="S481" s="431"/>
      <c r="T481" s="431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</row>
    <row r="482">
      <c r="A482" s="10"/>
      <c r="B482" s="431"/>
      <c r="C482" s="431"/>
      <c r="D482" s="431"/>
      <c r="E482" s="431"/>
      <c r="F482" s="431"/>
      <c r="G482" s="431"/>
      <c r="H482" s="431"/>
      <c r="I482" s="431"/>
      <c r="J482" s="431"/>
      <c r="K482" s="431"/>
      <c r="L482" s="431"/>
      <c r="M482" s="431"/>
      <c r="N482" s="431"/>
      <c r="O482" s="431"/>
      <c r="P482" s="431"/>
      <c r="Q482" s="431"/>
      <c r="R482" s="431"/>
      <c r="S482" s="431"/>
      <c r="T482" s="431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</row>
    <row r="483">
      <c r="A483" s="10"/>
      <c r="B483" s="431"/>
      <c r="C483" s="431"/>
      <c r="D483" s="431"/>
      <c r="E483" s="431"/>
      <c r="F483" s="431"/>
      <c r="G483" s="431"/>
      <c r="H483" s="431"/>
      <c r="I483" s="431"/>
      <c r="J483" s="431"/>
      <c r="K483" s="431"/>
      <c r="L483" s="431"/>
      <c r="M483" s="431"/>
      <c r="N483" s="431"/>
      <c r="O483" s="431"/>
      <c r="P483" s="431"/>
      <c r="Q483" s="431"/>
      <c r="R483" s="431"/>
      <c r="S483" s="431"/>
      <c r="T483" s="431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</row>
    <row r="484">
      <c r="A484" s="10"/>
      <c r="B484" s="431"/>
      <c r="C484" s="431"/>
      <c r="D484" s="431"/>
      <c r="E484" s="431"/>
      <c r="F484" s="431"/>
      <c r="G484" s="431"/>
      <c r="H484" s="431"/>
      <c r="I484" s="431"/>
      <c r="J484" s="431"/>
      <c r="K484" s="431"/>
      <c r="L484" s="431"/>
      <c r="M484" s="431"/>
      <c r="N484" s="431"/>
      <c r="O484" s="431"/>
      <c r="P484" s="431"/>
      <c r="Q484" s="431"/>
      <c r="R484" s="431"/>
      <c r="S484" s="431"/>
      <c r="T484" s="431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</row>
    <row r="485">
      <c r="A485" s="10"/>
      <c r="B485" s="431"/>
      <c r="C485" s="431"/>
      <c r="D485" s="431"/>
      <c r="E485" s="431"/>
      <c r="F485" s="431"/>
      <c r="G485" s="431"/>
      <c r="H485" s="431"/>
      <c r="I485" s="431"/>
      <c r="J485" s="431"/>
      <c r="K485" s="431"/>
      <c r="L485" s="431"/>
      <c r="M485" s="431"/>
      <c r="N485" s="431"/>
      <c r="O485" s="431"/>
      <c r="P485" s="431"/>
      <c r="Q485" s="431"/>
      <c r="R485" s="431"/>
      <c r="S485" s="431"/>
      <c r="T485" s="431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</row>
    <row r="486">
      <c r="A486" s="10"/>
      <c r="B486" s="431"/>
      <c r="C486" s="431"/>
      <c r="D486" s="431"/>
      <c r="E486" s="431"/>
      <c r="F486" s="431"/>
      <c r="G486" s="431"/>
      <c r="H486" s="431"/>
      <c r="I486" s="431"/>
      <c r="J486" s="431"/>
      <c r="K486" s="431"/>
      <c r="L486" s="431"/>
      <c r="M486" s="431"/>
      <c r="N486" s="431"/>
      <c r="O486" s="431"/>
      <c r="P486" s="431"/>
      <c r="Q486" s="431"/>
      <c r="R486" s="431"/>
      <c r="S486" s="431"/>
      <c r="T486" s="431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</row>
    <row r="487">
      <c r="A487" s="10"/>
      <c r="B487" s="431"/>
      <c r="C487" s="431"/>
      <c r="D487" s="431"/>
      <c r="E487" s="431"/>
      <c r="F487" s="431"/>
      <c r="G487" s="431"/>
      <c r="H487" s="431"/>
      <c r="I487" s="431"/>
      <c r="J487" s="431"/>
      <c r="K487" s="431"/>
      <c r="L487" s="431"/>
      <c r="M487" s="431"/>
      <c r="N487" s="431"/>
      <c r="O487" s="431"/>
      <c r="P487" s="431"/>
      <c r="Q487" s="431"/>
      <c r="R487" s="431"/>
      <c r="S487" s="431"/>
      <c r="T487" s="431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</row>
    <row r="488">
      <c r="A488" s="10"/>
      <c r="B488" s="431"/>
      <c r="C488" s="431"/>
      <c r="D488" s="431"/>
      <c r="E488" s="431"/>
      <c r="F488" s="431"/>
      <c r="G488" s="431"/>
      <c r="H488" s="431"/>
      <c r="I488" s="431"/>
      <c r="J488" s="431"/>
      <c r="K488" s="431"/>
      <c r="L488" s="431"/>
      <c r="M488" s="431"/>
      <c r="N488" s="431"/>
      <c r="O488" s="431"/>
      <c r="P488" s="431"/>
      <c r="Q488" s="431"/>
      <c r="R488" s="431"/>
      <c r="S488" s="431"/>
      <c r="T488" s="431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</row>
    <row r="489">
      <c r="A489" s="10"/>
      <c r="B489" s="431"/>
      <c r="C489" s="431"/>
      <c r="D489" s="431"/>
      <c r="E489" s="431"/>
      <c r="F489" s="431"/>
      <c r="G489" s="431"/>
      <c r="H489" s="431"/>
      <c r="I489" s="431"/>
      <c r="J489" s="431"/>
      <c r="K489" s="431"/>
      <c r="L489" s="431"/>
      <c r="M489" s="431"/>
      <c r="N489" s="431"/>
      <c r="O489" s="431"/>
      <c r="P489" s="431"/>
      <c r="Q489" s="431"/>
      <c r="R489" s="431"/>
      <c r="S489" s="431"/>
      <c r="T489" s="431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</row>
    <row r="490">
      <c r="A490" s="10"/>
      <c r="B490" s="431"/>
      <c r="C490" s="431"/>
      <c r="D490" s="431"/>
      <c r="E490" s="431"/>
      <c r="F490" s="431"/>
      <c r="G490" s="431"/>
      <c r="H490" s="431"/>
      <c r="I490" s="431"/>
      <c r="J490" s="431"/>
      <c r="K490" s="431"/>
      <c r="L490" s="431"/>
      <c r="M490" s="431"/>
      <c r="N490" s="431"/>
      <c r="O490" s="431"/>
      <c r="P490" s="431"/>
      <c r="Q490" s="431"/>
      <c r="R490" s="431"/>
      <c r="S490" s="431"/>
      <c r="T490" s="431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</row>
    <row r="491">
      <c r="A491" s="10"/>
      <c r="B491" s="431"/>
      <c r="C491" s="431"/>
      <c r="D491" s="431"/>
      <c r="E491" s="431"/>
      <c r="F491" s="431"/>
      <c r="G491" s="431"/>
      <c r="H491" s="431"/>
      <c r="I491" s="431"/>
      <c r="J491" s="431"/>
      <c r="K491" s="431"/>
      <c r="L491" s="431"/>
      <c r="M491" s="431"/>
      <c r="N491" s="431"/>
      <c r="O491" s="431"/>
      <c r="P491" s="431"/>
      <c r="Q491" s="431"/>
      <c r="R491" s="431"/>
      <c r="S491" s="431"/>
      <c r="T491" s="431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</row>
    <row r="492">
      <c r="A492" s="10"/>
      <c r="B492" s="431"/>
      <c r="C492" s="431"/>
      <c r="D492" s="431"/>
      <c r="E492" s="431"/>
      <c r="F492" s="431"/>
      <c r="G492" s="431"/>
      <c r="H492" s="431"/>
      <c r="I492" s="431"/>
      <c r="J492" s="431"/>
      <c r="K492" s="431"/>
      <c r="L492" s="431"/>
      <c r="M492" s="431"/>
      <c r="N492" s="431"/>
      <c r="O492" s="431"/>
      <c r="P492" s="431"/>
      <c r="Q492" s="431"/>
      <c r="R492" s="431"/>
      <c r="S492" s="431"/>
      <c r="T492" s="431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</row>
    <row r="493">
      <c r="A493" s="10"/>
      <c r="B493" s="431"/>
      <c r="C493" s="431"/>
      <c r="D493" s="431"/>
      <c r="E493" s="431"/>
      <c r="F493" s="431"/>
      <c r="G493" s="431"/>
      <c r="H493" s="431"/>
      <c r="I493" s="431"/>
      <c r="J493" s="431"/>
      <c r="K493" s="431"/>
      <c r="L493" s="431"/>
      <c r="M493" s="431"/>
      <c r="N493" s="431"/>
      <c r="O493" s="431"/>
      <c r="P493" s="431"/>
      <c r="Q493" s="431"/>
      <c r="R493" s="431"/>
      <c r="S493" s="431"/>
      <c r="T493" s="431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</row>
    <row r="494">
      <c r="A494" s="10"/>
      <c r="B494" s="431"/>
      <c r="C494" s="431"/>
      <c r="D494" s="431"/>
      <c r="E494" s="431"/>
      <c r="F494" s="431"/>
      <c r="G494" s="431"/>
      <c r="H494" s="431"/>
      <c r="I494" s="431"/>
      <c r="J494" s="431"/>
      <c r="K494" s="431"/>
      <c r="L494" s="431"/>
      <c r="M494" s="431"/>
      <c r="N494" s="431"/>
      <c r="O494" s="431"/>
      <c r="P494" s="431"/>
      <c r="Q494" s="431"/>
      <c r="R494" s="431"/>
      <c r="S494" s="431"/>
      <c r="T494" s="431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</row>
    <row r="495">
      <c r="A495" s="10"/>
      <c r="B495" s="431"/>
      <c r="C495" s="431"/>
      <c r="D495" s="431"/>
      <c r="E495" s="431"/>
      <c r="F495" s="431"/>
      <c r="G495" s="431"/>
      <c r="H495" s="431"/>
      <c r="I495" s="431"/>
      <c r="J495" s="431"/>
      <c r="K495" s="431"/>
      <c r="L495" s="431"/>
      <c r="M495" s="431"/>
      <c r="N495" s="431"/>
      <c r="O495" s="431"/>
      <c r="P495" s="431"/>
      <c r="Q495" s="431"/>
      <c r="R495" s="431"/>
      <c r="S495" s="431"/>
      <c r="T495" s="431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</row>
    <row r="496">
      <c r="A496" s="10"/>
      <c r="B496" s="431"/>
      <c r="C496" s="431"/>
      <c r="D496" s="431"/>
      <c r="E496" s="431"/>
      <c r="F496" s="431"/>
      <c r="G496" s="431"/>
      <c r="H496" s="431"/>
      <c r="I496" s="431"/>
      <c r="J496" s="431"/>
      <c r="K496" s="431"/>
      <c r="L496" s="431"/>
      <c r="M496" s="431"/>
      <c r="N496" s="431"/>
      <c r="O496" s="431"/>
      <c r="P496" s="431"/>
      <c r="Q496" s="431"/>
      <c r="R496" s="431"/>
      <c r="S496" s="431"/>
      <c r="T496" s="431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</row>
    <row r="497">
      <c r="A497" s="10"/>
      <c r="B497" s="431"/>
      <c r="C497" s="431"/>
      <c r="D497" s="431"/>
      <c r="E497" s="431"/>
      <c r="F497" s="431"/>
      <c r="G497" s="431"/>
      <c r="H497" s="431"/>
      <c r="I497" s="431"/>
      <c r="J497" s="431"/>
      <c r="K497" s="431"/>
      <c r="L497" s="431"/>
      <c r="M497" s="431"/>
      <c r="N497" s="431"/>
      <c r="O497" s="431"/>
      <c r="P497" s="431"/>
      <c r="Q497" s="431"/>
      <c r="R497" s="431"/>
      <c r="S497" s="431"/>
      <c r="T497" s="431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</row>
    <row r="498">
      <c r="A498" s="10"/>
      <c r="B498" s="431"/>
      <c r="C498" s="431"/>
      <c r="D498" s="431"/>
      <c r="E498" s="431"/>
      <c r="F498" s="431"/>
      <c r="G498" s="431"/>
      <c r="H498" s="431"/>
      <c r="I498" s="431"/>
      <c r="J498" s="431"/>
      <c r="K498" s="431"/>
      <c r="L498" s="431"/>
      <c r="M498" s="431"/>
      <c r="N498" s="431"/>
      <c r="O498" s="431"/>
      <c r="P498" s="431"/>
      <c r="Q498" s="431"/>
      <c r="R498" s="431"/>
      <c r="S498" s="431"/>
      <c r="T498" s="431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</row>
    <row r="499">
      <c r="A499" s="10"/>
      <c r="B499" s="431"/>
      <c r="C499" s="431"/>
      <c r="D499" s="431"/>
      <c r="E499" s="431"/>
      <c r="F499" s="431"/>
      <c r="G499" s="431"/>
      <c r="H499" s="431"/>
      <c r="I499" s="431"/>
      <c r="J499" s="431"/>
      <c r="K499" s="431"/>
      <c r="L499" s="431"/>
      <c r="M499" s="431"/>
      <c r="N499" s="431"/>
      <c r="O499" s="431"/>
      <c r="P499" s="431"/>
      <c r="Q499" s="431"/>
      <c r="R499" s="431"/>
      <c r="S499" s="431"/>
      <c r="T499" s="431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</row>
    <row r="500">
      <c r="A500" s="10"/>
      <c r="B500" s="431"/>
      <c r="C500" s="431"/>
      <c r="D500" s="431"/>
      <c r="E500" s="431"/>
      <c r="F500" s="431"/>
      <c r="G500" s="431"/>
      <c r="H500" s="431"/>
      <c r="I500" s="431"/>
      <c r="J500" s="431"/>
      <c r="K500" s="431"/>
      <c r="L500" s="431"/>
      <c r="M500" s="431"/>
      <c r="N500" s="431"/>
      <c r="O500" s="431"/>
      <c r="P500" s="431"/>
      <c r="Q500" s="431"/>
      <c r="R500" s="431"/>
      <c r="S500" s="431"/>
      <c r="T500" s="431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</row>
    <row r="501">
      <c r="A501" s="10"/>
      <c r="B501" s="431"/>
      <c r="C501" s="431"/>
      <c r="D501" s="431"/>
      <c r="E501" s="431"/>
      <c r="F501" s="431"/>
      <c r="G501" s="431"/>
      <c r="H501" s="431"/>
      <c r="I501" s="431"/>
      <c r="J501" s="431"/>
      <c r="K501" s="431"/>
      <c r="L501" s="431"/>
      <c r="M501" s="431"/>
      <c r="N501" s="431"/>
      <c r="O501" s="431"/>
      <c r="P501" s="431"/>
      <c r="Q501" s="431"/>
      <c r="R501" s="431"/>
      <c r="S501" s="431"/>
      <c r="T501" s="431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</row>
    <row r="502">
      <c r="A502" s="10"/>
      <c r="B502" s="431"/>
      <c r="C502" s="431"/>
      <c r="D502" s="431"/>
      <c r="E502" s="431"/>
      <c r="F502" s="431"/>
      <c r="G502" s="431"/>
      <c r="H502" s="431"/>
      <c r="I502" s="431"/>
      <c r="J502" s="431"/>
      <c r="K502" s="431"/>
      <c r="L502" s="431"/>
      <c r="M502" s="431"/>
      <c r="N502" s="431"/>
      <c r="O502" s="431"/>
      <c r="P502" s="431"/>
      <c r="Q502" s="431"/>
      <c r="R502" s="431"/>
      <c r="S502" s="431"/>
      <c r="T502" s="431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</row>
    <row r="503">
      <c r="A503" s="10"/>
      <c r="B503" s="431"/>
      <c r="C503" s="431"/>
      <c r="D503" s="431"/>
      <c r="E503" s="431"/>
      <c r="F503" s="431"/>
      <c r="G503" s="431"/>
      <c r="H503" s="431"/>
      <c r="I503" s="431"/>
      <c r="J503" s="431"/>
      <c r="K503" s="431"/>
      <c r="L503" s="431"/>
      <c r="M503" s="431"/>
      <c r="N503" s="431"/>
      <c r="O503" s="431"/>
      <c r="P503" s="431"/>
      <c r="Q503" s="431"/>
      <c r="R503" s="431"/>
      <c r="S503" s="431"/>
      <c r="T503" s="431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</row>
    <row r="504">
      <c r="A504" s="10"/>
      <c r="B504" s="431"/>
      <c r="C504" s="431"/>
      <c r="D504" s="431"/>
      <c r="E504" s="431"/>
      <c r="F504" s="431"/>
      <c r="G504" s="431"/>
      <c r="H504" s="431"/>
      <c r="I504" s="431"/>
      <c r="J504" s="431"/>
      <c r="K504" s="431"/>
      <c r="L504" s="431"/>
      <c r="M504" s="431"/>
      <c r="N504" s="431"/>
      <c r="O504" s="431"/>
      <c r="P504" s="431"/>
      <c r="Q504" s="431"/>
      <c r="R504" s="431"/>
      <c r="S504" s="431"/>
      <c r="T504" s="431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</row>
    <row r="505">
      <c r="A505" s="10"/>
      <c r="B505" s="431"/>
      <c r="C505" s="431"/>
      <c r="D505" s="431"/>
      <c r="E505" s="431"/>
      <c r="F505" s="431"/>
      <c r="G505" s="431"/>
      <c r="H505" s="431"/>
      <c r="I505" s="431"/>
      <c r="J505" s="431"/>
      <c r="K505" s="431"/>
      <c r="L505" s="431"/>
      <c r="M505" s="431"/>
      <c r="N505" s="431"/>
      <c r="O505" s="431"/>
      <c r="P505" s="431"/>
      <c r="Q505" s="431"/>
      <c r="R505" s="431"/>
      <c r="S505" s="431"/>
      <c r="T505" s="431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</row>
    <row r="506">
      <c r="A506" s="10"/>
      <c r="B506" s="431"/>
      <c r="C506" s="431"/>
      <c r="D506" s="431"/>
      <c r="E506" s="431"/>
      <c r="F506" s="431"/>
      <c r="G506" s="431"/>
      <c r="H506" s="431"/>
      <c r="I506" s="431"/>
      <c r="J506" s="431"/>
      <c r="K506" s="431"/>
      <c r="L506" s="431"/>
      <c r="M506" s="431"/>
      <c r="N506" s="431"/>
      <c r="O506" s="431"/>
      <c r="P506" s="431"/>
      <c r="Q506" s="431"/>
      <c r="R506" s="431"/>
      <c r="S506" s="431"/>
      <c r="T506" s="431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</row>
    <row r="507">
      <c r="A507" s="10"/>
      <c r="B507" s="431"/>
      <c r="C507" s="431"/>
      <c r="D507" s="431"/>
      <c r="E507" s="431"/>
      <c r="F507" s="431"/>
      <c r="G507" s="431"/>
      <c r="H507" s="431"/>
      <c r="I507" s="431"/>
      <c r="J507" s="431"/>
      <c r="K507" s="431"/>
      <c r="L507" s="431"/>
      <c r="M507" s="431"/>
      <c r="N507" s="431"/>
      <c r="O507" s="431"/>
      <c r="P507" s="431"/>
      <c r="Q507" s="431"/>
      <c r="R507" s="431"/>
      <c r="S507" s="431"/>
      <c r="T507" s="431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</row>
    <row r="508">
      <c r="A508" s="10"/>
      <c r="B508" s="431"/>
      <c r="C508" s="431"/>
      <c r="D508" s="431"/>
      <c r="E508" s="431"/>
      <c r="F508" s="431"/>
      <c r="G508" s="431"/>
      <c r="H508" s="431"/>
      <c r="I508" s="431"/>
      <c r="J508" s="431"/>
      <c r="K508" s="431"/>
      <c r="L508" s="431"/>
      <c r="M508" s="431"/>
      <c r="N508" s="431"/>
      <c r="O508" s="431"/>
      <c r="P508" s="431"/>
      <c r="Q508" s="431"/>
      <c r="R508" s="431"/>
      <c r="S508" s="431"/>
      <c r="T508" s="431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</row>
    <row r="509">
      <c r="A509" s="10"/>
      <c r="B509" s="431"/>
      <c r="C509" s="431"/>
      <c r="D509" s="431"/>
      <c r="E509" s="431"/>
      <c r="F509" s="431"/>
      <c r="G509" s="431"/>
      <c r="H509" s="431"/>
      <c r="I509" s="431"/>
      <c r="J509" s="431"/>
      <c r="K509" s="431"/>
      <c r="L509" s="431"/>
      <c r="M509" s="431"/>
      <c r="N509" s="431"/>
      <c r="O509" s="431"/>
      <c r="P509" s="431"/>
      <c r="Q509" s="431"/>
      <c r="R509" s="431"/>
      <c r="S509" s="431"/>
      <c r="T509" s="431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</row>
    <row r="510">
      <c r="A510" s="10"/>
      <c r="B510" s="431"/>
      <c r="C510" s="431"/>
      <c r="D510" s="431"/>
      <c r="E510" s="431"/>
      <c r="F510" s="431"/>
      <c r="G510" s="431"/>
      <c r="H510" s="431"/>
      <c r="I510" s="431"/>
      <c r="J510" s="431"/>
      <c r="K510" s="431"/>
      <c r="L510" s="431"/>
      <c r="M510" s="431"/>
      <c r="N510" s="431"/>
      <c r="O510" s="431"/>
      <c r="P510" s="431"/>
      <c r="Q510" s="431"/>
      <c r="R510" s="431"/>
      <c r="S510" s="431"/>
      <c r="T510" s="431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</row>
    <row r="511">
      <c r="A511" s="10"/>
      <c r="B511" s="431"/>
      <c r="C511" s="431"/>
      <c r="D511" s="431"/>
      <c r="E511" s="431"/>
      <c r="F511" s="431"/>
      <c r="G511" s="431"/>
      <c r="H511" s="431"/>
      <c r="I511" s="431"/>
      <c r="J511" s="431"/>
      <c r="K511" s="431"/>
      <c r="L511" s="431"/>
      <c r="M511" s="431"/>
      <c r="N511" s="431"/>
      <c r="O511" s="431"/>
      <c r="P511" s="431"/>
      <c r="Q511" s="431"/>
      <c r="R511" s="431"/>
      <c r="S511" s="431"/>
      <c r="T511" s="431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</row>
    <row r="512">
      <c r="A512" s="10"/>
      <c r="B512" s="431"/>
      <c r="C512" s="431"/>
      <c r="D512" s="431"/>
      <c r="E512" s="431"/>
      <c r="F512" s="431"/>
      <c r="G512" s="431"/>
      <c r="H512" s="431"/>
      <c r="I512" s="431"/>
      <c r="J512" s="431"/>
      <c r="K512" s="431"/>
      <c r="L512" s="431"/>
      <c r="M512" s="431"/>
      <c r="N512" s="431"/>
      <c r="O512" s="431"/>
      <c r="P512" s="431"/>
      <c r="Q512" s="431"/>
      <c r="R512" s="431"/>
      <c r="S512" s="431"/>
      <c r="T512" s="431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</row>
    <row r="513">
      <c r="A513" s="10"/>
      <c r="B513" s="431"/>
      <c r="C513" s="431"/>
      <c r="D513" s="431"/>
      <c r="E513" s="431"/>
      <c r="F513" s="431"/>
      <c r="G513" s="431"/>
      <c r="H513" s="431"/>
      <c r="I513" s="431"/>
      <c r="J513" s="431"/>
      <c r="K513" s="431"/>
      <c r="L513" s="431"/>
      <c r="M513" s="431"/>
      <c r="N513" s="431"/>
      <c r="O513" s="431"/>
      <c r="P513" s="431"/>
      <c r="Q513" s="431"/>
      <c r="R513" s="431"/>
      <c r="S513" s="431"/>
      <c r="T513" s="431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</row>
    <row r="514">
      <c r="A514" s="10"/>
      <c r="B514" s="431"/>
      <c r="C514" s="431"/>
      <c r="D514" s="431"/>
      <c r="E514" s="431"/>
      <c r="F514" s="431"/>
      <c r="G514" s="431"/>
      <c r="H514" s="431"/>
      <c r="I514" s="431"/>
      <c r="J514" s="431"/>
      <c r="K514" s="431"/>
      <c r="L514" s="431"/>
      <c r="M514" s="431"/>
      <c r="N514" s="431"/>
      <c r="O514" s="431"/>
      <c r="P514" s="431"/>
      <c r="Q514" s="431"/>
      <c r="R514" s="431"/>
      <c r="S514" s="431"/>
      <c r="T514" s="431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</row>
    <row r="515">
      <c r="A515" s="10"/>
      <c r="B515" s="431"/>
      <c r="C515" s="431"/>
      <c r="D515" s="431"/>
      <c r="E515" s="431"/>
      <c r="F515" s="431"/>
      <c r="G515" s="431"/>
      <c r="H515" s="431"/>
      <c r="I515" s="431"/>
      <c r="J515" s="431"/>
      <c r="K515" s="431"/>
      <c r="L515" s="431"/>
      <c r="M515" s="431"/>
      <c r="N515" s="431"/>
      <c r="O515" s="431"/>
      <c r="P515" s="431"/>
      <c r="Q515" s="431"/>
      <c r="R515" s="431"/>
      <c r="S515" s="431"/>
      <c r="T515" s="431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</row>
    <row r="516">
      <c r="A516" s="10"/>
      <c r="B516" s="431"/>
      <c r="C516" s="431"/>
      <c r="D516" s="431"/>
      <c r="E516" s="431"/>
      <c r="F516" s="431"/>
      <c r="G516" s="431"/>
      <c r="H516" s="431"/>
      <c r="I516" s="431"/>
      <c r="J516" s="431"/>
      <c r="K516" s="431"/>
      <c r="L516" s="431"/>
      <c r="M516" s="431"/>
      <c r="N516" s="431"/>
      <c r="O516" s="431"/>
      <c r="P516" s="431"/>
      <c r="Q516" s="431"/>
      <c r="R516" s="431"/>
      <c r="S516" s="431"/>
      <c r="T516" s="431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</row>
    <row r="517">
      <c r="A517" s="10"/>
      <c r="B517" s="431"/>
      <c r="C517" s="431"/>
      <c r="D517" s="431"/>
      <c r="E517" s="431"/>
      <c r="F517" s="431"/>
      <c r="G517" s="431"/>
      <c r="H517" s="431"/>
      <c r="I517" s="431"/>
      <c r="J517" s="431"/>
      <c r="K517" s="431"/>
      <c r="L517" s="431"/>
      <c r="M517" s="431"/>
      <c r="N517" s="431"/>
      <c r="O517" s="431"/>
      <c r="P517" s="431"/>
      <c r="Q517" s="431"/>
      <c r="R517" s="431"/>
      <c r="S517" s="431"/>
      <c r="T517" s="431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</row>
    <row r="518">
      <c r="A518" s="10"/>
      <c r="B518" s="431"/>
      <c r="C518" s="431"/>
      <c r="D518" s="431"/>
      <c r="E518" s="431"/>
      <c r="F518" s="431"/>
      <c r="G518" s="431"/>
      <c r="H518" s="431"/>
      <c r="I518" s="431"/>
      <c r="J518" s="431"/>
      <c r="K518" s="431"/>
      <c r="L518" s="431"/>
      <c r="M518" s="431"/>
      <c r="N518" s="431"/>
      <c r="O518" s="431"/>
      <c r="P518" s="431"/>
      <c r="Q518" s="431"/>
      <c r="R518" s="431"/>
      <c r="S518" s="431"/>
      <c r="T518" s="431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</row>
    <row r="519">
      <c r="A519" s="10"/>
      <c r="B519" s="431"/>
      <c r="C519" s="431"/>
      <c r="D519" s="431"/>
      <c r="E519" s="431"/>
      <c r="F519" s="431"/>
      <c r="G519" s="431"/>
      <c r="H519" s="431"/>
      <c r="I519" s="431"/>
      <c r="J519" s="431"/>
      <c r="K519" s="431"/>
      <c r="L519" s="431"/>
      <c r="M519" s="431"/>
      <c r="N519" s="431"/>
      <c r="O519" s="431"/>
      <c r="P519" s="431"/>
      <c r="Q519" s="431"/>
      <c r="R519" s="431"/>
      <c r="S519" s="431"/>
      <c r="T519" s="431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</row>
    <row r="520">
      <c r="A520" s="10"/>
      <c r="B520" s="431"/>
      <c r="C520" s="431"/>
      <c r="D520" s="431"/>
      <c r="E520" s="431"/>
      <c r="F520" s="431"/>
      <c r="G520" s="431"/>
      <c r="H520" s="431"/>
      <c r="I520" s="431"/>
      <c r="J520" s="431"/>
      <c r="K520" s="431"/>
      <c r="L520" s="431"/>
      <c r="M520" s="431"/>
      <c r="N520" s="431"/>
      <c r="O520" s="431"/>
      <c r="P520" s="431"/>
      <c r="Q520" s="431"/>
      <c r="R520" s="431"/>
      <c r="S520" s="431"/>
      <c r="T520" s="431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</row>
    <row r="521">
      <c r="A521" s="10"/>
      <c r="B521" s="431"/>
      <c r="C521" s="431"/>
      <c r="D521" s="431"/>
      <c r="E521" s="431"/>
      <c r="F521" s="431"/>
      <c r="G521" s="431"/>
      <c r="H521" s="431"/>
      <c r="I521" s="431"/>
      <c r="J521" s="431"/>
      <c r="K521" s="431"/>
      <c r="L521" s="431"/>
      <c r="M521" s="431"/>
      <c r="N521" s="431"/>
      <c r="O521" s="431"/>
      <c r="P521" s="431"/>
      <c r="Q521" s="431"/>
      <c r="R521" s="431"/>
      <c r="S521" s="431"/>
      <c r="T521" s="431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</row>
    <row r="522">
      <c r="A522" s="10"/>
      <c r="B522" s="431"/>
      <c r="C522" s="431"/>
      <c r="D522" s="431"/>
      <c r="E522" s="431"/>
      <c r="F522" s="431"/>
      <c r="G522" s="431"/>
      <c r="H522" s="431"/>
      <c r="I522" s="431"/>
      <c r="J522" s="431"/>
      <c r="K522" s="431"/>
      <c r="L522" s="431"/>
      <c r="M522" s="431"/>
      <c r="N522" s="431"/>
      <c r="O522" s="431"/>
      <c r="P522" s="431"/>
      <c r="Q522" s="431"/>
      <c r="R522" s="431"/>
      <c r="S522" s="431"/>
      <c r="T522" s="431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</row>
    <row r="523">
      <c r="A523" s="10"/>
      <c r="B523" s="431"/>
      <c r="C523" s="431"/>
      <c r="D523" s="431"/>
      <c r="E523" s="431"/>
      <c r="F523" s="431"/>
      <c r="G523" s="431"/>
      <c r="H523" s="431"/>
      <c r="I523" s="431"/>
      <c r="J523" s="431"/>
      <c r="K523" s="431"/>
      <c r="L523" s="431"/>
      <c r="M523" s="431"/>
      <c r="N523" s="431"/>
      <c r="O523" s="431"/>
      <c r="P523" s="431"/>
      <c r="Q523" s="431"/>
      <c r="R523" s="431"/>
      <c r="S523" s="431"/>
      <c r="T523" s="431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</row>
    <row r="524">
      <c r="A524" s="10"/>
      <c r="B524" s="431"/>
      <c r="C524" s="431"/>
      <c r="D524" s="431"/>
      <c r="E524" s="431"/>
      <c r="F524" s="431"/>
      <c r="G524" s="431"/>
      <c r="H524" s="431"/>
      <c r="I524" s="431"/>
      <c r="J524" s="431"/>
      <c r="K524" s="431"/>
      <c r="L524" s="431"/>
      <c r="M524" s="431"/>
      <c r="N524" s="431"/>
      <c r="O524" s="431"/>
      <c r="P524" s="431"/>
      <c r="Q524" s="431"/>
      <c r="R524" s="431"/>
      <c r="S524" s="431"/>
      <c r="T524" s="431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</row>
    <row r="525">
      <c r="A525" s="10"/>
      <c r="B525" s="431"/>
      <c r="C525" s="431"/>
      <c r="D525" s="431"/>
      <c r="E525" s="431"/>
      <c r="F525" s="431"/>
      <c r="G525" s="431"/>
      <c r="H525" s="431"/>
      <c r="I525" s="431"/>
      <c r="J525" s="431"/>
      <c r="K525" s="431"/>
      <c r="L525" s="431"/>
      <c r="M525" s="431"/>
      <c r="N525" s="431"/>
      <c r="O525" s="431"/>
      <c r="P525" s="431"/>
      <c r="Q525" s="431"/>
      <c r="R525" s="431"/>
      <c r="S525" s="431"/>
      <c r="T525" s="431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</row>
    <row r="526">
      <c r="A526" s="10"/>
      <c r="B526" s="431"/>
      <c r="C526" s="431"/>
      <c r="D526" s="431"/>
      <c r="E526" s="431"/>
      <c r="F526" s="431"/>
      <c r="G526" s="431"/>
      <c r="H526" s="431"/>
      <c r="I526" s="431"/>
      <c r="J526" s="431"/>
      <c r="K526" s="431"/>
      <c r="L526" s="431"/>
      <c r="M526" s="431"/>
      <c r="N526" s="431"/>
      <c r="O526" s="431"/>
      <c r="P526" s="431"/>
      <c r="Q526" s="431"/>
      <c r="R526" s="431"/>
      <c r="S526" s="431"/>
      <c r="T526" s="431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</row>
    <row r="527">
      <c r="A527" s="10"/>
      <c r="B527" s="431"/>
      <c r="C527" s="431"/>
      <c r="D527" s="431"/>
      <c r="E527" s="431"/>
      <c r="F527" s="431"/>
      <c r="G527" s="431"/>
      <c r="H527" s="431"/>
      <c r="I527" s="431"/>
      <c r="J527" s="431"/>
      <c r="K527" s="431"/>
      <c r="L527" s="431"/>
      <c r="M527" s="431"/>
      <c r="N527" s="431"/>
      <c r="O527" s="431"/>
      <c r="P527" s="431"/>
      <c r="Q527" s="431"/>
      <c r="R527" s="431"/>
      <c r="S527" s="431"/>
      <c r="T527" s="431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</row>
    <row r="528">
      <c r="A528" s="10"/>
      <c r="B528" s="431"/>
      <c r="C528" s="431"/>
      <c r="D528" s="431"/>
      <c r="E528" s="431"/>
      <c r="F528" s="431"/>
      <c r="G528" s="431"/>
      <c r="H528" s="431"/>
      <c r="I528" s="431"/>
      <c r="J528" s="431"/>
      <c r="K528" s="431"/>
      <c r="L528" s="431"/>
      <c r="M528" s="431"/>
      <c r="N528" s="431"/>
      <c r="O528" s="431"/>
      <c r="P528" s="431"/>
      <c r="Q528" s="431"/>
      <c r="R528" s="431"/>
      <c r="S528" s="431"/>
      <c r="T528" s="431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</row>
    <row r="529">
      <c r="A529" s="10"/>
      <c r="B529" s="431"/>
      <c r="C529" s="431"/>
      <c r="D529" s="431"/>
      <c r="E529" s="431"/>
      <c r="F529" s="431"/>
      <c r="G529" s="431"/>
      <c r="H529" s="431"/>
      <c r="I529" s="431"/>
      <c r="J529" s="431"/>
      <c r="K529" s="431"/>
      <c r="L529" s="431"/>
      <c r="M529" s="431"/>
      <c r="N529" s="431"/>
      <c r="O529" s="431"/>
      <c r="P529" s="431"/>
      <c r="Q529" s="431"/>
      <c r="R529" s="431"/>
      <c r="S529" s="431"/>
      <c r="T529" s="431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</row>
    <row r="530">
      <c r="A530" s="10"/>
      <c r="B530" s="431"/>
      <c r="C530" s="431"/>
      <c r="D530" s="431"/>
      <c r="E530" s="431"/>
      <c r="F530" s="431"/>
      <c r="G530" s="431"/>
      <c r="H530" s="431"/>
      <c r="I530" s="431"/>
      <c r="J530" s="431"/>
      <c r="K530" s="431"/>
      <c r="L530" s="431"/>
      <c r="M530" s="431"/>
      <c r="N530" s="431"/>
      <c r="O530" s="431"/>
      <c r="P530" s="431"/>
      <c r="Q530" s="431"/>
      <c r="R530" s="431"/>
      <c r="S530" s="431"/>
      <c r="T530" s="431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</row>
    <row r="531">
      <c r="A531" s="10"/>
      <c r="B531" s="431"/>
      <c r="C531" s="431"/>
      <c r="D531" s="431"/>
      <c r="E531" s="431"/>
      <c r="F531" s="431"/>
      <c r="G531" s="431"/>
      <c r="H531" s="431"/>
      <c r="I531" s="431"/>
      <c r="J531" s="431"/>
      <c r="K531" s="431"/>
      <c r="L531" s="431"/>
      <c r="M531" s="431"/>
      <c r="N531" s="431"/>
      <c r="O531" s="431"/>
      <c r="P531" s="431"/>
      <c r="Q531" s="431"/>
      <c r="R531" s="431"/>
      <c r="S531" s="431"/>
      <c r="T531" s="431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</row>
    <row r="532">
      <c r="A532" s="10"/>
      <c r="B532" s="431"/>
      <c r="C532" s="431"/>
      <c r="D532" s="431"/>
      <c r="E532" s="431"/>
      <c r="F532" s="431"/>
      <c r="G532" s="431"/>
      <c r="H532" s="431"/>
      <c r="I532" s="431"/>
      <c r="J532" s="431"/>
      <c r="K532" s="431"/>
      <c r="L532" s="431"/>
      <c r="M532" s="431"/>
      <c r="N532" s="431"/>
      <c r="O532" s="431"/>
      <c r="P532" s="431"/>
      <c r="Q532" s="431"/>
      <c r="R532" s="431"/>
      <c r="S532" s="431"/>
      <c r="T532" s="431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</row>
    <row r="533">
      <c r="A533" s="10"/>
      <c r="B533" s="431"/>
      <c r="C533" s="431"/>
      <c r="D533" s="431"/>
      <c r="E533" s="431"/>
      <c r="F533" s="431"/>
      <c r="G533" s="431"/>
      <c r="H533" s="431"/>
      <c r="I533" s="431"/>
      <c r="J533" s="431"/>
      <c r="K533" s="431"/>
      <c r="L533" s="431"/>
      <c r="M533" s="431"/>
      <c r="N533" s="431"/>
      <c r="O533" s="431"/>
      <c r="P533" s="431"/>
      <c r="Q533" s="431"/>
      <c r="R533" s="431"/>
      <c r="S533" s="431"/>
      <c r="T533" s="431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</row>
    <row r="534">
      <c r="A534" s="10"/>
      <c r="B534" s="431"/>
      <c r="C534" s="431"/>
      <c r="D534" s="431"/>
      <c r="E534" s="431"/>
      <c r="F534" s="431"/>
      <c r="G534" s="431"/>
      <c r="H534" s="431"/>
      <c r="I534" s="431"/>
      <c r="J534" s="431"/>
      <c r="K534" s="431"/>
      <c r="L534" s="431"/>
      <c r="M534" s="431"/>
      <c r="N534" s="431"/>
      <c r="O534" s="431"/>
      <c r="P534" s="431"/>
      <c r="Q534" s="431"/>
      <c r="R534" s="431"/>
      <c r="S534" s="431"/>
      <c r="T534" s="431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</row>
    <row r="535">
      <c r="A535" s="10"/>
      <c r="B535" s="431"/>
      <c r="C535" s="431"/>
      <c r="D535" s="431"/>
      <c r="E535" s="431"/>
      <c r="F535" s="431"/>
      <c r="G535" s="431"/>
      <c r="H535" s="431"/>
      <c r="I535" s="431"/>
      <c r="J535" s="431"/>
      <c r="K535" s="431"/>
      <c r="L535" s="431"/>
      <c r="M535" s="431"/>
      <c r="N535" s="431"/>
      <c r="O535" s="431"/>
      <c r="P535" s="431"/>
      <c r="Q535" s="431"/>
      <c r="R535" s="431"/>
      <c r="S535" s="431"/>
      <c r="T535" s="431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</row>
    <row r="536">
      <c r="A536" s="10"/>
      <c r="B536" s="431"/>
      <c r="C536" s="431"/>
      <c r="D536" s="431"/>
      <c r="E536" s="431"/>
      <c r="F536" s="431"/>
      <c r="G536" s="431"/>
      <c r="H536" s="431"/>
      <c r="I536" s="431"/>
      <c r="J536" s="431"/>
      <c r="K536" s="431"/>
      <c r="L536" s="431"/>
      <c r="M536" s="431"/>
      <c r="N536" s="431"/>
      <c r="O536" s="431"/>
      <c r="P536" s="431"/>
      <c r="Q536" s="431"/>
      <c r="R536" s="431"/>
      <c r="S536" s="431"/>
      <c r="T536" s="431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</row>
    <row r="537">
      <c r="A537" s="10"/>
      <c r="B537" s="431"/>
      <c r="C537" s="431"/>
      <c r="D537" s="431"/>
      <c r="E537" s="431"/>
      <c r="F537" s="431"/>
      <c r="G537" s="431"/>
      <c r="H537" s="431"/>
      <c r="I537" s="431"/>
      <c r="J537" s="431"/>
      <c r="K537" s="431"/>
      <c r="L537" s="431"/>
      <c r="M537" s="431"/>
      <c r="N537" s="431"/>
      <c r="O537" s="431"/>
      <c r="P537" s="431"/>
      <c r="Q537" s="431"/>
      <c r="R537" s="431"/>
      <c r="S537" s="431"/>
      <c r="T537" s="431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</row>
    <row r="538">
      <c r="A538" s="10"/>
      <c r="B538" s="431"/>
      <c r="C538" s="431"/>
      <c r="D538" s="431"/>
      <c r="E538" s="431"/>
      <c r="F538" s="431"/>
      <c r="G538" s="431"/>
      <c r="H538" s="431"/>
      <c r="I538" s="431"/>
      <c r="J538" s="431"/>
      <c r="K538" s="431"/>
      <c r="L538" s="431"/>
      <c r="M538" s="431"/>
      <c r="N538" s="431"/>
      <c r="O538" s="431"/>
      <c r="P538" s="431"/>
      <c r="Q538" s="431"/>
      <c r="R538" s="431"/>
      <c r="S538" s="431"/>
      <c r="T538" s="431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</row>
    <row r="539">
      <c r="A539" s="10"/>
      <c r="B539" s="431"/>
      <c r="C539" s="431"/>
      <c r="D539" s="431"/>
      <c r="E539" s="431"/>
      <c r="F539" s="431"/>
      <c r="G539" s="431"/>
      <c r="H539" s="431"/>
      <c r="I539" s="431"/>
      <c r="J539" s="431"/>
      <c r="K539" s="431"/>
      <c r="L539" s="431"/>
      <c r="M539" s="431"/>
      <c r="N539" s="431"/>
      <c r="O539" s="431"/>
      <c r="P539" s="431"/>
      <c r="Q539" s="431"/>
      <c r="R539" s="431"/>
      <c r="S539" s="431"/>
      <c r="T539" s="431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</row>
    <row r="540">
      <c r="A540" s="10"/>
      <c r="B540" s="431"/>
      <c r="C540" s="431"/>
      <c r="D540" s="431"/>
      <c r="E540" s="431"/>
      <c r="F540" s="431"/>
      <c r="G540" s="431"/>
      <c r="H540" s="431"/>
      <c r="I540" s="431"/>
      <c r="J540" s="431"/>
      <c r="K540" s="431"/>
      <c r="L540" s="431"/>
      <c r="M540" s="431"/>
      <c r="N540" s="431"/>
      <c r="O540" s="431"/>
      <c r="P540" s="431"/>
      <c r="Q540" s="431"/>
      <c r="R540" s="431"/>
      <c r="S540" s="431"/>
      <c r="T540" s="431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</row>
    <row r="541">
      <c r="A541" s="10"/>
      <c r="B541" s="431"/>
      <c r="C541" s="431"/>
      <c r="D541" s="431"/>
      <c r="E541" s="431"/>
      <c r="F541" s="431"/>
      <c r="G541" s="431"/>
      <c r="H541" s="431"/>
      <c r="I541" s="431"/>
      <c r="J541" s="431"/>
      <c r="K541" s="431"/>
      <c r="L541" s="431"/>
      <c r="M541" s="431"/>
      <c r="N541" s="431"/>
      <c r="O541" s="431"/>
      <c r="P541" s="431"/>
      <c r="Q541" s="431"/>
      <c r="R541" s="431"/>
      <c r="S541" s="431"/>
      <c r="T541" s="431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</row>
    <row r="542">
      <c r="A542" s="10"/>
      <c r="B542" s="431"/>
      <c r="C542" s="431"/>
      <c r="D542" s="431"/>
      <c r="E542" s="431"/>
      <c r="F542" s="431"/>
      <c r="G542" s="431"/>
      <c r="H542" s="431"/>
      <c r="I542" s="431"/>
      <c r="J542" s="431"/>
      <c r="K542" s="431"/>
      <c r="L542" s="431"/>
      <c r="M542" s="431"/>
      <c r="N542" s="431"/>
      <c r="O542" s="431"/>
      <c r="P542" s="431"/>
      <c r="Q542" s="431"/>
      <c r="R542" s="431"/>
      <c r="S542" s="431"/>
      <c r="T542" s="431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</row>
    <row r="543">
      <c r="A543" s="10"/>
      <c r="B543" s="431"/>
      <c r="C543" s="431"/>
      <c r="D543" s="431"/>
      <c r="E543" s="431"/>
      <c r="F543" s="431"/>
      <c r="G543" s="431"/>
      <c r="H543" s="431"/>
      <c r="I543" s="431"/>
      <c r="J543" s="431"/>
      <c r="K543" s="431"/>
      <c r="L543" s="431"/>
      <c r="M543" s="431"/>
      <c r="N543" s="431"/>
      <c r="O543" s="431"/>
      <c r="P543" s="431"/>
      <c r="Q543" s="431"/>
      <c r="R543" s="431"/>
      <c r="S543" s="431"/>
      <c r="T543" s="431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</row>
    <row r="544">
      <c r="A544" s="10"/>
      <c r="B544" s="431"/>
      <c r="C544" s="431"/>
      <c r="D544" s="431"/>
      <c r="E544" s="431"/>
      <c r="F544" s="431"/>
      <c r="G544" s="431"/>
      <c r="H544" s="431"/>
      <c r="I544" s="431"/>
      <c r="J544" s="431"/>
      <c r="K544" s="431"/>
      <c r="L544" s="431"/>
      <c r="M544" s="431"/>
      <c r="N544" s="431"/>
      <c r="O544" s="431"/>
      <c r="P544" s="431"/>
      <c r="Q544" s="431"/>
      <c r="R544" s="431"/>
      <c r="S544" s="431"/>
      <c r="T544" s="431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</row>
    <row r="545">
      <c r="A545" s="10"/>
      <c r="B545" s="431"/>
      <c r="C545" s="431"/>
      <c r="D545" s="431"/>
      <c r="E545" s="431"/>
      <c r="F545" s="431"/>
      <c r="G545" s="431"/>
      <c r="H545" s="431"/>
      <c r="I545" s="431"/>
      <c r="J545" s="431"/>
      <c r="K545" s="431"/>
      <c r="L545" s="431"/>
      <c r="M545" s="431"/>
      <c r="N545" s="431"/>
      <c r="O545" s="431"/>
      <c r="P545" s="431"/>
      <c r="Q545" s="431"/>
      <c r="R545" s="431"/>
      <c r="S545" s="431"/>
      <c r="T545" s="431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</row>
    <row r="546">
      <c r="A546" s="10"/>
      <c r="B546" s="431"/>
      <c r="C546" s="431"/>
      <c r="D546" s="431"/>
      <c r="E546" s="431"/>
      <c r="F546" s="431"/>
      <c r="G546" s="431"/>
      <c r="H546" s="431"/>
      <c r="I546" s="431"/>
      <c r="J546" s="431"/>
      <c r="K546" s="431"/>
      <c r="L546" s="431"/>
      <c r="M546" s="431"/>
      <c r="N546" s="431"/>
      <c r="O546" s="431"/>
      <c r="P546" s="431"/>
      <c r="Q546" s="431"/>
      <c r="R546" s="431"/>
      <c r="S546" s="431"/>
      <c r="T546" s="431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</row>
    <row r="547">
      <c r="A547" s="10"/>
      <c r="B547" s="431"/>
      <c r="C547" s="431"/>
      <c r="D547" s="431"/>
      <c r="E547" s="431"/>
      <c r="F547" s="431"/>
      <c r="G547" s="431"/>
      <c r="H547" s="431"/>
      <c r="I547" s="431"/>
      <c r="J547" s="431"/>
      <c r="K547" s="431"/>
      <c r="L547" s="431"/>
      <c r="M547" s="431"/>
      <c r="N547" s="431"/>
      <c r="O547" s="431"/>
      <c r="P547" s="431"/>
      <c r="Q547" s="431"/>
      <c r="R547" s="431"/>
      <c r="S547" s="431"/>
      <c r="T547" s="431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</row>
    <row r="548">
      <c r="A548" s="10"/>
      <c r="B548" s="431"/>
      <c r="C548" s="431"/>
      <c r="D548" s="431"/>
      <c r="E548" s="431"/>
      <c r="F548" s="431"/>
      <c r="G548" s="431"/>
      <c r="H548" s="431"/>
      <c r="I548" s="431"/>
      <c r="J548" s="431"/>
      <c r="K548" s="431"/>
      <c r="L548" s="431"/>
      <c r="M548" s="431"/>
      <c r="N548" s="431"/>
      <c r="O548" s="431"/>
      <c r="P548" s="431"/>
      <c r="Q548" s="431"/>
      <c r="R548" s="431"/>
      <c r="S548" s="431"/>
      <c r="T548" s="431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</row>
    <row r="549">
      <c r="A549" s="10"/>
      <c r="B549" s="431"/>
      <c r="C549" s="431"/>
      <c r="D549" s="431"/>
      <c r="E549" s="431"/>
      <c r="F549" s="431"/>
      <c r="G549" s="431"/>
      <c r="H549" s="431"/>
      <c r="I549" s="431"/>
      <c r="J549" s="431"/>
      <c r="K549" s="431"/>
      <c r="L549" s="431"/>
      <c r="M549" s="431"/>
      <c r="N549" s="431"/>
      <c r="O549" s="431"/>
      <c r="P549" s="431"/>
      <c r="Q549" s="431"/>
      <c r="R549" s="431"/>
      <c r="S549" s="431"/>
      <c r="T549" s="431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</row>
    <row r="550">
      <c r="A550" s="10"/>
      <c r="B550" s="431"/>
      <c r="C550" s="431"/>
      <c r="D550" s="431"/>
      <c r="E550" s="431"/>
      <c r="F550" s="431"/>
      <c r="G550" s="431"/>
      <c r="H550" s="431"/>
      <c r="I550" s="431"/>
      <c r="J550" s="431"/>
      <c r="K550" s="431"/>
      <c r="L550" s="431"/>
      <c r="M550" s="431"/>
      <c r="N550" s="431"/>
      <c r="O550" s="431"/>
      <c r="P550" s="431"/>
      <c r="Q550" s="431"/>
      <c r="R550" s="431"/>
      <c r="S550" s="431"/>
      <c r="T550" s="431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</row>
    <row r="551">
      <c r="A551" s="10"/>
      <c r="B551" s="431"/>
      <c r="C551" s="431"/>
      <c r="D551" s="431"/>
      <c r="E551" s="431"/>
      <c r="F551" s="431"/>
      <c r="G551" s="431"/>
      <c r="H551" s="431"/>
      <c r="I551" s="431"/>
      <c r="J551" s="431"/>
      <c r="K551" s="431"/>
      <c r="L551" s="431"/>
      <c r="M551" s="431"/>
      <c r="N551" s="431"/>
      <c r="O551" s="431"/>
      <c r="P551" s="431"/>
      <c r="Q551" s="431"/>
      <c r="R551" s="431"/>
      <c r="S551" s="431"/>
      <c r="T551" s="431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</row>
    <row r="552">
      <c r="A552" s="10"/>
      <c r="B552" s="431"/>
      <c r="C552" s="431"/>
      <c r="D552" s="431"/>
      <c r="E552" s="431"/>
      <c r="F552" s="431"/>
      <c r="G552" s="431"/>
      <c r="H552" s="431"/>
      <c r="I552" s="431"/>
      <c r="J552" s="431"/>
      <c r="K552" s="431"/>
      <c r="L552" s="431"/>
      <c r="M552" s="431"/>
      <c r="N552" s="431"/>
      <c r="O552" s="431"/>
      <c r="P552" s="431"/>
      <c r="Q552" s="431"/>
      <c r="R552" s="431"/>
      <c r="S552" s="431"/>
      <c r="T552" s="431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</row>
    <row r="553">
      <c r="A553" s="10"/>
      <c r="B553" s="431"/>
      <c r="C553" s="431"/>
      <c r="D553" s="431"/>
      <c r="E553" s="431"/>
      <c r="F553" s="431"/>
      <c r="G553" s="431"/>
      <c r="H553" s="431"/>
      <c r="I553" s="431"/>
      <c r="J553" s="431"/>
      <c r="K553" s="431"/>
      <c r="L553" s="431"/>
      <c r="M553" s="431"/>
      <c r="N553" s="431"/>
      <c r="O553" s="431"/>
      <c r="P553" s="431"/>
      <c r="Q553" s="431"/>
      <c r="R553" s="431"/>
      <c r="S553" s="431"/>
      <c r="T553" s="431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</row>
    <row r="554">
      <c r="A554" s="10"/>
      <c r="B554" s="431"/>
      <c r="C554" s="431"/>
      <c r="D554" s="431"/>
      <c r="E554" s="431"/>
      <c r="F554" s="431"/>
      <c r="G554" s="431"/>
      <c r="H554" s="431"/>
      <c r="I554" s="431"/>
      <c r="J554" s="431"/>
      <c r="K554" s="431"/>
      <c r="L554" s="431"/>
      <c r="M554" s="431"/>
      <c r="N554" s="431"/>
      <c r="O554" s="431"/>
      <c r="P554" s="431"/>
      <c r="Q554" s="431"/>
      <c r="R554" s="431"/>
      <c r="S554" s="431"/>
      <c r="T554" s="431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</row>
    <row r="555">
      <c r="A555" s="10"/>
      <c r="B555" s="431"/>
      <c r="C555" s="431"/>
      <c r="D555" s="431"/>
      <c r="E555" s="431"/>
      <c r="F555" s="431"/>
      <c r="G555" s="431"/>
      <c r="H555" s="431"/>
      <c r="I555" s="431"/>
      <c r="J555" s="431"/>
      <c r="K555" s="431"/>
      <c r="L555" s="431"/>
      <c r="M555" s="431"/>
      <c r="N555" s="431"/>
      <c r="O555" s="431"/>
      <c r="P555" s="431"/>
      <c r="Q555" s="431"/>
      <c r="R555" s="431"/>
      <c r="S555" s="431"/>
      <c r="T555" s="431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</row>
    <row r="556">
      <c r="A556" s="10"/>
      <c r="B556" s="431"/>
      <c r="C556" s="431"/>
      <c r="D556" s="431"/>
      <c r="E556" s="431"/>
      <c r="F556" s="431"/>
      <c r="G556" s="431"/>
      <c r="H556" s="431"/>
      <c r="I556" s="431"/>
      <c r="J556" s="431"/>
      <c r="K556" s="431"/>
      <c r="L556" s="431"/>
      <c r="M556" s="431"/>
      <c r="N556" s="431"/>
      <c r="O556" s="431"/>
      <c r="P556" s="431"/>
      <c r="Q556" s="431"/>
      <c r="R556" s="431"/>
      <c r="S556" s="431"/>
      <c r="T556" s="431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</row>
    <row r="557">
      <c r="A557" s="10"/>
      <c r="B557" s="431"/>
      <c r="C557" s="431"/>
      <c r="D557" s="431"/>
      <c r="E557" s="431"/>
      <c r="F557" s="431"/>
      <c r="G557" s="431"/>
      <c r="H557" s="431"/>
      <c r="I557" s="431"/>
      <c r="J557" s="431"/>
      <c r="K557" s="431"/>
      <c r="L557" s="431"/>
      <c r="M557" s="431"/>
      <c r="N557" s="431"/>
      <c r="O557" s="431"/>
      <c r="P557" s="431"/>
      <c r="Q557" s="431"/>
      <c r="R557" s="431"/>
      <c r="S557" s="431"/>
      <c r="T557" s="431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</row>
    <row r="558">
      <c r="A558" s="10"/>
      <c r="B558" s="431"/>
      <c r="C558" s="431"/>
      <c r="D558" s="431"/>
      <c r="E558" s="431"/>
      <c r="F558" s="431"/>
      <c r="G558" s="431"/>
      <c r="H558" s="431"/>
      <c r="I558" s="431"/>
      <c r="J558" s="431"/>
      <c r="K558" s="431"/>
      <c r="L558" s="431"/>
      <c r="M558" s="431"/>
      <c r="N558" s="431"/>
      <c r="O558" s="431"/>
      <c r="P558" s="431"/>
      <c r="Q558" s="431"/>
      <c r="R558" s="431"/>
      <c r="S558" s="431"/>
      <c r="T558" s="431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</row>
    <row r="559">
      <c r="A559" s="10"/>
      <c r="B559" s="431"/>
      <c r="C559" s="431"/>
      <c r="D559" s="431"/>
      <c r="E559" s="431"/>
      <c r="F559" s="431"/>
      <c r="G559" s="431"/>
      <c r="H559" s="431"/>
      <c r="I559" s="431"/>
      <c r="J559" s="431"/>
      <c r="K559" s="431"/>
      <c r="L559" s="431"/>
      <c r="M559" s="431"/>
      <c r="N559" s="431"/>
      <c r="O559" s="431"/>
      <c r="P559" s="431"/>
      <c r="Q559" s="431"/>
      <c r="R559" s="431"/>
      <c r="S559" s="431"/>
      <c r="T559" s="431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</row>
    <row r="560">
      <c r="A560" s="10"/>
      <c r="B560" s="431"/>
      <c r="C560" s="431"/>
      <c r="D560" s="431"/>
      <c r="E560" s="431"/>
      <c r="F560" s="431"/>
      <c r="G560" s="431"/>
      <c r="H560" s="431"/>
      <c r="I560" s="431"/>
      <c r="J560" s="431"/>
      <c r="K560" s="431"/>
      <c r="L560" s="431"/>
      <c r="M560" s="431"/>
      <c r="N560" s="431"/>
      <c r="O560" s="431"/>
      <c r="P560" s="431"/>
      <c r="Q560" s="431"/>
      <c r="R560" s="431"/>
      <c r="S560" s="431"/>
      <c r="T560" s="431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</row>
    <row r="561">
      <c r="A561" s="10"/>
      <c r="B561" s="431"/>
      <c r="C561" s="431"/>
      <c r="D561" s="431"/>
      <c r="E561" s="431"/>
      <c r="F561" s="431"/>
      <c r="G561" s="431"/>
      <c r="H561" s="431"/>
      <c r="I561" s="431"/>
      <c r="J561" s="431"/>
      <c r="K561" s="431"/>
      <c r="L561" s="431"/>
      <c r="M561" s="431"/>
      <c r="N561" s="431"/>
      <c r="O561" s="431"/>
      <c r="P561" s="431"/>
      <c r="Q561" s="431"/>
      <c r="R561" s="431"/>
      <c r="S561" s="431"/>
      <c r="T561" s="431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</row>
    <row r="562">
      <c r="A562" s="10"/>
      <c r="B562" s="431"/>
      <c r="C562" s="431"/>
      <c r="D562" s="431"/>
      <c r="E562" s="431"/>
      <c r="F562" s="431"/>
      <c r="G562" s="431"/>
      <c r="H562" s="431"/>
      <c r="I562" s="431"/>
      <c r="J562" s="431"/>
      <c r="K562" s="431"/>
      <c r="L562" s="431"/>
      <c r="M562" s="431"/>
      <c r="N562" s="431"/>
      <c r="O562" s="431"/>
      <c r="P562" s="431"/>
      <c r="Q562" s="431"/>
      <c r="R562" s="431"/>
      <c r="S562" s="431"/>
      <c r="T562" s="431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</row>
    <row r="563">
      <c r="A563" s="10"/>
      <c r="B563" s="431"/>
      <c r="C563" s="431"/>
      <c r="D563" s="431"/>
      <c r="E563" s="431"/>
      <c r="F563" s="431"/>
      <c r="G563" s="431"/>
      <c r="H563" s="431"/>
      <c r="I563" s="431"/>
      <c r="J563" s="431"/>
      <c r="K563" s="431"/>
      <c r="L563" s="431"/>
      <c r="M563" s="431"/>
      <c r="N563" s="431"/>
      <c r="O563" s="431"/>
      <c r="P563" s="431"/>
      <c r="Q563" s="431"/>
      <c r="R563" s="431"/>
      <c r="S563" s="431"/>
      <c r="T563" s="431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</row>
    <row r="564">
      <c r="A564" s="10"/>
      <c r="B564" s="431"/>
      <c r="C564" s="431"/>
      <c r="D564" s="431"/>
      <c r="E564" s="431"/>
      <c r="F564" s="431"/>
      <c r="G564" s="431"/>
      <c r="H564" s="431"/>
      <c r="I564" s="431"/>
      <c r="J564" s="431"/>
      <c r="K564" s="431"/>
      <c r="L564" s="431"/>
      <c r="M564" s="431"/>
      <c r="N564" s="431"/>
      <c r="O564" s="431"/>
      <c r="P564" s="431"/>
      <c r="Q564" s="431"/>
      <c r="R564" s="431"/>
      <c r="S564" s="431"/>
      <c r="T564" s="431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</row>
    <row r="565">
      <c r="A565" s="10"/>
      <c r="B565" s="431"/>
      <c r="C565" s="431"/>
      <c r="D565" s="431"/>
      <c r="E565" s="431"/>
      <c r="F565" s="431"/>
      <c r="G565" s="431"/>
      <c r="H565" s="431"/>
      <c r="I565" s="431"/>
      <c r="J565" s="431"/>
      <c r="K565" s="431"/>
      <c r="L565" s="431"/>
      <c r="M565" s="431"/>
      <c r="N565" s="431"/>
      <c r="O565" s="431"/>
      <c r="P565" s="431"/>
      <c r="Q565" s="431"/>
      <c r="R565" s="431"/>
      <c r="S565" s="431"/>
      <c r="T565" s="431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</row>
    <row r="566">
      <c r="A566" s="10"/>
      <c r="B566" s="431"/>
      <c r="C566" s="431"/>
      <c r="D566" s="431"/>
      <c r="E566" s="431"/>
      <c r="F566" s="431"/>
      <c r="G566" s="431"/>
      <c r="H566" s="431"/>
      <c r="I566" s="431"/>
      <c r="J566" s="431"/>
      <c r="K566" s="431"/>
      <c r="L566" s="431"/>
      <c r="M566" s="431"/>
      <c r="N566" s="431"/>
      <c r="O566" s="431"/>
      <c r="P566" s="431"/>
      <c r="Q566" s="431"/>
      <c r="R566" s="431"/>
      <c r="S566" s="431"/>
      <c r="T566" s="431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</row>
    <row r="567">
      <c r="A567" s="10"/>
      <c r="B567" s="431"/>
      <c r="C567" s="431"/>
      <c r="D567" s="431"/>
      <c r="E567" s="431"/>
      <c r="F567" s="431"/>
      <c r="G567" s="431"/>
      <c r="H567" s="431"/>
      <c r="I567" s="431"/>
      <c r="J567" s="431"/>
      <c r="K567" s="431"/>
      <c r="L567" s="431"/>
      <c r="M567" s="431"/>
      <c r="N567" s="431"/>
      <c r="O567" s="431"/>
      <c r="P567" s="431"/>
      <c r="Q567" s="431"/>
      <c r="R567" s="431"/>
      <c r="S567" s="431"/>
      <c r="T567" s="431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</row>
    <row r="568">
      <c r="A568" s="10"/>
      <c r="B568" s="431"/>
      <c r="C568" s="431"/>
      <c r="D568" s="431"/>
      <c r="E568" s="431"/>
      <c r="F568" s="431"/>
      <c r="G568" s="431"/>
      <c r="H568" s="431"/>
      <c r="I568" s="431"/>
      <c r="J568" s="431"/>
      <c r="K568" s="431"/>
      <c r="L568" s="431"/>
      <c r="M568" s="431"/>
      <c r="N568" s="431"/>
      <c r="O568" s="431"/>
      <c r="P568" s="431"/>
      <c r="Q568" s="431"/>
      <c r="R568" s="431"/>
      <c r="S568" s="431"/>
      <c r="T568" s="431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</row>
    <row r="569">
      <c r="A569" s="10"/>
      <c r="B569" s="431"/>
      <c r="C569" s="431"/>
      <c r="D569" s="431"/>
      <c r="E569" s="431"/>
      <c r="F569" s="431"/>
      <c r="G569" s="431"/>
      <c r="H569" s="431"/>
      <c r="I569" s="431"/>
      <c r="J569" s="431"/>
      <c r="K569" s="431"/>
      <c r="L569" s="431"/>
      <c r="M569" s="431"/>
      <c r="N569" s="431"/>
      <c r="O569" s="431"/>
      <c r="P569" s="431"/>
      <c r="Q569" s="431"/>
      <c r="R569" s="431"/>
      <c r="S569" s="431"/>
      <c r="T569" s="431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</row>
    <row r="570">
      <c r="A570" s="10"/>
      <c r="B570" s="431"/>
      <c r="C570" s="431"/>
      <c r="D570" s="431"/>
      <c r="E570" s="431"/>
      <c r="F570" s="431"/>
      <c r="G570" s="431"/>
      <c r="H570" s="431"/>
      <c r="I570" s="431"/>
      <c r="J570" s="431"/>
      <c r="K570" s="431"/>
      <c r="L570" s="431"/>
      <c r="M570" s="431"/>
      <c r="N570" s="431"/>
      <c r="O570" s="431"/>
      <c r="P570" s="431"/>
      <c r="Q570" s="431"/>
      <c r="R570" s="431"/>
      <c r="S570" s="431"/>
      <c r="T570" s="431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</row>
    <row r="571">
      <c r="A571" s="10"/>
      <c r="B571" s="431"/>
      <c r="C571" s="431"/>
      <c r="D571" s="431"/>
      <c r="E571" s="431"/>
      <c r="F571" s="431"/>
      <c r="G571" s="431"/>
      <c r="H571" s="431"/>
      <c r="I571" s="431"/>
      <c r="J571" s="431"/>
      <c r="K571" s="431"/>
      <c r="L571" s="431"/>
      <c r="M571" s="431"/>
      <c r="N571" s="431"/>
      <c r="O571" s="431"/>
      <c r="P571" s="431"/>
      <c r="Q571" s="431"/>
      <c r="R571" s="431"/>
      <c r="S571" s="431"/>
      <c r="T571" s="431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</row>
    <row r="572">
      <c r="A572" s="10"/>
      <c r="B572" s="431"/>
      <c r="C572" s="431"/>
      <c r="D572" s="431"/>
      <c r="E572" s="431"/>
      <c r="F572" s="431"/>
      <c r="G572" s="431"/>
      <c r="H572" s="431"/>
      <c r="I572" s="431"/>
      <c r="J572" s="431"/>
      <c r="K572" s="431"/>
      <c r="L572" s="431"/>
      <c r="M572" s="431"/>
      <c r="N572" s="431"/>
      <c r="O572" s="431"/>
      <c r="P572" s="431"/>
      <c r="Q572" s="431"/>
      <c r="R572" s="431"/>
      <c r="S572" s="431"/>
      <c r="T572" s="431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</row>
    <row r="573">
      <c r="A573" s="10"/>
      <c r="B573" s="431"/>
      <c r="C573" s="431"/>
      <c r="D573" s="431"/>
      <c r="E573" s="431"/>
      <c r="F573" s="431"/>
      <c r="G573" s="431"/>
      <c r="H573" s="431"/>
      <c r="I573" s="431"/>
      <c r="J573" s="431"/>
      <c r="K573" s="431"/>
      <c r="L573" s="431"/>
      <c r="M573" s="431"/>
      <c r="N573" s="431"/>
      <c r="O573" s="431"/>
      <c r="P573" s="431"/>
      <c r="Q573" s="431"/>
      <c r="R573" s="431"/>
      <c r="S573" s="431"/>
      <c r="T573" s="431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</row>
    <row r="574">
      <c r="A574" s="10"/>
      <c r="B574" s="431"/>
      <c r="C574" s="431"/>
      <c r="D574" s="431"/>
      <c r="E574" s="431"/>
      <c r="F574" s="431"/>
      <c r="G574" s="431"/>
      <c r="H574" s="431"/>
      <c r="I574" s="431"/>
      <c r="J574" s="431"/>
      <c r="K574" s="431"/>
      <c r="L574" s="431"/>
      <c r="M574" s="431"/>
      <c r="N574" s="431"/>
      <c r="O574" s="431"/>
      <c r="P574" s="431"/>
      <c r="Q574" s="431"/>
      <c r="R574" s="431"/>
      <c r="S574" s="431"/>
      <c r="T574" s="431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</row>
    <row r="575">
      <c r="A575" s="10"/>
      <c r="B575" s="431"/>
      <c r="C575" s="431"/>
      <c r="D575" s="431"/>
      <c r="E575" s="431"/>
      <c r="F575" s="431"/>
      <c r="G575" s="431"/>
      <c r="H575" s="431"/>
      <c r="I575" s="431"/>
      <c r="J575" s="431"/>
      <c r="K575" s="431"/>
      <c r="L575" s="431"/>
      <c r="M575" s="431"/>
      <c r="N575" s="431"/>
      <c r="O575" s="431"/>
      <c r="P575" s="431"/>
      <c r="Q575" s="431"/>
      <c r="R575" s="431"/>
      <c r="S575" s="431"/>
      <c r="T575" s="431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</row>
    <row r="576">
      <c r="A576" s="10"/>
      <c r="B576" s="431"/>
      <c r="C576" s="431"/>
      <c r="D576" s="431"/>
      <c r="E576" s="431"/>
      <c r="F576" s="431"/>
      <c r="G576" s="431"/>
      <c r="H576" s="431"/>
      <c r="I576" s="431"/>
      <c r="J576" s="431"/>
      <c r="K576" s="431"/>
      <c r="L576" s="431"/>
      <c r="M576" s="431"/>
      <c r="N576" s="431"/>
      <c r="O576" s="431"/>
      <c r="P576" s="431"/>
      <c r="Q576" s="431"/>
      <c r="R576" s="431"/>
      <c r="S576" s="431"/>
      <c r="T576" s="431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</row>
    <row r="577">
      <c r="A577" s="10"/>
      <c r="B577" s="431"/>
      <c r="C577" s="431"/>
      <c r="D577" s="431"/>
      <c r="E577" s="431"/>
      <c r="F577" s="431"/>
      <c r="G577" s="431"/>
      <c r="H577" s="431"/>
      <c r="I577" s="431"/>
      <c r="J577" s="431"/>
      <c r="K577" s="431"/>
      <c r="L577" s="431"/>
      <c r="M577" s="431"/>
      <c r="N577" s="431"/>
      <c r="O577" s="431"/>
      <c r="P577" s="431"/>
      <c r="Q577" s="431"/>
      <c r="R577" s="431"/>
      <c r="S577" s="431"/>
      <c r="T577" s="431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</row>
    <row r="578">
      <c r="A578" s="10"/>
      <c r="B578" s="431"/>
      <c r="C578" s="431"/>
      <c r="D578" s="431"/>
      <c r="E578" s="431"/>
      <c r="F578" s="431"/>
      <c r="G578" s="431"/>
      <c r="H578" s="431"/>
      <c r="I578" s="431"/>
      <c r="J578" s="431"/>
      <c r="K578" s="431"/>
      <c r="L578" s="431"/>
      <c r="M578" s="431"/>
      <c r="N578" s="431"/>
      <c r="O578" s="431"/>
      <c r="P578" s="431"/>
      <c r="Q578" s="431"/>
      <c r="R578" s="431"/>
      <c r="S578" s="431"/>
      <c r="T578" s="431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</row>
    <row r="579">
      <c r="A579" s="10"/>
      <c r="B579" s="431"/>
      <c r="C579" s="431"/>
      <c r="D579" s="431"/>
      <c r="E579" s="431"/>
      <c r="F579" s="431"/>
      <c r="G579" s="431"/>
      <c r="H579" s="431"/>
      <c r="I579" s="431"/>
      <c r="J579" s="431"/>
      <c r="K579" s="431"/>
      <c r="L579" s="431"/>
      <c r="M579" s="431"/>
      <c r="N579" s="431"/>
      <c r="O579" s="431"/>
      <c r="P579" s="431"/>
      <c r="Q579" s="431"/>
      <c r="R579" s="431"/>
      <c r="S579" s="431"/>
      <c r="T579" s="431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</row>
    <row r="580">
      <c r="A580" s="10"/>
      <c r="B580" s="431"/>
      <c r="C580" s="431"/>
      <c r="D580" s="431"/>
      <c r="E580" s="431"/>
      <c r="F580" s="431"/>
      <c r="G580" s="431"/>
      <c r="H580" s="431"/>
      <c r="I580" s="431"/>
      <c r="J580" s="431"/>
      <c r="K580" s="431"/>
      <c r="L580" s="431"/>
      <c r="M580" s="431"/>
      <c r="N580" s="431"/>
      <c r="O580" s="431"/>
      <c r="P580" s="431"/>
      <c r="Q580" s="431"/>
      <c r="R580" s="431"/>
      <c r="S580" s="431"/>
      <c r="T580" s="431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</row>
    <row r="581">
      <c r="A581" s="10"/>
      <c r="B581" s="431"/>
      <c r="C581" s="431"/>
      <c r="D581" s="431"/>
      <c r="E581" s="431"/>
      <c r="F581" s="431"/>
      <c r="G581" s="431"/>
      <c r="H581" s="431"/>
      <c r="I581" s="431"/>
      <c r="J581" s="431"/>
      <c r="K581" s="431"/>
      <c r="L581" s="431"/>
      <c r="M581" s="431"/>
      <c r="N581" s="431"/>
      <c r="O581" s="431"/>
      <c r="P581" s="431"/>
      <c r="Q581" s="431"/>
      <c r="R581" s="431"/>
      <c r="S581" s="431"/>
      <c r="T581" s="431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</row>
    <row r="582">
      <c r="A582" s="10"/>
      <c r="B582" s="431"/>
      <c r="C582" s="431"/>
      <c r="D582" s="431"/>
      <c r="E582" s="431"/>
      <c r="F582" s="431"/>
      <c r="G582" s="431"/>
      <c r="H582" s="431"/>
      <c r="I582" s="431"/>
      <c r="J582" s="431"/>
      <c r="K582" s="431"/>
      <c r="L582" s="431"/>
      <c r="M582" s="431"/>
      <c r="N582" s="431"/>
      <c r="O582" s="431"/>
      <c r="P582" s="431"/>
      <c r="Q582" s="431"/>
      <c r="R582" s="431"/>
      <c r="S582" s="431"/>
      <c r="T582" s="431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</row>
    <row r="583">
      <c r="A583" s="10"/>
      <c r="B583" s="431"/>
      <c r="C583" s="431"/>
      <c r="D583" s="431"/>
      <c r="E583" s="431"/>
      <c r="F583" s="431"/>
      <c r="G583" s="431"/>
      <c r="H583" s="431"/>
      <c r="I583" s="431"/>
      <c r="J583" s="431"/>
      <c r="K583" s="431"/>
      <c r="L583" s="431"/>
      <c r="M583" s="431"/>
      <c r="N583" s="431"/>
      <c r="O583" s="431"/>
      <c r="P583" s="431"/>
      <c r="Q583" s="431"/>
      <c r="R583" s="431"/>
      <c r="S583" s="431"/>
      <c r="T583" s="431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</row>
    <row r="584">
      <c r="A584" s="10"/>
      <c r="B584" s="431"/>
      <c r="C584" s="431"/>
      <c r="D584" s="431"/>
      <c r="E584" s="431"/>
      <c r="F584" s="431"/>
      <c r="G584" s="431"/>
      <c r="H584" s="431"/>
      <c r="I584" s="431"/>
      <c r="J584" s="431"/>
      <c r="K584" s="431"/>
      <c r="L584" s="431"/>
      <c r="M584" s="431"/>
      <c r="N584" s="431"/>
      <c r="O584" s="431"/>
      <c r="P584" s="431"/>
      <c r="Q584" s="431"/>
      <c r="R584" s="431"/>
      <c r="S584" s="431"/>
      <c r="T584" s="431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</row>
    <row r="585">
      <c r="A585" s="10"/>
      <c r="B585" s="431"/>
      <c r="C585" s="431"/>
      <c r="D585" s="431"/>
      <c r="E585" s="431"/>
      <c r="F585" s="431"/>
      <c r="G585" s="431"/>
      <c r="H585" s="431"/>
      <c r="I585" s="431"/>
      <c r="J585" s="431"/>
      <c r="K585" s="431"/>
      <c r="L585" s="431"/>
      <c r="M585" s="431"/>
      <c r="N585" s="431"/>
      <c r="O585" s="431"/>
      <c r="P585" s="431"/>
      <c r="Q585" s="431"/>
      <c r="R585" s="431"/>
      <c r="S585" s="431"/>
      <c r="T585" s="431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</row>
    <row r="586">
      <c r="A586" s="10"/>
      <c r="B586" s="431"/>
      <c r="C586" s="431"/>
      <c r="D586" s="431"/>
      <c r="E586" s="431"/>
      <c r="F586" s="431"/>
      <c r="G586" s="431"/>
      <c r="H586" s="431"/>
      <c r="I586" s="431"/>
      <c r="J586" s="431"/>
      <c r="K586" s="431"/>
      <c r="L586" s="431"/>
      <c r="M586" s="431"/>
      <c r="N586" s="431"/>
      <c r="O586" s="431"/>
      <c r="P586" s="431"/>
      <c r="Q586" s="431"/>
      <c r="R586" s="431"/>
      <c r="S586" s="431"/>
      <c r="T586" s="431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</row>
    <row r="587">
      <c r="A587" s="10"/>
      <c r="B587" s="431"/>
      <c r="C587" s="431"/>
      <c r="D587" s="431"/>
      <c r="E587" s="431"/>
      <c r="F587" s="431"/>
      <c r="G587" s="431"/>
      <c r="H587" s="431"/>
      <c r="I587" s="431"/>
      <c r="J587" s="431"/>
      <c r="K587" s="431"/>
      <c r="L587" s="431"/>
      <c r="M587" s="431"/>
      <c r="N587" s="431"/>
      <c r="O587" s="431"/>
      <c r="P587" s="431"/>
      <c r="Q587" s="431"/>
      <c r="R587" s="431"/>
      <c r="S587" s="431"/>
      <c r="T587" s="431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</row>
    <row r="588">
      <c r="A588" s="10"/>
      <c r="B588" s="431"/>
      <c r="C588" s="431"/>
      <c r="D588" s="431"/>
      <c r="E588" s="431"/>
      <c r="F588" s="431"/>
      <c r="G588" s="431"/>
      <c r="H588" s="431"/>
      <c r="I588" s="431"/>
      <c r="J588" s="431"/>
      <c r="K588" s="431"/>
      <c r="L588" s="431"/>
      <c r="M588" s="431"/>
      <c r="N588" s="431"/>
      <c r="O588" s="431"/>
      <c r="P588" s="431"/>
      <c r="Q588" s="431"/>
      <c r="R588" s="431"/>
      <c r="S588" s="431"/>
      <c r="T588" s="431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</row>
    <row r="589">
      <c r="A589" s="10"/>
      <c r="B589" s="431"/>
      <c r="C589" s="431"/>
      <c r="D589" s="431"/>
      <c r="E589" s="431"/>
      <c r="F589" s="431"/>
      <c r="G589" s="431"/>
      <c r="H589" s="431"/>
      <c r="I589" s="431"/>
      <c r="J589" s="431"/>
      <c r="K589" s="431"/>
      <c r="L589" s="431"/>
      <c r="M589" s="431"/>
      <c r="N589" s="431"/>
      <c r="O589" s="431"/>
      <c r="P589" s="431"/>
      <c r="Q589" s="431"/>
      <c r="R589" s="431"/>
      <c r="S589" s="431"/>
      <c r="T589" s="431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</row>
    <row r="590">
      <c r="A590" s="10"/>
      <c r="B590" s="431"/>
      <c r="C590" s="431"/>
      <c r="D590" s="431"/>
      <c r="E590" s="431"/>
      <c r="F590" s="431"/>
      <c r="G590" s="431"/>
      <c r="H590" s="431"/>
      <c r="I590" s="431"/>
      <c r="J590" s="431"/>
      <c r="K590" s="431"/>
      <c r="L590" s="431"/>
      <c r="M590" s="431"/>
      <c r="N590" s="431"/>
      <c r="O590" s="431"/>
      <c r="P590" s="431"/>
      <c r="Q590" s="431"/>
      <c r="R590" s="431"/>
      <c r="S590" s="431"/>
      <c r="T590" s="431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</row>
    <row r="591">
      <c r="A591" s="10"/>
      <c r="B591" s="431"/>
      <c r="C591" s="431"/>
      <c r="D591" s="431"/>
      <c r="E591" s="431"/>
      <c r="F591" s="431"/>
      <c r="G591" s="431"/>
      <c r="H591" s="431"/>
      <c r="I591" s="431"/>
      <c r="J591" s="431"/>
      <c r="K591" s="431"/>
      <c r="L591" s="431"/>
      <c r="M591" s="431"/>
      <c r="N591" s="431"/>
      <c r="O591" s="431"/>
      <c r="P591" s="431"/>
      <c r="Q591" s="431"/>
      <c r="R591" s="431"/>
      <c r="S591" s="431"/>
      <c r="T591" s="431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</row>
    <row r="592">
      <c r="A592" s="10"/>
      <c r="B592" s="431"/>
      <c r="C592" s="431"/>
      <c r="D592" s="431"/>
      <c r="E592" s="431"/>
      <c r="F592" s="431"/>
      <c r="G592" s="431"/>
      <c r="H592" s="431"/>
      <c r="I592" s="431"/>
      <c r="J592" s="431"/>
      <c r="K592" s="431"/>
      <c r="L592" s="431"/>
      <c r="M592" s="431"/>
      <c r="N592" s="431"/>
      <c r="O592" s="431"/>
      <c r="P592" s="431"/>
      <c r="Q592" s="431"/>
      <c r="R592" s="431"/>
      <c r="S592" s="431"/>
      <c r="T592" s="431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</row>
    <row r="593">
      <c r="A593" s="10"/>
      <c r="B593" s="431"/>
      <c r="C593" s="431"/>
      <c r="D593" s="431"/>
      <c r="E593" s="431"/>
      <c r="F593" s="431"/>
      <c r="G593" s="431"/>
      <c r="H593" s="431"/>
      <c r="I593" s="431"/>
      <c r="J593" s="431"/>
      <c r="K593" s="431"/>
      <c r="L593" s="431"/>
      <c r="M593" s="431"/>
      <c r="N593" s="431"/>
      <c r="O593" s="431"/>
      <c r="P593" s="431"/>
      <c r="Q593" s="431"/>
      <c r="R593" s="431"/>
      <c r="S593" s="431"/>
      <c r="T593" s="431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</row>
    <row r="594">
      <c r="A594" s="10"/>
      <c r="B594" s="431"/>
      <c r="C594" s="431"/>
      <c r="D594" s="431"/>
      <c r="E594" s="431"/>
      <c r="F594" s="431"/>
      <c r="G594" s="431"/>
      <c r="H594" s="431"/>
      <c r="I594" s="431"/>
      <c r="J594" s="431"/>
      <c r="K594" s="431"/>
      <c r="L594" s="431"/>
      <c r="M594" s="431"/>
      <c r="N594" s="431"/>
      <c r="O594" s="431"/>
      <c r="P594" s="431"/>
      <c r="Q594" s="431"/>
      <c r="R594" s="431"/>
      <c r="S594" s="431"/>
      <c r="T594" s="431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</row>
    <row r="595">
      <c r="A595" s="10"/>
      <c r="B595" s="431"/>
      <c r="C595" s="431"/>
      <c r="D595" s="431"/>
      <c r="E595" s="431"/>
      <c r="F595" s="431"/>
      <c r="G595" s="431"/>
      <c r="H595" s="431"/>
      <c r="I595" s="431"/>
      <c r="J595" s="431"/>
      <c r="K595" s="431"/>
      <c r="L595" s="431"/>
      <c r="M595" s="431"/>
      <c r="N595" s="431"/>
      <c r="O595" s="431"/>
      <c r="P595" s="431"/>
      <c r="Q595" s="431"/>
      <c r="R595" s="431"/>
      <c r="S595" s="431"/>
      <c r="T595" s="431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</row>
    <row r="596">
      <c r="A596" s="10"/>
      <c r="B596" s="431"/>
      <c r="C596" s="431"/>
      <c r="D596" s="431"/>
      <c r="E596" s="431"/>
      <c r="F596" s="431"/>
      <c r="G596" s="431"/>
      <c r="H596" s="431"/>
      <c r="I596" s="431"/>
      <c r="J596" s="431"/>
      <c r="K596" s="431"/>
      <c r="L596" s="431"/>
      <c r="M596" s="431"/>
      <c r="N596" s="431"/>
      <c r="O596" s="431"/>
      <c r="P596" s="431"/>
      <c r="Q596" s="431"/>
      <c r="R596" s="431"/>
      <c r="S596" s="431"/>
      <c r="T596" s="431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</row>
    <row r="597">
      <c r="A597" s="10"/>
      <c r="B597" s="431"/>
      <c r="C597" s="431"/>
      <c r="D597" s="431"/>
      <c r="E597" s="431"/>
      <c r="F597" s="431"/>
      <c r="G597" s="431"/>
      <c r="H597" s="431"/>
      <c r="I597" s="431"/>
      <c r="J597" s="431"/>
      <c r="K597" s="431"/>
      <c r="L597" s="431"/>
      <c r="M597" s="431"/>
      <c r="N597" s="431"/>
      <c r="O597" s="431"/>
      <c r="P597" s="431"/>
      <c r="Q597" s="431"/>
      <c r="R597" s="431"/>
      <c r="S597" s="431"/>
      <c r="T597" s="431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</row>
    <row r="598">
      <c r="A598" s="10"/>
      <c r="B598" s="431"/>
      <c r="C598" s="431"/>
      <c r="D598" s="431"/>
      <c r="E598" s="431"/>
      <c r="F598" s="431"/>
      <c r="G598" s="431"/>
      <c r="H598" s="431"/>
      <c r="I598" s="431"/>
      <c r="J598" s="431"/>
      <c r="K598" s="431"/>
      <c r="L598" s="431"/>
      <c r="M598" s="431"/>
      <c r="N598" s="431"/>
      <c r="O598" s="431"/>
      <c r="P598" s="431"/>
      <c r="Q598" s="431"/>
      <c r="R598" s="431"/>
      <c r="S598" s="431"/>
      <c r="T598" s="431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</row>
    <row r="599">
      <c r="A599" s="10"/>
      <c r="B599" s="431"/>
      <c r="C599" s="431"/>
      <c r="D599" s="431"/>
      <c r="E599" s="431"/>
      <c r="F599" s="431"/>
      <c r="G599" s="431"/>
      <c r="H599" s="431"/>
      <c r="I599" s="431"/>
      <c r="J599" s="431"/>
      <c r="K599" s="431"/>
      <c r="L599" s="431"/>
      <c r="M599" s="431"/>
      <c r="N599" s="431"/>
      <c r="O599" s="431"/>
      <c r="P599" s="431"/>
      <c r="Q599" s="431"/>
      <c r="R599" s="431"/>
      <c r="S599" s="431"/>
      <c r="T599" s="431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</row>
    <row r="600">
      <c r="A600" s="10"/>
      <c r="B600" s="431"/>
      <c r="C600" s="431"/>
      <c r="D600" s="431"/>
      <c r="E600" s="431"/>
      <c r="F600" s="431"/>
      <c r="G600" s="431"/>
      <c r="H600" s="431"/>
      <c r="I600" s="431"/>
      <c r="J600" s="431"/>
      <c r="K600" s="431"/>
      <c r="L600" s="431"/>
      <c r="M600" s="431"/>
      <c r="N600" s="431"/>
      <c r="O600" s="431"/>
      <c r="P600" s="431"/>
      <c r="Q600" s="431"/>
      <c r="R600" s="431"/>
      <c r="S600" s="431"/>
      <c r="T600" s="431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</row>
    <row r="601">
      <c r="A601" s="10"/>
      <c r="B601" s="431"/>
      <c r="C601" s="431"/>
      <c r="D601" s="431"/>
      <c r="E601" s="431"/>
      <c r="F601" s="431"/>
      <c r="G601" s="431"/>
      <c r="H601" s="431"/>
      <c r="I601" s="431"/>
      <c r="J601" s="431"/>
      <c r="K601" s="431"/>
      <c r="L601" s="431"/>
      <c r="M601" s="431"/>
      <c r="N601" s="431"/>
      <c r="O601" s="431"/>
      <c r="P601" s="431"/>
      <c r="Q601" s="431"/>
      <c r="R601" s="431"/>
      <c r="S601" s="431"/>
      <c r="T601" s="431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</row>
    <row r="602">
      <c r="A602" s="10"/>
      <c r="B602" s="431"/>
      <c r="C602" s="431"/>
      <c r="D602" s="431"/>
      <c r="E602" s="431"/>
      <c r="F602" s="431"/>
      <c r="G602" s="431"/>
      <c r="H602" s="431"/>
      <c r="I602" s="431"/>
      <c r="J602" s="431"/>
      <c r="K602" s="431"/>
      <c r="L602" s="431"/>
      <c r="M602" s="431"/>
      <c r="N602" s="431"/>
      <c r="O602" s="431"/>
      <c r="P602" s="431"/>
      <c r="Q602" s="431"/>
      <c r="R602" s="431"/>
      <c r="S602" s="431"/>
      <c r="T602" s="431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</row>
    <row r="603">
      <c r="A603" s="10"/>
      <c r="B603" s="431"/>
      <c r="C603" s="431"/>
      <c r="D603" s="431"/>
      <c r="E603" s="431"/>
      <c r="F603" s="431"/>
      <c r="G603" s="431"/>
      <c r="H603" s="431"/>
      <c r="I603" s="431"/>
      <c r="J603" s="431"/>
      <c r="K603" s="431"/>
      <c r="L603" s="431"/>
      <c r="M603" s="431"/>
      <c r="N603" s="431"/>
      <c r="O603" s="431"/>
      <c r="P603" s="431"/>
      <c r="Q603" s="431"/>
      <c r="R603" s="431"/>
      <c r="S603" s="431"/>
      <c r="T603" s="431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</row>
    <row r="604">
      <c r="A604" s="10"/>
      <c r="B604" s="431"/>
      <c r="C604" s="431"/>
      <c r="D604" s="431"/>
      <c r="E604" s="431"/>
      <c r="F604" s="431"/>
      <c r="G604" s="431"/>
      <c r="H604" s="431"/>
      <c r="I604" s="431"/>
      <c r="J604" s="431"/>
      <c r="K604" s="431"/>
      <c r="L604" s="431"/>
      <c r="M604" s="431"/>
      <c r="N604" s="431"/>
      <c r="O604" s="431"/>
      <c r="P604" s="431"/>
      <c r="Q604" s="431"/>
      <c r="R604" s="431"/>
      <c r="S604" s="431"/>
      <c r="T604" s="431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</row>
    <row r="605">
      <c r="A605" s="10"/>
      <c r="B605" s="431"/>
      <c r="C605" s="431"/>
      <c r="D605" s="431"/>
      <c r="E605" s="431"/>
      <c r="F605" s="431"/>
      <c r="G605" s="431"/>
      <c r="H605" s="431"/>
      <c r="I605" s="431"/>
      <c r="J605" s="431"/>
      <c r="K605" s="431"/>
      <c r="L605" s="431"/>
      <c r="M605" s="431"/>
      <c r="N605" s="431"/>
      <c r="O605" s="431"/>
      <c r="P605" s="431"/>
      <c r="Q605" s="431"/>
      <c r="R605" s="431"/>
      <c r="S605" s="431"/>
      <c r="T605" s="431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</row>
    <row r="606">
      <c r="A606" s="10"/>
      <c r="B606" s="431"/>
      <c r="C606" s="431"/>
      <c r="D606" s="431"/>
      <c r="E606" s="431"/>
      <c r="F606" s="431"/>
      <c r="G606" s="431"/>
      <c r="H606" s="431"/>
      <c r="I606" s="431"/>
      <c r="J606" s="431"/>
      <c r="K606" s="431"/>
      <c r="L606" s="431"/>
      <c r="M606" s="431"/>
      <c r="N606" s="431"/>
      <c r="O606" s="431"/>
      <c r="P606" s="431"/>
      <c r="Q606" s="431"/>
      <c r="R606" s="431"/>
      <c r="S606" s="431"/>
      <c r="T606" s="431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</row>
    <row r="607">
      <c r="A607" s="10"/>
      <c r="B607" s="431"/>
      <c r="C607" s="431"/>
      <c r="D607" s="431"/>
      <c r="E607" s="431"/>
      <c r="F607" s="431"/>
      <c r="G607" s="431"/>
      <c r="H607" s="431"/>
      <c r="I607" s="431"/>
      <c r="J607" s="431"/>
      <c r="K607" s="431"/>
      <c r="L607" s="431"/>
      <c r="M607" s="431"/>
      <c r="N607" s="431"/>
      <c r="O607" s="431"/>
      <c r="P607" s="431"/>
      <c r="Q607" s="431"/>
      <c r="R607" s="431"/>
      <c r="S607" s="431"/>
      <c r="T607" s="431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</row>
    <row r="608">
      <c r="A608" s="10"/>
      <c r="B608" s="431"/>
      <c r="C608" s="431"/>
      <c r="D608" s="431"/>
      <c r="E608" s="431"/>
      <c r="F608" s="431"/>
      <c r="G608" s="431"/>
      <c r="H608" s="431"/>
      <c r="I608" s="431"/>
      <c r="J608" s="431"/>
      <c r="K608" s="431"/>
      <c r="L608" s="431"/>
      <c r="M608" s="431"/>
      <c r="N608" s="431"/>
      <c r="O608" s="431"/>
      <c r="P608" s="431"/>
      <c r="Q608" s="431"/>
      <c r="R608" s="431"/>
      <c r="S608" s="431"/>
      <c r="T608" s="431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</row>
    <row r="609">
      <c r="A609" s="10"/>
      <c r="B609" s="431"/>
      <c r="C609" s="431"/>
      <c r="D609" s="431"/>
      <c r="E609" s="431"/>
      <c r="F609" s="431"/>
      <c r="G609" s="431"/>
      <c r="H609" s="431"/>
      <c r="I609" s="431"/>
      <c r="J609" s="431"/>
      <c r="K609" s="431"/>
      <c r="L609" s="431"/>
      <c r="M609" s="431"/>
      <c r="N609" s="431"/>
      <c r="O609" s="431"/>
      <c r="P609" s="431"/>
      <c r="Q609" s="431"/>
      <c r="R609" s="431"/>
      <c r="S609" s="431"/>
      <c r="T609" s="431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</row>
    <row r="610">
      <c r="A610" s="10"/>
      <c r="B610" s="431"/>
      <c r="C610" s="431"/>
      <c r="D610" s="431"/>
      <c r="E610" s="431"/>
      <c r="F610" s="431"/>
      <c r="G610" s="431"/>
      <c r="H610" s="431"/>
      <c r="I610" s="431"/>
      <c r="J610" s="431"/>
      <c r="K610" s="431"/>
      <c r="L610" s="431"/>
      <c r="M610" s="431"/>
      <c r="N610" s="431"/>
      <c r="O610" s="431"/>
      <c r="P610" s="431"/>
      <c r="Q610" s="431"/>
      <c r="R610" s="431"/>
      <c r="S610" s="431"/>
      <c r="T610" s="431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</row>
    <row r="611">
      <c r="A611" s="10"/>
      <c r="B611" s="431"/>
      <c r="C611" s="431"/>
      <c r="D611" s="431"/>
      <c r="E611" s="431"/>
      <c r="F611" s="431"/>
      <c r="G611" s="431"/>
      <c r="H611" s="431"/>
      <c r="I611" s="431"/>
      <c r="J611" s="431"/>
      <c r="K611" s="431"/>
      <c r="L611" s="431"/>
      <c r="M611" s="431"/>
      <c r="N611" s="431"/>
      <c r="O611" s="431"/>
      <c r="P611" s="431"/>
      <c r="Q611" s="431"/>
      <c r="R611" s="431"/>
      <c r="S611" s="431"/>
      <c r="T611" s="431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</row>
    <row r="612">
      <c r="A612" s="10"/>
      <c r="B612" s="431"/>
      <c r="C612" s="431"/>
      <c r="D612" s="431"/>
      <c r="E612" s="431"/>
      <c r="F612" s="431"/>
      <c r="G612" s="431"/>
      <c r="H612" s="431"/>
      <c r="I612" s="431"/>
      <c r="J612" s="431"/>
      <c r="K612" s="431"/>
      <c r="L612" s="431"/>
      <c r="M612" s="431"/>
      <c r="N612" s="431"/>
      <c r="O612" s="431"/>
      <c r="P612" s="431"/>
      <c r="Q612" s="431"/>
      <c r="R612" s="431"/>
      <c r="S612" s="431"/>
      <c r="T612" s="431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</row>
    <row r="613">
      <c r="A613" s="10"/>
      <c r="B613" s="431"/>
      <c r="C613" s="431"/>
      <c r="D613" s="431"/>
      <c r="E613" s="431"/>
      <c r="F613" s="431"/>
      <c r="G613" s="431"/>
      <c r="H613" s="431"/>
      <c r="I613" s="431"/>
      <c r="J613" s="431"/>
      <c r="K613" s="431"/>
      <c r="L613" s="431"/>
      <c r="M613" s="431"/>
      <c r="N613" s="431"/>
      <c r="O613" s="431"/>
      <c r="P613" s="431"/>
      <c r="Q613" s="431"/>
      <c r="R613" s="431"/>
      <c r="S613" s="431"/>
      <c r="T613" s="431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</row>
    <row r="614">
      <c r="A614" s="10"/>
      <c r="B614" s="431"/>
      <c r="C614" s="431"/>
      <c r="D614" s="431"/>
      <c r="E614" s="431"/>
      <c r="F614" s="431"/>
      <c r="G614" s="431"/>
      <c r="H614" s="431"/>
      <c r="I614" s="431"/>
      <c r="J614" s="431"/>
      <c r="K614" s="431"/>
      <c r="L614" s="431"/>
      <c r="M614" s="431"/>
      <c r="N614" s="431"/>
      <c r="O614" s="431"/>
      <c r="P614" s="431"/>
      <c r="Q614" s="431"/>
      <c r="R614" s="431"/>
      <c r="S614" s="431"/>
      <c r="T614" s="431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</row>
    <row r="615">
      <c r="A615" s="10"/>
      <c r="B615" s="431"/>
      <c r="C615" s="431"/>
      <c r="D615" s="431"/>
      <c r="E615" s="431"/>
      <c r="F615" s="431"/>
      <c r="G615" s="431"/>
      <c r="H615" s="431"/>
      <c r="I615" s="431"/>
      <c r="J615" s="431"/>
      <c r="K615" s="431"/>
      <c r="L615" s="431"/>
      <c r="M615" s="431"/>
      <c r="N615" s="431"/>
      <c r="O615" s="431"/>
      <c r="P615" s="431"/>
      <c r="Q615" s="431"/>
      <c r="R615" s="431"/>
      <c r="S615" s="431"/>
      <c r="T615" s="431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</row>
    <row r="616">
      <c r="A616" s="10"/>
      <c r="B616" s="431"/>
      <c r="C616" s="431"/>
      <c r="D616" s="431"/>
      <c r="E616" s="431"/>
      <c r="F616" s="431"/>
      <c r="G616" s="431"/>
      <c r="H616" s="431"/>
      <c r="I616" s="431"/>
      <c r="J616" s="431"/>
      <c r="K616" s="431"/>
      <c r="L616" s="431"/>
      <c r="M616" s="431"/>
      <c r="N616" s="431"/>
      <c r="O616" s="431"/>
      <c r="P616" s="431"/>
      <c r="Q616" s="431"/>
      <c r="R616" s="431"/>
      <c r="S616" s="431"/>
      <c r="T616" s="431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</row>
    <row r="617">
      <c r="A617" s="10"/>
      <c r="B617" s="431"/>
      <c r="C617" s="431"/>
      <c r="D617" s="431"/>
      <c r="E617" s="431"/>
      <c r="F617" s="431"/>
      <c r="G617" s="431"/>
      <c r="H617" s="431"/>
      <c r="I617" s="431"/>
      <c r="J617" s="431"/>
      <c r="K617" s="431"/>
      <c r="L617" s="431"/>
      <c r="M617" s="431"/>
      <c r="N617" s="431"/>
      <c r="O617" s="431"/>
      <c r="P617" s="431"/>
      <c r="Q617" s="431"/>
      <c r="R617" s="431"/>
      <c r="S617" s="431"/>
      <c r="T617" s="431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</row>
    <row r="618">
      <c r="A618" s="10"/>
      <c r="B618" s="431"/>
      <c r="C618" s="431"/>
      <c r="D618" s="431"/>
      <c r="E618" s="431"/>
      <c r="F618" s="431"/>
      <c r="G618" s="431"/>
      <c r="H618" s="431"/>
      <c r="I618" s="431"/>
      <c r="J618" s="431"/>
      <c r="K618" s="431"/>
      <c r="L618" s="431"/>
      <c r="M618" s="431"/>
      <c r="N618" s="431"/>
      <c r="O618" s="431"/>
      <c r="P618" s="431"/>
      <c r="Q618" s="431"/>
      <c r="R618" s="431"/>
      <c r="S618" s="431"/>
      <c r="T618" s="431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</row>
    <row r="619">
      <c r="A619" s="10"/>
      <c r="B619" s="431"/>
      <c r="C619" s="431"/>
      <c r="D619" s="431"/>
      <c r="E619" s="431"/>
      <c r="F619" s="431"/>
      <c r="G619" s="431"/>
      <c r="H619" s="431"/>
      <c r="I619" s="431"/>
      <c r="J619" s="431"/>
      <c r="K619" s="431"/>
      <c r="L619" s="431"/>
      <c r="M619" s="431"/>
      <c r="N619" s="431"/>
      <c r="O619" s="431"/>
      <c r="P619" s="431"/>
      <c r="Q619" s="431"/>
      <c r="R619" s="431"/>
      <c r="S619" s="431"/>
      <c r="T619" s="431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</row>
    <row r="620">
      <c r="A620" s="10"/>
      <c r="B620" s="431"/>
      <c r="C620" s="431"/>
      <c r="D620" s="431"/>
      <c r="E620" s="431"/>
      <c r="F620" s="431"/>
      <c r="G620" s="431"/>
      <c r="H620" s="431"/>
      <c r="I620" s="431"/>
      <c r="J620" s="431"/>
      <c r="K620" s="431"/>
      <c r="L620" s="431"/>
      <c r="M620" s="431"/>
      <c r="N620" s="431"/>
      <c r="O620" s="431"/>
      <c r="P620" s="431"/>
      <c r="Q620" s="431"/>
      <c r="R620" s="431"/>
      <c r="S620" s="431"/>
      <c r="T620" s="431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</row>
    <row r="621">
      <c r="A621" s="10"/>
      <c r="B621" s="431"/>
      <c r="C621" s="431"/>
      <c r="D621" s="431"/>
      <c r="E621" s="431"/>
      <c r="F621" s="431"/>
      <c r="G621" s="431"/>
      <c r="H621" s="431"/>
      <c r="I621" s="431"/>
      <c r="J621" s="431"/>
      <c r="K621" s="431"/>
      <c r="L621" s="431"/>
      <c r="M621" s="431"/>
      <c r="N621" s="431"/>
      <c r="O621" s="431"/>
      <c r="P621" s="431"/>
      <c r="Q621" s="431"/>
      <c r="R621" s="431"/>
      <c r="S621" s="431"/>
      <c r="T621" s="431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</row>
    <row r="622">
      <c r="A622" s="10"/>
      <c r="B622" s="431"/>
      <c r="C622" s="431"/>
      <c r="D622" s="431"/>
      <c r="E622" s="431"/>
      <c r="F622" s="431"/>
      <c r="G622" s="431"/>
      <c r="H622" s="431"/>
      <c r="I622" s="431"/>
      <c r="J622" s="431"/>
      <c r="K622" s="431"/>
      <c r="L622" s="431"/>
      <c r="M622" s="431"/>
      <c r="N622" s="431"/>
      <c r="O622" s="431"/>
      <c r="P622" s="431"/>
      <c r="Q622" s="431"/>
      <c r="R622" s="431"/>
      <c r="S622" s="431"/>
      <c r="T622" s="431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</row>
    <row r="623">
      <c r="A623" s="10"/>
      <c r="B623" s="431"/>
      <c r="C623" s="431"/>
      <c r="D623" s="431"/>
      <c r="E623" s="431"/>
      <c r="F623" s="431"/>
      <c r="G623" s="431"/>
      <c r="H623" s="431"/>
      <c r="I623" s="431"/>
      <c r="J623" s="431"/>
      <c r="K623" s="431"/>
      <c r="L623" s="431"/>
      <c r="M623" s="431"/>
      <c r="N623" s="431"/>
      <c r="O623" s="431"/>
      <c r="P623" s="431"/>
      <c r="Q623" s="431"/>
      <c r="R623" s="431"/>
      <c r="S623" s="431"/>
      <c r="T623" s="431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</row>
    <row r="624">
      <c r="A624" s="10"/>
      <c r="B624" s="431"/>
      <c r="C624" s="431"/>
      <c r="D624" s="431"/>
      <c r="E624" s="431"/>
      <c r="F624" s="431"/>
      <c r="G624" s="431"/>
      <c r="H624" s="431"/>
      <c r="I624" s="431"/>
      <c r="J624" s="431"/>
      <c r="K624" s="431"/>
      <c r="L624" s="431"/>
      <c r="M624" s="431"/>
      <c r="N624" s="431"/>
      <c r="O624" s="431"/>
      <c r="P624" s="431"/>
      <c r="Q624" s="431"/>
      <c r="R624" s="431"/>
      <c r="S624" s="431"/>
      <c r="T624" s="431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</row>
    <row r="625">
      <c r="A625" s="10"/>
      <c r="B625" s="431"/>
      <c r="C625" s="431"/>
      <c r="D625" s="431"/>
      <c r="E625" s="431"/>
      <c r="F625" s="431"/>
      <c r="G625" s="431"/>
      <c r="H625" s="431"/>
      <c r="I625" s="431"/>
      <c r="J625" s="431"/>
      <c r="K625" s="431"/>
      <c r="L625" s="431"/>
      <c r="M625" s="431"/>
      <c r="N625" s="431"/>
      <c r="O625" s="431"/>
      <c r="P625" s="431"/>
      <c r="Q625" s="431"/>
      <c r="R625" s="431"/>
      <c r="S625" s="431"/>
      <c r="T625" s="431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</row>
    <row r="626">
      <c r="A626" s="10"/>
      <c r="B626" s="431"/>
      <c r="C626" s="431"/>
      <c r="D626" s="431"/>
      <c r="E626" s="431"/>
      <c r="F626" s="431"/>
      <c r="G626" s="431"/>
      <c r="H626" s="431"/>
      <c r="I626" s="431"/>
      <c r="J626" s="431"/>
      <c r="K626" s="431"/>
      <c r="L626" s="431"/>
      <c r="M626" s="431"/>
      <c r="N626" s="431"/>
      <c r="O626" s="431"/>
      <c r="P626" s="431"/>
      <c r="Q626" s="431"/>
      <c r="R626" s="431"/>
      <c r="S626" s="431"/>
      <c r="T626" s="431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</row>
    <row r="627">
      <c r="A627" s="10"/>
      <c r="B627" s="431"/>
      <c r="C627" s="431"/>
      <c r="D627" s="431"/>
      <c r="E627" s="431"/>
      <c r="F627" s="431"/>
      <c r="G627" s="431"/>
      <c r="H627" s="431"/>
      <c r="I627" s="431"/>
      <c r="J627" s="431"/>
      <c r="K627" s="431"/>
      <c r="L627" s="431"/>
      <c r="M627" s="431"/>
      <c r="N627" s="431"/>
      <c r="O627" s="431"/>
      <c r="P627" s="431"/>
      <c r="Q627" s="431"/>
      <c r="R627" s="431"/>
      <c r="S627" s="431"/>
      <c r="T627" s="431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</row>
    <row r="628">
      <c r="A628" s="10"/>
      <c r="B628" s="431"/>
      <c r="C628" s="431"/>
      <c r="D628" s="431"/>
      <c r="E628" s="431"/>
      <c r="F628" s="431"/>
      <c r="G628" s="431"/>
      <c r="H628" s="431"/>
      <c r="I628" s="431"/>
      <c r="J628" s="431"/>
      <c r="K628" s="431"/>
      <c r="L628" s="431"/>
      <c r="M628" s="431"/>
      <c r="N628" s="431"/>
      <c r="O628" s="431"/>
      <c r="P628" s="431"/>
      <c r="Q628" s="431"/>
      <c r="R628" s="431"/>
      <c r="S628" s="431"/>
      <c r="T628" s="431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</row>
    <row r="629">
      <c r="A629" s="10"/>
      <c r="B629" s="431"/>
      <c r="C629" s="431"/>
      <c r="D629" s="431"/>
      <c r="E629" s="431"/>
      <c r="F629" s="431"/>
      <c r="G629" s="431"/>
      <c r="H629" s="431"/>
      <c r="I629" s="431"/>
      <c r="J629" s="431"/>
      <c r="K629" s="431"/>
      <c r="L629" s="431"/>
      <c r="M629" s="431"/>
      <c r="N629" s="431"/>
      <c r="O629" s="431"/>
      <c r="P629" s="431"/>
      <c r="Q629" s="431"/>
      <c r="R629" s="431"/>
      <c r="S629" s="431"/>
      <c r="T629" s="431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</row>
    <row r="630">
      <c r="A630" s="10"/>
      <c r="B630" s="431"/>
      <c r="C630" s="431"/>
      <c r="D630" s="431"/>
      <c r="E630" s="431"/>
      <c r="F630" s="431"/>
      <c r="G630" s="431"/>
      <c r="H630" s="431"/>
      <c r="I630" s="431"/>
      <c r="J630" s="431"/>
      <c r="K630" s="431"/>
      <c r="L630" s="431"/>
      <c r="M630" s="431"/>
      <c r="N630" s="431"/>
      <c r="O630" s="431"/>
      <c r="P630" s="431"/>
      <c r="Q630" s="431"/>
      <c r="R630" s="431"/>
      <c r="S630" s="431"/>
      <c r="T630" s="431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</row>
    <row r="631">
      <c r="A631" s="10"/>
      <c r="B631" s="431"/>
      <c r="C631" s="431"/>
      <c r="D631" s="431"/>
      <c r="E631" s="431"/>
      <c r="F631" s="431"/>
      <c r="G631" s="431"/>
      <c r="H631" s="431"/>
      <c r="I631" s="431"/>
      <c r="J631" s="431"/>
      <c r="K631" s="431"/>
      <c r="L631" s="431"/>
      <c r="M631" s="431"/>
      <c r="N631" s="431"/>
      <c r="O631" s="431"/>
      <c r="P631" s="431"/>
      <c r="Q631" s="431"/>
      <c r="R631" s="431"/>
      <c r="S631" s="431"/>
      <c r="T631" s="431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</row>
    <row r="632">
      <c r="A632" s="10"/>
      <c r="B632" s="431"/>
      <c r="C632" s="431"/>
      <c r="D632" s="431"/>
      <c r="E632" s="431"/>
      <c r="F632" s="431"/>
      <c r="G632" s="431"/>
      <c r="H632" s="431"/>
      <c r="I632" s="431"/>
      <c r="J632" s="431"/>
      <c r="K632" s="431"/>
      <c r="L632" s="431"/>
      <c r="M632" s="431"/>
      <c r="N632" s="431"/>
      <c r="O632" s="431"/>
      <c r="P632" s="431"/>
      <c r="Q632" s="431"/>
      <c r="R632" s="431"/>
      <c r="S632" s="431"/>
      <c r="T632" s="431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</row>
    <row r="633">
      <c r="A633" s="10"/>
      <c r="B633" s="431"/>
      <c r="C633" s="431"/>
      <c r="D633" s="431"/>
      <c r="E633" s="431"/>
      <c r="F633" s="431"/>
      <c r="G633" s="431"/>
      <c r="H633" s="431"/>
      <c r="I633" s="431"/>
      <c r="J633" s="431"/>
      <c r="K633" s="431"/>
      <c r="L633" s="431"/>
      <c r="M633" s="431"/>
      <c r="N633" s="431"/>
      <c r="O633" s="431"/>
      <c r="P633" s="431"/>
      <c r="Q633" s="431"/>
      <c r="R633" s="431"/>
      <c r="S633" s="431"/>
      <c r="T633" s="431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</row>
    <row r="634">
      <c r="A634" s="10"/>
      <c r="B634" s="431"/>
      <c r="C634" s="431"/>
      <c r="D634" s="431"/>
      <c r="E634" s="431"/>
      <c r="F634" s="431"/>
      <c r="G634" s="431"/>
      <c r="H634" s="431"/>
      <c r="I634" s="431"/>
      <c r="J634" s="431"/>
      <c r="K634" s="431"/>
      <c r="L634" s="431"/>
      <c r="M634" s="431"/>
      <c r="N634" s="431"/>
      <c r="O634" s="431"/>
      <c r="P634" s="431"/>
      <c r="Q634" s="431"/>
      <c r="R634" s="431"/>
      <c r="S634" s="431"/>
      <c r="T634" s="431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</row>
    <row r="635">
      <c r="A635" s="10"/>
      <c r="B635" s="431"/>
      <c r="C635" s="431"/>
      <c r="D635" s="431"/>
      <c r="E635" s="431"/>
      <c r="F635" s="431"/>
      <c r="G635" s="431"/>
      <c r="H635" s="431"/>
      <c r="I635" s="431"/>
      <c r="J635" s="431"/>
      <c r="K635" s="431"/>
      <c r="L635" s="431"/>
      <c r="M635" s="431"/>
      <c r="N635" s="431"/>
      <c r="O635" s="431"/>
      <c r="P635" s="431"/>
      <c r="Q635" s="431"/>
      <c r="R635" s="431"/>
      <c r="S635" s="431"/>
      <c r="T635" s="431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</row>
    <row r="636">
      <c r="A636" s="10"/>
      <c r="B636" s="431"/>
      <c r="C636" s="431"/>
      <c r="D636" s="431"/>
      <c r="E636" s="431"/>
      <c r="F636" s="431"/>
      <c r="G636" s="431"/>
      <c r="H636" s="431"/>
      <c r="I636" s="431"/>
      <c r="J636" s="431"/>
      <c r="K636" s="431"/>
      <c r="L636" s="431"/>
      <c r="M636" s="431"/>
      <c r="N636" s="431"/>
      <c r="O636" s="431"/>
      <c r="P636" s="431"/>
      <c r="Q636" s="431"/>
      <c r="R636" s="431"/>
      <c r="S636" s="431"/>
      <c r="T636" s="431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</row>
    <row r="637">
      <c r="A637" s="10"/>
      <c r="B637" s="431"/>
      <c r="C637" s="431"/>
      <c r="D637" s="431"/>
      <c r="E637" s="431"/>
      <c r="F637" s="431"/>
      <c r="G637" s="431"/>
      <c r="H637" s="431"/>
      <c r="I637" s="431"/>
      <c r="J637" s="431"/>
      <c r="K637" s="431"/>
      <c r="L637" s="431"/>
      <c r="M637" s="431"/>
      <c r="N637" s="431"/>
      <c r="O637" s="431"/>
      <c r="P637" s="431"/>
      <c r="Q637" s="431"/>
      <c r="R637" s="431"/>
      <c r="S637" s="431"/>
      <c r="T637" s="431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</row>
    <row r="638">
      <c r="A638" s="10"/>
      <c r="B638" s="431"/>
      <c r="C638" s="431"/>
      <c r="D638" s="431"/>
      <c r="E638" s="431"/>
      <c r="F638" s="431"/>
      <c r="G638" s="431"/>
      <c r="H638" s="431"/>
      <c r="I638" s="431"/>
      <c r="J638" s="431"/>
      <c r="K638" s="431"/>
      <c r="L638" s="431"/>
      <c r="M638" s="431"/>
      <c r="N638" s="431"/>
      <c r="O638" s="431"/>
      <c r="P638" s="431"/>
      <c r="Q638" s="431"/>
      <c r="R638" s="431"/>
      <c r="S638" s="431"/>
      <c r="T638" s="431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</row>
    <row r="639">
      <c r="A639" s="10"/>
      <c r="B639" s="431"/>
      <c r="C639" s="431"/>
      <c r="D639" s="431"/>
      <c r="E639" s="431"/>
      <c r="F639" s="431"/>
      <c r="G639" s="431"/>
      <c r="H639" s="431"/>
      <c r="I639" s="431"/>
      <c r="J639" s="431"/>
      <c r="K639" s="431"/>
      <c r="L639" s="431"/>
      <c r="M639" s="431"/>
      <c r="N639" s="431"/>
      <c r="O639" s="431"/>
      <c r="P639" s="431"/>
      <c r="Q639" s="431"/>
      <c r="R639" s="431"/>
      <c r="S639" s="431"/>
      <c r="T639" s="431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</row>
    <row r="640">
      <c r="A640" s="10"/>
      <c r="B640" s="431"/>
      <c r="C640" s="431"/>
      <c r="D640" s="431"/>
      <c r="E640" s="431"/>
      <c r="F640" s="431"/>
      <c r="G640" s="431"/>
      <c r="H640" s="431"/>
      <c r="I640" s="431"/>
      <c r="J640" s="431"/>
      <c r="K640" s="431"/>
      <c r="L640" s="431"/>
      <c r="M640" s="431"/>
      <c r="N640" s="431"/>
      <c r="O640" s="431"/>
      <c r="P640" s="431"/>
      <c r="Q640" s="431"/>
      <c r="R640" s="431"/>
      <c r="S640" s="431"/>
      <c r="T640" s="431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</row>
    <row r="641">
      <c r="A641" s="10"/>
      <c r="B641" s="431"/>
      <c r="C641" s="431"/>
      <c r="D641" s="431"/>
      <c r="E641" s="431"/>
      <c r="F641" s="431"/>
      <c r="G641" s="431"/>
      <c r="H641" s="431"/>
      <c r="I641" s="431"/>
      <c r="J641" s="431"/>
      <c r="K641" s="431"/>
      <c r="L641" s="431"/>
      <c r="M641" s="431"/>
      <c r="N641" s="431"/>
      <c r="O641" s="431"/>
      <c r="P641" s="431"/>
      <c r="Q641" s="431"/>
      <c r="R641" s="431"/>
      <c r="S641" s="431"/>
      <c r="T641" s="431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</row>
    <row r="642">
      <c r="A642" s="10"/>
      <c r="B642" s="431"/>
      <c r="C642" s="431"/>
      <c r="D642" s="431"/>
      <c r="E642" s="431"/>
      <c r="F642" s="431"/>
      <c r="G642" s="431"/>
      <c r="H642" s="431"/>
      <c r="I642" s="431"/>
      <c r="J642" s="431"/>
      <c r="K642" s="431"/>
      <c r="L642" s="431"/>
      <c r="M642" s="431"/>
      <c r="N642" s="431"/>
      <c r="O642" s="431"/>
      <c r="P642" s="431"/>
      <c r="Q642" s="431"/>
      <c r="R642" s="431"/>
      <c r="S642" s="431"/>
      <c r="T642" s="431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</row>
    <row r="643">
      <c r="A643" s="10"/>
      <c r="B643" s="431"/>
      <c r="C643" s="431"/>
      <c r="D643" s="431"/>
      <c r="E643" s="431"/>
      <c r="F643" s="431"/>
      <c r="G643" s="431"/>
      <c r="H643" s="431"/>
      <c r="I643" s="431"/>
      <c r="J643" s="431"/>
      <c r="K643" s="431"/>
      <c r="L643" s="431"/>
      <c r="M643" s="431"/>
      <c r="N643" s="431"/>
      <c r="O643" s="431"/>
      <c r="P643" s="431"/>
      <c r="Q643" s="431"/>
      <c r="R643" s="431"/>
      <c r="S643" s="431"/>
      <c r="T643" s="431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</row>
    <row r="644">
      <c r="A644" s="10"/>
      <c r="B644" s="431"/>
      <c r="C644" s="431"/>
      <c r="D644" s="431"/>
      <c r="E644" s="431"/>
      <c r="F644" s="431"/>
      <c r="G644" s="431"/>
      <c r="H644" s="431"/>
      <c r="I644" s="431"/>
      <c r="J644" s="431"/>
      <c r="K644" s="431"/>
      <c r="L644" s="431"/>
      <c r="M644" s="431"/>
      <c r="N644" s="431"/>
      <c r="O644" s="431"/>
      <c r="P644" s="431"/>
      <c r="Q644" s="431"/>
      <c r="R644" s="431"/>
      <c r="S644" s="431"/>
      <c r="T644" s="431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</row>
    <row r="645">
      <c r="A645" s="10"/>
      <c r="B645" s="431"/>
      <c r="C645" s="431"/>
      <c r="D645" s="431"/>
      <c r="E645" s="431"/>
      <c r="F645" s="431"/>
      <c r="G645" s="431"/>
      <c r="H645" s="431"/>
      <c r="I645" s="431"/>
      <c r="J645" s="431"/>
      <c r="K645" s="431"/>
      <c r="L645" s="431"/>
      <c r="M645" s="431"/>
      <c r="N645" s="431"/>
      <c r="O645" s="431"/>
      <c r="P645" s="431"/>
      <c r="Q645" s="431"/>
      <c r="R645" s="431"/>
      <c r="S645" s="431"/>
      <c r="T645" s="431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</row>
    <row r="646">
      <c r="A646" s="10"/>
      <c r="B646" s="431"/>
      <c r="C646" s="431"/>
      <c r="D646" s="431"/>
      <c r="E646" s="431"/>
      <c r="F646" s="431"/>
      <c r="G646" s="431"/>
      <c r="H646" s="431"/>
      <c r="I646" s="431"/>
      <c r="J646" s="431"/>
      <c r="K646" s="431"/>
      <c r="L646" s="431"/>
      <c r="M646" s="431"/>
      <c r="N646" s="431"/>
      <c r="O646" s="431"/>
      <c r="P646" s="431"/>
      <c r="Q646" s="431"/>
      <c r="R646" s="431"/>
      <c r="S646" s="431"/>
      <c r="T646" s="431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</row>
    <row r="647">
      <c r="A647" s="10"/>
      <c r="B647" s="431"/>
      <c r="C647" s="431"/>
      <c r="D647" s="431"/>
      <c r="E647" s="431"/>
      <c r="F647" s="431"/>
      <c r="G647" s="431"/>
      <c r="H647" s="431"/>
      <c r="I647" s="431"/>
      <c r="J647" s="431"/>
      <c r="K647" s="431"/>
      <c r="L647" s="431"/>
      <c r="M647" s="431"/>
      <c r="N647" s="431"/>
      <c r="O647" s="431"/>
      <c r="P647" s="431"/>
      <c r="Q647" s="431"/>
      <c r="R647" s="431"/>
      <c r="S647" s="431"/>
      <c r="T647" s="431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</row>
    <row r="648">
      <c r="A648" s="10"/>
      <c r="B648" s="431"/>
      <c r="C648" s="431"/>
      <c r="D648" s="431"/>
      <c r="E648" s="431"/>
      <c r="F648" s="431"/>
      <c r="G648" s="431"/>
      <c r="H648" s="431"/>
      <c r="I648" s="431"/>
      <c r="J648" s="431"/>
      <c r="K648" s="431"/>
      <c r="L648" s="431"/>
      <c r="M648" s="431"/>
      <c r="N648" s="431"/>
      <c r="O648" s="431"/>
      <c r="P648" s="431"/>
      <c r="Q648" s="431"/>
      <c r="R648" s="431"/>
      <c r="S648" s="431"/>
      <c r="T648" s="431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</row>
    <row r="649">
      <c r="A649" s="10"/>
      <c r="B649" s="431"/>
      <c r="C649" s="431"/>
      <c r="D649" s="431"/>
      <c r="E649" s="431"/>
      <c r="F649" s="431"/>
      <c r="G649" s="431"/>
      <c r="H649" s="431"/>
      <c r="I649" s="431"/>
      <c r="J649" s="431"/>
      <c r="K649" s="431"/>
      <c r="L649" s="431"/>
      <c r="M649" s="431"/>
      <c r="N649" s="431"/>
      <c r="O649" s="431"/>
      <c r="P649" s="431"/>
      <c r="Q649" s="431"/>
      <c r="R649" s="431"/>
      <c r="S649" s="431"/>
      <c r="T649" s="431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</row>
    <row r="650">
      <c r="A650" s="10"/>
      <c r="B650" s="431"/>
      <c r="C650" s="431"/>
      <c r="D650" s="431"/>
      <c r="E650" s="431"/>
      <c r="F650" s="431"/>
      <c r="G650" s="431"/>
      <c r="H650" s="431"/>
      <c r="I650" s="431"/>
      <c r="J650" s="431"/>
      <c r="K650" s="431"/>
      <c r="L650" s="431"/>
      <c r="M650" s="431"/>
      <c r="N650" s="431"/>
      <c r="O650" s="431"/>
      <c r="P650" s="431"/>
      <c r="Q650" s="431"/>
      <c r="R650" s="431"/>
      <c r="S650" s="431"/>
      <c r="T650" s="431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</row>
    <row r="651">
      <c r="A651" s="10"/>
      <c r="B651" s="431"/>
      <c r="C651" s="431"/>
      <c r="D651" s="431"/>
      <c r="E651" s="431"/>
      <c r="F651" s="431"/>
      <c r="G651" s="431"/>
      <c r="H651" s="431"/>
      <c r="I651" s="431"/>
      <c r="J651" s="431"/>
      <c r="K651" s="431"/>
      <c r="L651" s="431"/>
      <c r="M651" s="431"/>
      <c r="N651" s="431"/>
      <c r="O651" s="431"/>
      <c r="P651" s="431"/>
      <c r="Q651" s="431"/>
      <c r="R651" s="431"/>
      <c r="S651" s="431"/>
      <c r="T651" s="431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</row>
    <row r="652">
      <c r="A652" s="10"/>
      <c r="B652" s="431"/>
      <c r="C652" s="431"/>
      <c r="D652" s="431"/>
      <c r="E652" s="431"/>
      <c r="F652" s="431"/>
      <c r="G652" s="431"/>
      <c r="H652" s="431"/>
      <c r="I652" s="431"/>
      <c r="J652" s="431"/>
      <c r="K652" s="431"/>
      <c r="L652" s="431"/>
      <c r="M652" s="431"/>
      <c r="N652" s="431"/>
      <c r="O652" s="431"/>
      <c r="P652" s="431"/>
      <c r="Q652" s="431"/>
      <c r="R652" s="431"/>
      <c r="S652" s="431"/>
      <c r="T652" s="431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</row>
    <row r="653">
      <c r="A653" s="10"/>
      <c r="B653" s="431"/>
      <c r="C653" s="431"/>
      <c r="D653" s="431"/>
      <c r="E653" s="431"/>
      <c r="F653" s="431"/>
      <c r="G653" s="431"/>
      <c r="H653" s="431"/>
      <c r="I653" s="431"/>
      <c r="J653" s="431"/>
      <c r="K653" s="431"/>
      <c r="L653" s="431"/>
      <c r="M653" s="431"/>
      <c r="N653" s="431"/>
      <c r="O653" s="431"/>
      <c r="P653" s="431"/>
      <c r="Q653" s="431"/>
      <c r="R653" s="431"/>
      <c r="S653" s="431"/>
      <c r="T653" s="431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</row>
    <row r="654">
      <c r="A654" s="10"/>
      <c r="B654" s="431"/>
      <c r="C654" s="431"/>
      <c r="D654" s="431"/>
      <c r="E654" s="431"/>
      <c r="F654" s="431"/>
      <c r="G654" s="431"/>
      <c r="H654" s="431"/>
      <c r="I654" s="431"/>
      <c r="J654" s="431"/>
      <c r="K654" s="431"/>
      <c r="L654" s="431"/>
      <c r="M654" s="431"/>
      <c r="N654" s="431"/>
      <c r="O654" s="431"/>
      <c r="P654" s="431"/>
      <c r="Q654" s="431"/>
      <c r="R654" s="431"/>
      <c r="S654" s="431"/>
      <c r="T654" s="431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</row>
    <row r="655">
      <c r="A655" s="10"/>
      <c r="B655" s="431"/>
      <c r="C655" s="431"/>
      <c r="D655" s="431"/>
      <c r="E655" s="431"/>
      <c r="F655" s="431"/>
      <c r="G655" s="431"/>
      <c r="H655" s="431"/>
      <c r="I655" s="431"/>
      <c r="J655" s="431"/>
      <c r="K655" s="431"/>
      <c r="L655" s="431"/>
      <c r="M655" s="431"/>
      <c r="N655" s="431"/>
      <c r="O655" s="431"/>
      <c r="P655" s="431"/>
      <c r="Q655" s="431"/>
      <c r="R655" s="431"/>
      <c r="S655" s="431"/>
      <c r="T655" s="431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</row>
    <row r="656">
      <c r="A656" s="10"/>
      <c r="B656" s="431"/>
      <c r="C656" s="431"/>
      <c r="D656" s="431"/>
      <c r="E656" s="431"/>
      <c r="F656" s="431"/>
      <c r="G656" s="431"/>
      <c r="H656" s="431"/>
      <c r="I656" s="431"/>
      <c r="J656" s="431"/>
      <c r="K656" s="431"/>
      <c r="L656" s="431"/>
      <c r="M656" s="431"/>
      <c r="N656" s="431"/>
      <c r="O656" s="431"/>
      <c r="P656" s="431"/>
      <c r="Q656" s="431"/>
      <c r="R656" s="431"/>
      <c r="S656" s="431"/>
      <c r="T656" s="431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</row>
    <row r="657">
      <c r="A657" s="10"/>
      <c r="B657" s="431"/>
      <c r="C657" s="431"/>
      <c r="D657" s="431"/>
      <c r="E657" s="431"/>
      <c r="F657" s="431"/>
      <c r="G657" s="431"/>
      <c r="H657" s="431"/>
      <c r="I657" s="431"/>
      <c r="J657" s="431"/>
      <c r="K657" s="431"/>
      <c r="L657" s="431"/>
      <c r="M657" s="431"/>
      <c r="N657" s="431"/>
      <c r="O657" s="431"/>
      <c r="P657" s="431"/>
      <c r="Q657" s="431"/>
      <c r="R657" s="431"/>
      <c r="S657" s="431"/>
      <c r="T657" s="431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</row>
    <row r="658">
      <c r="A658" s="10"/>
      <c r="B658" s="431"/>
      <c r="C658" s="431"/>
      <c r="D658" s="431"/>
      <c r="E658" s="431"/>
      <c r="F658" s="431"/>
      <c r="G658" s="431"/>
      <c r="H658" s="431"/>
      <c r="I658" s="431"/>
      <c r="J658" s="431"/>
      <c r="K658" s="431"/>
      <c r="L658" s="431"/>
      <c r="M658" s="431"/>
      <c r="N658" s="431"/>
      <c r="O658" s="431"/>
      <c r="P658" s="431"/>
      <c r="Q658" s="431"/>
      <c r="R658" s="431"/>
      <c r="S658" s="431"/>
      <c r="T658" s="431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</row>
    <row r="659">
      <c r="A659" s="10"/>
      <c r="B659" s="431"/>
      <c r="C659" s="431"/>
      <c r="D659" s="431"/>
      <c r="E659" s="431"/>
      <c r="F659" s="431"/>
      <c r="G659" s="431"/>
      <c r="H659" s="431"/>
      <c r="I659" s="431"/>
      <c r="J659" s="431"/>
      <c r="K659" s="431"/>
      <c r="L659" s="431"/>
      <c r="M659" s="431"/>
      <c r="N659" s="431"/>
      <c r="O659" s="431"/>
      <c r="P659" s="431"/>
      <c r="Q659" s="431"/>
      <c r="R659" s="431"/>
      <c r="S659" s="431"/>
      <c r="T659" s="431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</row>
    <row r="660">
      <c r="A660" s="10"/>
      <c r="B660" s="431"/>
      <c r="C660" s="431"/>
      <c r="D660" s="431"/>
      <c r="E660" s="431"/>
      <c r="F660" s="431"/>
      <c r="G660" s="431"/>
      <c r="H660" s="431"/>
      <c r="I660" s="431"/>
      <c r="J660" s="431"/>
      <c r="K660" s="431"/>
      <c r="L660" s="431"/>
      <c r="M660" s="431"/>
      <c r="N660" s="431"/>
      <c r="O660" s="431"/>
      <c r="P660" s="431"/>
      <c r="Q660" s="431"/>
      <c r="R660" s="431"/>
      <c r="S660" s="431"/>
      <c r="T660" s="431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</row>
    <row r="661">
      <c r="A661" s="10"/>
      <c r="B661" s="431"/>
      <c r="C661" s="431"/>
      <c r="D661" s="431"/>
      <c r="E661" s="431"/>
      <c r="F661" s="431"/>
      <c r="G661" s="431"/>
      <c r="H661" s="431"/>
      <c r="I661" s="431"/>
      <c r="J661" s="431"/>
      <c r="K661" s="431"/>
      <c r="L661" s="431"/>
      <c r="M661" s="431"/>
      <c r="N661" s="431"/>
      <c r="O661" s="431"/>
      <c r="P661" s="431"/>
      <c r="Q661" s="431"/>
      <c r="R661" s="431"/>
      <c r="S661" s="431"/>
      <c r="T661" s="431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</row>
    <row r="662">
      <c r="A662" s="10"/>
      <c r="B662" s="431"/>
      <c r="C662" s="431"/>
      <c r="D662" s="431"/>
      <c r="E662" s="431"/>
      <c r="F662" s="431"/>
      <c r="G662" s="431"/>
      <c r="H662" s="431"/>
      <c r="I662" s="431"/>
      <c r="J662" s="431"/>
      <c r="K662" s="431"/>
      <c r="L662" s="431"/>
      <c r="M662" s="431"/>
      <c r="N662" s="431"/>
      <c r="O662" s="431"/>
      <c r="P662" s="431"/>
      <c r="Q662" s="431"/>
      <c r="R662" s="431"/>
      <c r="S662" s="431"/>
      <c r="T662" s="431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</row>
    <row r="663">
      <c r="A663" s="10"/>
      <c r="B663" s="431"/>
      <c r="C663" s="431"/>
      <c r="D663" s="431"/>
      <c r="E663" s="431"/>
      <c r="F663" s="431"/>
      <c r="G663" s="431"/>
      <c r="H663" s="431"/>
      <c r="I663" s="431"/>
      <c r="J663" s="431"/>
      <c r="K663" s="431"/>
      <c r="L663" s="431"/>
      <c r="M663" s="431"/>
      <c r="N663" s="431"/>
      <c r="O663" s="431"/>
      <c r="P663" s="431"/>
      <c r="Q663" s="431"/>
      <c r="R663" s="431"/>
      <c r="S663" s="431"/>
      <c r="T663" s="431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</row>
    <row r="664">
      <c r="A664" s="10"/>
      <c r="B664" s="431"/>
      <c r="C664" s="431"/>
      <c r="D664" s="431"/>
      <c r="E664" s="431"/>
      <c r="F664" s="431"/>
      <c r="G664" s="431"/>
      <c r="H664" s="431"/>
      <c r="I664" s="431"/>
      <c r="J664" s="431"/>
      <c r="K664" s="431"/>
      <c r="L664" s="431"/>
      <c r="M664" s="431"/>
      <c r="N664" s="431"/>
      <c r="O664" s="431"/>
      <c r="P664" s="431"/>
      <c r="Q664" s="431"/>
      <c r="R664" s="431"/>
      <c r="S664" s="431"/>
      <c r="T664" s="431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</row>
    <row r="665">
      <c r="A665" s="10"/>
      <c r="B665" s="431"/>
      <c r="C665" s="431"/>
      <c r="D665" s="431"/>
      <c r="E665" s="431"/>
      <c r="F665" s="431"/>
      <c r="G665" s="431"/>
      <c r="H665" s="431"/>
      <c r="I665" s="431"/>
      <c r="J665" s="431"/>
      <c r="K665" s="431"/>
      <c r="L665" s="431"/>
      <c r="M665" s="431"/>
      <c r="N665" s="431"/>
      <c r="O665" s="431"/>
      <c r="P665" s="431"/>
      <c r="Q665" s="431"/>
      <c r="R665" s="431"/>
      <c r="S665" s="431"/>
      <c r="T665" s="431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</row>
    <row r="666">
      <c r="A666" s="10"/>
      <c r="B666" s="431"/>
      <c r="C666" s="431"/>
      <c r="D666" s="431"/>
      <c r="E666" s="431"/>
      <c r="F666" s="431"/>
      <c r="G666" s="431"/>
      <c r="H666" s="431"/>
      <c r="I666" s="431"/>
      <c r="J666" s="431"/>
      <c r="K666" s="431"/>
      <c r="L666" s="431"/>
      <c r="M666" s="431"/>
      <c r="N666" s="431"/>
      <c r="O666" s="431"/>
      <c r="P666" s="431"/>
      <c r="Q666" s="431"/>
      <c r="R666" s="431"/>
      <c r="S666" s="431"/>
      <c r="T666" s="431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</row>
    <row r="667">
      <c r="A667" s="10"/>
      <c r="B667" s="431"/>
      <c r="C667" s="431"/>
      <c r="D667" s="431"/>
      <c r="E667" s="431"/>
      <c r="F667" s="431"/>
      <c r="G667" s="431"/>
      <c r="H667" s="431"/>
      <c r="I667" s="431"/>
      <c r="J667" s="431"/>
      <c r="K667" s="431"/>
      <c r="L667" s="431"/>
      <c r="M667" s="431"/>
      <c r="N667" s="431"/>
      <c r="O667" s="431"/>
      <c r="P667" s="431"/>
      <c r="Q667" s="431"/>
      <c r="R667" s="431"/>
      <c r="S667" s="431"/>
      <c r="T667" s="431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</row>
    <row r="668">
      <c r="A668" s="10"/>
      <c r="B668" s="431"/>
      <c r="C668" s="431"/>
      <c r="D668" s="431"/>
      <c r="E668" s="431"/>
      <c r="F668" s="431"/>
      <c r="G668" s="431"/>
      <c r="H668" s="431"/>
      <c r="I668" s="431"/>
      <c r="J668" s="431"/>
      <c r="K668" s="431"/>
      <c r="L668" s="431"/>
      <c r="M668" s="431"/>
      <c r="N668" s="431"/>
      <c r="O668" s="431"/>
      <c r="P668" s="431"/>
      <c r="Q668" s="431"/>
      <c r="R668" s="431"/>
      <c r="S668" s="431"/>
      <c r="T668" s="431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</row>
    <row r="669">
      <c r="A669" s="10"/>
      <c r="B669" s="431"/>
      <c r="C669" s="431"/>
      <c r="D669" s="431"/>
      <c r="E669" s="431"/>
      <c r="F669" s="431"/>
      <c r="G669" s="431"/>
      <c r="H669" s="431"/>
      <c r="I669" s="431"/>
      <c r="J669" s="431"/>
      <c r="K669" s="431"/>
      <c r="L669" s="431"/>
      <c r="M669" s="431"/>
      <c r="N669" s="431"/>
      <c r="O669" s="431"/>
      <c r="P669" s="431"/>
      <c r="Q669" s="431"/>
      <c r="R669" s="431"/>
      <c r="S669" s="431"/>
      <c r="T669" s="431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</row>
    <row r="670">
      <c r="A670" s="10"/>
      <c r="B670" s="431"/>
      <c r="C670" s="431"/>
      <c r="D670" s="431"/>
      <c r="E670" s="431"/>
      <c r="F670" s="431"/>
      <c r="G670" s="431"/>
      <c r="H670" s="431"/>
      <c r="I670" s="431"/>
      <c r="J670" s="431"/>
      <c r="K670" s="431"/>
      <c r="L670" s="431"/>
      <c r="M670" s="431"/>
      <c r="N670" s="431"/>
      <c r="O670" s="431"/>
      <c r="P670" s="431"/>
      <c r="Q670" s="431"/>
      <c r="R670" s="431"/>
      <c r="S670" s="431"/>
      <c r="T670" s="431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</row>
    <row r="671">
      <c r="A671" s="10"/>
      <c r="B671" s="431"/>
      <c r="C671" s="431"/>
      <c r="D671" s="431"/>
      <c r="E671" s="431"/>
      <c r="F671" s="431"/>
      <c r="G671" s="431"/>
      <c r="H671" s="431"/>
      <c r="I671" s="431"/>
      <c r="J671" s="431"/>
      <c r="K671" s="431"/>
      <c r="L671" s="431"/>
      <c r="M671" s="431"/>
      <c r="N671" s="431"/>
      <c r="O671" s="431"/>
      <c r="P671" s="431"/>
      <c r="Q671" s="431"/>
      <c r="R671" s="431"/>
      <c r="S671" s="431"/>
      <c r="T671" s="431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</row>
    <row r="672">
      <c r="A672" s="10"/>
      <c r="B672" s="431"/>
      <c r="C672" s="431"/>
      <c r="D672" s="431"/>
      <c r="E672" s="431"/>
      <c r="F672" s="431"/>
      <c r="G672" s="431"/>
      <c r="H672" s="431"/>
      <c r="I672" s="431"/>
      <c r="J672" s="431"/>
      <c r="K672" s="431"/>
      <c r="L672" s="431"/>
      <c r="M672" s="431"/>
      <c r="N672" s="431"/>
      <c r="O672" s="431"/>
      <c r="P672" s="431"/>
      <c r="Q672" s="431"/>
      <c r="R672" s="431"/>
      <c r="S672" s="431"/>
      <c r="T672" s="431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</row>
    <row r="673">
      <c r="A673" s="10"/>
      <c r="B673" s="431"/>
      <c r="C673" s="431"/>
      <c r="D673" s="431"/>
      <c r="E673" s="431"/>
      <c r="F673" s="431"/>
      <c r="G673" s="431"/>
      <c r="H673" s="431"/>
      <c r="I673" s="431"/>
      <c r="J673" s="431"/>
      <c r="K673" s="431"/>
      <c r="L673" s="431"/>
      <c r="M673" s="431"/>
      <c r="N673" s="431"/>
      <c r="O673" s="431"/>
      <c r="P673" s="431"/>
      <c r="Q673" s="431"/>
      <c r="R673" s="431"/>
      <c r="S673" s="431"/>
      <c r="T673" s="431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</row>
    <row r="674">
      <c r="A674" s="10"/>
      <c r="B674" s="431"/>
      <c r="C674" s="431"/>
      <c r="D674" s="431"/>
      <c r="E674" s="431"/>
      <c r="F674" s="431"/>
      <c r="G674" s="431"/>
      <c r="H674" s="431"/>
      <c r="I674" s="431"/>
      <c r="J674" s="431"/>
      <c r="K674" s="431"/>
      <c r="L674" s="431"/>
      <c r="M674" s="431"/>
      <c r="N674" s="431"/>
      <c r="O674" s="431"/>
      <c r="P674" s="431"/>
      <c r="Q674" s="431"/>
      <c r="R674" s="431"/>
      <c r="S674" s="431"/>
      <c r="T674" s="431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</row>
    <row r="675">
      <c r="A675" s="10"/>
      <c r="B675" s="431"/>
      <c r="C675" s="431"/>
      <c r="D675" s="431"/>
      <c r="E675" s="431"/>
      <c r="F675" s="431"/>
      <c r="G675" s="431"/>
      <c r="H675" s="431"/>
      <c r="I675" s="431"/>
      <c r="J675" s="431"/>
      <c r="K675" s="431"/>
      <c r="L675" s="431"/>
      <c r="M675" s="431"/>
      <c r="N675" s="431"/>
      <c r="O675" s="431"/>
      <c r="P675" s="431"/>
      <c r="Q675" s="431"/>
      <c r="R675" s="431"/>
      <c r="S675" s="431"/>
      <c r="T675" s="431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</row>
    <row r="676">
      <c r="A676" s="10"/>
      <c r="B676" s="431"/>
      <c r="C676" s="431"/>
      <c r="D676" s="431"/>
      <c r="E676" s="431"/>
      <c r="F676" s="431"/>
      <c r="G676" s="431"/>
      <c r="H676" s="431"/>
      <c r="I676" s="431"/>
      <c r="J676" s="431"/>
      <c r="K676" s="431"/>
      <c r="L676" s="431"/>
      <c r="M676" s="431"/>
      <c r="N676" s="431"/>
      <c r="O676" s="431"/>
      <c r="P676" s="431"/>
      <c r="Q676" s="431"/>
      <c r="R676" s="431"/>
      <c r="S676" s="431"/>
      <c r="T676" s="431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</row>
    <row r="677">
      <c r="A677" s="10"/>
      <c r="B677" s="431"/>
      <c r="C677" s="431"/>
      <c r="D677" s="431"/>
      <c r="E677" s="431"/>
      <c r="F677" s="431"/>
      <c r="G677" s="431"/>
      <c r="H677" s="431"/>
      <c r="I677" s="431"/>
      <c r="J677" s="431"/>
      <c r="K677" s="431"/>
      <c r="L677" s="431"/>
      <c r="M677" s="431"/>
      <c r="N677" s="431"/>
      <c r="O677" s="431"/>
      <c r="P677" s="431"/>
      <c r="Q677" s="431"/>
      <c r="R677" s="431"/>
      <c r="S677" s="431"/>
      <c r="T677" s="431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</row>
    <row r="678">
      <c r="A678" s="10"/>
      <c r="B678" s="431"/>
      <c r="C678" s="431"/>
      <c r="D678" s="431"/>
      <c r="E678" s="431"/>
      <c r="F678" s="431"/>
      <c r="G678" s="431"/>
      <c r="H678" s="431"/>
      <c r="I678" s="431"/>
      <c r="J678" s="431"/>
      <c r="K678" s="431"/>
      <c r="L678" s="431"/>
      <c r="M678" s="431"/>
      <c r="N678" s="431"/>
      <c r="O678" s="431"/>
      <c r="P678" s="431"/>
      <c r="Q678" s="431"/>
      <c r="R678" s="431"/>
      <c r="S678" s="431"/>
      <c r="T678" s="431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</row>
    <row r="679">
      <c r="A679" s="10"/>
      <c r="B679" s="431"/>
      <c r="C679" s="431"/>
      <c r="D679" s="431"/>
      <c r="E679" s="431"/>
      <c r="F679" s="431"/>
      <c r="G679" s="431"/>
      <c r="H679" s="431"/>
      <c r="I679" s="431"/>
      <c r="J679" s="431"/>
      <c r="K679" s="431"/>
      <c r="L679" s="431"/>
      <c r="M679" s="431"/>
      <c r="N679" s="431"/>
      <c r="O679" s="431"/>
      <c r="P679" s="431"/>
      <c r="Q679" s="431"/>
      <c r="R679" s="431"/>
      <c r="S679" s="431"/>
      <c r="T679" s="431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</row>
    <row r="680">
      <c r="A680" s="10"/>
      <c r="B680" s="431"/>
      <c r="C680" s="431"/>
      <c r="D680" s="431"/>
      <c r="E680" s="431"/>
      <c r="F680" s="431"/>
      <c r="G680" s="431"/>
      <c r="H680" s="431"/>
      <c r="I680" s="431"/>
      <c r="J680" s="431"/>
      <c r="K680" s="431"/>
      <c r="L680" s="431"/>
      <c r="M680" s="431"/>
      <c r="N680" s="431"/>
      <c r="O680" s="431"/>
      <c r="P680" s="431"/>
      <c r="Q680" s="431"/>
      <c r="R680" s="431"/>
      <c r="S680" s="431"/>
      <c r="T680" s="431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</row>
    <row r="681">
      <c r="A681" s="10"/>
      <c r="B681" s="431"/>
      <c r="C681" s="431"/>
      <c r="D681" s="431"/>
      <c r="E681" s="431"/>
      <c r="F681" s="431"/>
      <c r="G681" s="431"/>
      <c r="H681" s="431"/>
      <c r="I681" s="431"/>
      <c r="J681" s="431"/>
      <c r="K681" s="431"/>
      <c r="L681" s="431"/>
      <c r="M681" s="431"/>
      <c r="N681" s="431"/>
      <c r="O681" s="431"/>
      <c r="P681" s="431"/>
      <c r="Q681" s="431"/>
      <c r="R681" s="431"/>
      <c r="S681" s="431"/>
      <c r="T681" s="431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</row>
    <row r="682">
      <c r="A682" s="10"/>
      <c r="B682" s="431"/>
      <c r="C682" s="431"/>
      <c r="D682" s="431"/>
      <c r="E682" s="431"/>
      <c r="F682" s="431"/>
      <c r="G682" s="431"/>
      <c r="H682" s="431"/>
      <c r="I682" s="431"/>
      <c r="J682" s="431"/>
      <c r="K682" s="431"/>
      <c r="L682" s="431"/>
      <c r="M682" s="431"/>
      <c r="N682" s="431"/>
      <c r="O682" s="431"/>
      <c r="P682" s="431"/>
      <c r="Q682" s="431"/>
      <c r="R682" s="431"/>
      <c r="S682" s="431"/>
      <c r="T682" s="431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</row>
    <row r="683">
      <c r="A683" s="10"/>
      <c r="B683" s="431"/>
      <c r="C683" s="431"/>
      <c r="D683" s="431"/>
      <c r="E683" s="431"/>
      <c r="F683" s="431"/>
      <c r="G683" s="431"/>
      <c r="H683" s="431"/>
      <c r="I683" s="431"/>
      <c r="J683" s="431"/>
      <c r="K683" s="431"/>
      <c r="L683" s="431"/>
      <c r="M683" s="431"/>
      <c r="N683" s="431"/>
      <c r="O683" s="431"/>
      <c r="P683" s="431"/>
      <c r="Q683" s="431"/>
      <c r="R683" s="431"/>
      <c r="S683" s="431"/>
      <c r="T683" s="431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</row>
    <row r="684">
      <c r="A684" s="10"/>
      <c r="B684" s="431"/>
      <c r="C684" s="431"/>
      <c r="D684" s="431"/>
      <c r="E684" s="431"/>
      <c r="F684" s="431"/>
      <c r="G684" s="431"/>
      <c r="H684" s="431"/>
      <c r="I684" s="431"/>
      <c r="J684" s="431"/>
      <c r="K684" s="431"/>
      <c r="L684" s="431"/>
      <c r="M684" s="431"/>
      <c r="N684" s="431"/>
      <c r="O684" s="431"/>
      <c r="P684" s="431"/>
      <c r="Q684" s="431"/>
      <c r="R684" s="431"/>
      <c r="S684" s="431"/>
      <c r="T684" s="431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</row>
    <row r="685">
      <c r="A685" s="10"/>
      <c r="B685" s="431"/>
      <c r="C685" s="431"/>
      <c r="D685" s="431"/>
      <c r="E685" s="431"/>
      <c r="F685" s="431"/>
      <c r="G685" s="431"/>
      <c r="H685" s="431"/>
      <c r="I685" s="431"/>
      <c r="J685" s="431"/>
      <c r="K685" s="431"/>
      <c r="L685" s="431"/>
      <c r="M685" s="431"/>
      <c r="N685" s="431"/>
      <c r="O685" s="431"/>
      <c r="P685" s="431"/>
      <c r="Q685" s="431"/>
      <c r="R685" s="431"/>
      <c r="S685" s="431"/>
      <c r="T685" s="431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</row>
    <row r="686">
      <c r="A686" s="10"/>
      <c r="B686" s="431"/>
      <c r="C686" s="431"/>
      <c r="D686" s="431"/>
      <c r="E686" s="431"/>
      <c r="F686" s="431"/>
      <c r="G686" s="431"/>
      <c r="H686" s="431"/>
      <c r="I686" s="431"/>
      <c r="J686" s="431"/>
      <c r="K686" s="431"/>
      <c r="L686" s="431"/>
      <c r="M686" s="431"/>
      <c r="N686" s="431"/>
      <c r="O686" s="431"/>
      <c r="P686" s="431"/>
      <c r="Q686" s="431"/>
      <c r="R686" s="431"/>
      <c r="S686" s="431"/>
      <c r="T686" s="431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</row>
    <row r="687">
      <c r="A687" s="10"/>
      <c r="B687" s="431"/>
      <c r="C687" s="431"/>
      <c r="D687" s="431"/>
      <c r="E687" s="431"/>
      <c r="F687" s="431"/>
      <c r="G687" s="431"/>
      <c r="H687" s="431"/>
      <c r="I687" s="431"/>
      <c r="J687" s="431"/>
      <c r="K687" s="431"/>
      <c r="L687" s="431"/>
      <c r="M687" s="431"/>
      <c r="N687" s="431"/>
      <c r="O687" s="431"/>
      <c r="P687" s="431"/>
      <c r="Q687" s="431"/>
      <c r="R687" s="431"/>
      <c r="S687" s="431"/>
      <c r="T687" s="431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</row>
    <row r="688">
      <c r="A688" s="10"/>
      <c r="B688" s="431"/>
      <c r="C688" s="431"/>
      <c r="D688" s="431"/>
      <c r="E688" s="431"/>
      <c r="F688" s="431"/>
      <c r="G688" s="431"/>
      <c r="H688" s="431"/>
      <c r="I688" s="431"/>
      <c r="J688" s="431"/>
      <c r="K688" s="431"/>
      <c r="L688" s="431"/>
      <c r="M688" s="431"/>
      <c r="N688" s="431"/>
      <c r="O688" s="431"/>
      <c r="P688" s="431"/>
      <c r="Q688" s="431"/>
      <c r="R688" s="431"/>
      <c r="S688" s="431"/>
      <c r="T688" s="431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</row>
    <row r="689">
      <c r="A689" s="10"/>
      <c r="B689" s="431"/>
      <c r="C689" s="431"/>
      <c r="D689" s="431"/>
      <c r="E689" s="431"/>
      <c r="F689" s="431"/>
      <c r="G689" s="431"/>
      <c r="H689" s="431"/>
      <c r="I689" s="431"/>
      <c r="J689" s="431"/>
      <c r="K689" s="431"/>
      <c r="L689" s="431"/>
      <c r="M689" s="431"/>
      <c r="N689" s="431"/>
      <c r="O689" s="431"/>
      <c r="P689" s="431"/>
      <c r="Q689" s="431"/>
      <c r="R689" s="431"/>
      <c r="S689" s="431"/>
      <c r="T689" s="431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</row>
    <row r="690">
      <c r="A690" s="10"/>
      <c r="B690" s="431"/>
      <c r="C690" s="431"/>
      <c r="D690" s="431"/>
      <c r="E690" s="431"/>
      <c r="F690" s="431"/>
      <c r="G690" s="431"/>
      <c r="H690" s="431"/>
      <c r="I690" s="431"/>
      <c r="J690" s="431"/>
      <c r="K690" s="431"/>
      <c r="L690" s="431"/>
      <c r="M690" s="431"/>
      <c r="N690" s="431"/>
      <c r="O690" s="431"/>
      <c r="P690" s="431"/>
      <c r="Q690" s="431"/>
      <c r="R690" s="431"/>
      <c r="S690" s="431"/>
      <c r="T690" s="431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</row>
    <row r="691">
      <c r="A691" s="10"/>
      <c r="B691" s="431"/>
      <c r="C691" s="431"/>
      <c r="D691" s="431"/>
      <c r="E691" s="431"/>
      <c r="F691" s="431"/>
      <c r="G691" s="431"/>
      <c r="H691" s="431"/>
      <c r="I691" s="431"/>
      <c r="J691" s="431"/>
      <c r="K691" s="431"/>
      <c r="L691" s="431"/>
      <c r="M691" s="431"/>
      <c r="N691" s="431"/>
      <c r="O691" s="431"/>
      <c r="P691" s="431"/>
      <c r="Q691" s="431"/>
      <c r="R691" s="431"/>
      <c r="S691" s="431"/>
      <c r="T691" s="431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</row>
    <row r="692">
      <c r="A692" s="10"/>
      <c r="B692" s="431"/>
      <c r="C692" s="431"/>
      <c r="D692" s="431"/>
      <c r="E692" s="431"/>
      <c r="F692" s="431"/>
      <c r="G692" s="431"/>
      <c r="H692" s="431"/>
      <c r="I692" s="431"/>
      <c r="J692" s="431"/>
      <c r="K692" s="431"/>
      <c r="L692" s="431"/>
      <c r="M692" s="431"/>
      <c r="N692" s="431"/>
      <c r="O692" s="431"/>
      <c r="P692" s="431"/>
      <c r="Q692" s="431"/>
      <c r="R692" s="431"/>
      <c r="S692" s="431"/>
      <c r="T692" s="431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</row>
    <row r="693">
      <c r="A693" s="10"/>
      <c r="B693" s="431"/>
      <c r="C693" s="431"/>
      <c r="D693" s="431"/>
      <c r="E693" s="431"/>
      <c r="F693" s="431"/>
      <c r="G693" s="431"/>
      <c r="H693" s="431"/>
      <c r="I693" s="431"/>
      <c r="J693" s="431"/>
      <c r="K693" s="431"/>
      <c r="L693" s="431"/>
      <c r="M693" s="431"/>
      <c r="N693" s="431"/>
      <c r="O693" s="431"/>
      <c r="P693" s="431"/>
      <c r="Q693" s="431"/>
      <c r="R693" s="431"/>
      <c r="S693" s="431"/>
      <c r="T693" s="431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</row>
    <row r="694">
      <c r="A694" s="10"/>
      <c r="B694" s="431"/>
      <c r="C694" s="431"/>
      <c r="D694" s="431"/>
      <c r="E694" s="431"/>
      <c r="F694" s="431"/>
      <c r="G694" s="431"/>
      <c r="H694" s="431"/>
      <c r="I694" s="431"/>
      <c r="J694" s="431"/>
      <c r="K694" s="431"/>
      <c r="L694" s="431"/>
      <c r="M694" s="431"/>
      <c r="N694" s="431"/>
      <c r="O694" s="431"/>
      <c r="P694" s="431"/>
      <c r="Q694" s="431"/>
      <c r="R694" s="431"/>
      <c r="S694" s="431"/>
      <c r="T694" s="431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</row>
    <row r="695">
      <c r="A695" s="10"/>
      <c r="B695" s="431"/>
      <c r="C695" s="431"/>
      <c r="D695" s="431"/>
      <c r="E695" s="431"/>
      <c r="F695" s="431"/>
      <c r="G695" s="431"/>
      <c r="H695" s="431"/>
      <c r="I695" s="431"/>
      <c r="J695" s="431"/>
      <c r="K695" s="431"/>
      <c r="L695" s="431"/>
      <c r="M695" s="431"/>
      <c r="N695" s="431"/>
      <c r="O695" s="431"/>
      <c r="P695" s="431"/>
      <c r="Q695" s="431"/>
      <c r="R695" s="431"/>
      <c r="S695" s="431"/>
      <c r="T695" s="431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</row>
    <row r="696">
      <c r="A696" s="10"/>
      <c r="B696" s="431"/>
      <c r="C696" s="431"/>
      <c r="D696" s="431"/>
      <c r="E696" s="431"/>
      <c r="F696" s="431"/>
      <c r="G696" s="431"/>
      <c r="H696" s="431"/>
      <c r="I696" s="431"/>
      <c r="J696" s="431"/>
      <c r="K696" s="431"/>
      <c r="L696" s="431"/>
      <c r="M696" s="431"/>
      <c r="N696" s="431"/>
      <c r="O696" s="431"/>
      <c r="P696" s="431"/>
      <c r="Q696" s="431"/>
      <c r="R696" s="431"/>
      <c r="S696" s="431"/>
      <c r="T696" s="431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</row>
    <row r="697">
      <c r="A697" s="10"/>
      <c r="B697" s="431"/>
      <c r="C697" s="431"/>
      <c r="D697" s="431"/>
      <c r="E697" s="431"/>
      <c r="F697" s="431"/>
      <c r="G697" s="431"/>
      <c r="H697" s="431"/>
      <c r="I697" s="431"/>
      <c r="J697" s="431"/>
      <c r="K697" s="431"/>
      <c r="L697" s="431"/>
      <c r="M697" s="431"/>
      <c r="N697" s="431"/>
      <c r="O697" s="431"/>
      <c r="P697" s="431"/>
      <c r="Q697" s="431"/>
      <c r="R697" s="431"/>
      <c r="S697" s="431"/>
      <c r="T697" s="431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</row>
    <row r="698">
      <c r="A698" s="10"/>
      <c r="B698" s="431"/>
      <c r="C698" s="431"/>
      <c r="D698" s="431"/>
      <c r="E698" s="431"/>
      <c r="F698" s="431"/>
      <c r="G698" s="431"/>
      <c r="H698" s="431"/>
      <c r="I698" s="431"/>
      <c r="J698" s="431"/>
      <c r="K698" s="431"/>
      <c r="L698" s="431"/>
      <c r="M698" s="431"/>
      <c r="N698" s="431"/>
      <c r="O698" s="431"/>
      <c r="P698" s="431"/>
      <c r="Q698" s="431"/>
      <c r="R698" s="431"/>
      <c r="S698" s="431"/>
      <c r="T698" s="431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</row>
    <row r="699">
      <c r="A699" s="10"/>
      <c r="B699" s="431"/>
      <c r="C699" s="431"/>
      <c r="D699" s="431"/>
      <c r="E699" s="431"/>
      <c r="F699" s="431"/>
      <c r="G699" s="431"/>
      <c r="H699" s="431"/>
      <c r="I699" s="431"/>
      <c r="J699" s="431"/>
      <c r="K699" s="431"/>
      <c r="L699" s="431"/>
      <c r="M699" s="431"/>
      <c r="N699" s="431"/>
      <c r="O699" s="431"/>
      <c r="P699" s="431"/>
      <c r="Q699" s="431"/>
      <c r="R699" s="431"/>
      <c r="S699" s="431"/>
      <c r="T699" s="431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</row>
    <row r="700">
      <c r="A700" s="10"/>
      <c r="B700" s="431"/>
      <c r="C700" s="431"/>
      <c r="D700" s="431"/>
      <c r="E700" s="431"/>
      <c r="F700" s="431"/>
      <c r="G700" s="431"/>
      <c r="H700" s="431"/>
      <c r="I700" s="431"/>
      <c r="J700" s="431"/>
      <c r="K700" s="431"/>
      <c r="L700" s="431"/>
      <c r="M700" s="431"/>
      <c r="N700" s="431"/>
      <c r="O700" s="431"/>
      <c r="P700" s="431"/>
      <c r="Q700" s="431"/>
      <c r="R700" s="431"/>
      <c r="S700" s="431"/>
      <c r="T700" s="431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</row>
    <row r="701">
      <c r="A701" s="10"/>
      <c r="B701" s="431"/>
      <c r="C701" s="431"/>
      <c r="D701" s="431"/>
      <c r="E701" s="431"/>
      <c r="F701" s="431"/>
      <c r="G701" s="431"/>
      <c r="H701" s="431"/>
      <c r="I701" s="431"/>
      <c r="J701" s="431"/>
      <c r="K701" s="431"/>
      <c r="L701" s="431"/>
      <c r="M701" s="431"/>
      <c r="N701" s="431"/>
      <c r="O701" s="431"/>
      <c r="P701" s="431"/>
      <c r="Q701" s="431"/>
      <c r="R701" s="431"/>
      <c r="S701" s="431"/>
      <c r="T701" s="431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</row>
    <row r="702">
      <c r="A702" s="10"/>
      <c r="B702" s="431"/>
      <c r="C702" s="431"/>
      <c r="D702" s="431"/>
      <c r="E702" s="431"/>
      <c r="F702" s="431"/>
      <c r="G702" s="431"/>
      <c r="H702" s="431"/>
      <c r="I702" s="431"/>
      <c r="J702" s="431"/>
      <c r="K702" s="431"/>
      <c r="L702" s="431"/>
      <c r="M702" s="431"/>
      <c r="N702" s="431"/>
      <c r="O702" s="431"/>
      <c r="P702" s="431"/>
      <c r="Q702" s="431"/>
      <c r="R702" s="431"/>
      <c r="S702" s="431"/>
      <c r="T702" s="431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</row>
    <row r="703">
      <c r="A703" s="10"/>
      <c r="B703" s="431"/>
      <c r="C703" s="431"/>
      <c r="D703" s="431"/>
      <c r="E703" s="431"/>
      <c r="F703" s="431"/>
      <c r="G703" s="431"/>
      <c r="H703" s="431"/>
      <c r="I703" s="431"/>
      <c r="J703" s="431"/>
      <c r="K703" s="431"/>
      <c r="L703" s="431"/>
      <c r="M703" s="431"/>
      <c r="N703" s="431"/>
      <c r="O703" s="431"/>
      <c r="P703" s="431"/>
      <c r="Q703" s="431"/>
      <c r="R703" s="431"/>
      <c r="S703" s="431"/>
      <c r="T703" s="431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</row>
    <row r="704">
      <c r="A704" s="10"/>
      <c r="B704" s="431"/>
      <c r="C704" s="431"/>
      <c r="D704" s="431"/>
      <c r="E704" s="431"/>
      <c r="F704" s="431"/>
      <c r="G704" s="431"/>
      <c r="H704" s="431"/>
      <c r="I704" s="431"/>
      <c r="J704" s="431"/>
      <c r="K704" s="431"/>
      <c r="L704" s="431"/>
      <c r="M704" s="431"/>
      <c r="N704" s="431"/>
      <c r="O704" s="431"/>
      <c r="P704" s="431"/>
      <c r="Q704" s="431"/>
      <c r="R704" s="431"/>
      <c r="S704" s="431"/>
      <c r="T704" s="431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</row>
    <row r="705">
      <c r="A705" s="10"/>
      <c r="B705" s="431"/>
      <c r="C705" s="431"/>
      <c r="D705" s="431"/>
      <c r="E705" s="431"/>
      <c r="F705" s="431"/>
      <c r="G705" s="431"/>
      <c r="H705" s="431"/>
      <c r="I705" s="431"/>
      <c r="J705" s="431"/>
      <c r="K705" s="431"/>
      <c r="L705" s="431"/>
      <c r="M705" s="431"/>
      <c r="N705" s="431"/>
      <c r="O705" s="431"/>
      <c r="P705" s="431"/>
      <c r="Q705" s="431"/>
      <c r="R705" s="431"/>
      <c r="S705" s="431"/>
      <c r="T705" s="431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</row>
    <row r="706">
      <c r="A706" s="10"/>
      <c r="B706" s="431"/>
      <c r="C706" s="431"/>
      <c r="D706" s="431"/>
      <c r="E706" s="431"/>
      <c r="F706" s="431"/>
      <c r="G706" s="431"/>
      <c r="H706" s="431"/>
      <c r="I706" s="431"/>
      <c r="J706" s="431"/>
      <c r="K706" s="431"/>
      <c r="L706" s="431"/>
      <c r="M706" s="431"/>
      <c r="N706" s="431"/>
      <c r="O706" s="431"/>
      <c r="P706" s="431"/>
      <c r="Q706" s="431"/>
      <c r="R706" s="431"/>
      <c r="S706" s="431"/>
      <c r="T706" s="431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</row>
    <row r="707">
      <c r="A707" s="10"/>
      <c r="B707" s="431"/>
      <c r="C707" s="431"/>
      <c r="D707" s="431"/>
      <c r="E707" s="431"/>
      <c r="F707" s="431"/>
      <c r="G707" s="431"/>
      <c r="H707" s="431"/>
      <c r="I707" s="431"/>
      <c r="J707" s="431"/>
      <c r="K707" s="431"/>
      <c r="L707" s="431"/>
      <c r="M707" s="431"/>
      <c r="N707" s="431"/>
      <c r="O707" s="431"/>
      <c r="P707" s="431"/>
      <c r="Q707" s="431"/>
      <c r="R707" s="431"/>
      <c r="S707" s="431"/>
      <c r="T707" s="431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</row>
    <row r="708">
      <c r="A708" s="10"/>
      <c r="B708" s="431"/>
      <c r="C708" s="431"/>
      <c r="D708" s="431"/>
      <c r="E708" s="431"/>
      <c r="F708" s="431"/>
      <c r="G708" s="431"/>
      <c r="H708" s="431"/>
      <c r="I708" s="431"/>
      <c r="J708" s="431"/>
      <c r="K708" s="431"/>
      <c r="L708" s="431"/>
      <c r="M708" s="431"/>
      <c r="N708" s="431"/>
      <c r="O708" s="431"/>
      <c r="P708" s="431"/>
      <c r="Q708" s="431"/>
      <c r="R708" s="431"/>
      <c r="S708" s="431"/>
      <c r="T708" s="431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</row>
    <row r="709">
      <c r="A709" s="10"/>
      <c r="B709" s="431"/>
      <c r="C709" s="431"/>
      <c r="D709" s="431"/>
      <c r="E709" s="431"/>
      <c r="F709" s="431"/>
      <c r="G709" s="431"/>
      <c r="H709" s="431"/>
      <c r="I709" s="431"/>
      <c r="J709" s="431"/>
      <c r="K709" s="431"/>
      <c r="L709" s="431"/>
      <c r="M709" s="431"/>
      <c r="N709" s="431"/>
      <c r="O709" s="431"/>
      <c r="P709" s="431"/>
      <c r="Q709" s="431"/>
      <c r="R709" s="431"/>
      <c r="S709" s="431"/>
      <c r="T709" s="431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</row>
    <row r="710">
      <c r="A710" s="10"/>
      <c r="B710" s="431"/>
      <c r="C710" s="431"/>
      <c r="D710" s="431"/>
      <c r="E710" s="431"/>
      <c r="F710" s="431"/>
      <c r="G710" s="431"/>
      <c r="H710" s="431"/>
      <c r="I710" s="431"/>
      <c r="J710" s="431"/>
      <c r="K710" s="431"/>
      <c r="L710" s="431"/>
      <c r="M710" s="431"/>
      <c r="N710" s="431"/>
      <c r="O710" s="431"/>
      <c r="P710" s="431"/>
      <c r="Q710" s="431"/>
      <c r="R710" s="431"/>
      <c r="S710" s="431"/>
      <c r="T710" s="431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</row>
    <row r="711">
      <c r="A711" s="10"/>
      <c r="B711" s="431"/>
      <c r="C711" s="431"/>
      <c r="D711" s="431"/>
      <c r="E711" s="431"/>
      <c r="F711" s="431"/>
      <c r="G711" s="431"/>
      <c r="H711" s="431"/>
      <c r="I711" s="431"/>
      <c r="J711" s="431"/>
      <c r="K711" s="431"/>
      <c r="L711" s="431"/>
      <c r="M711" s="431"/>
      <c r="N711" s="431"/>
      <c r="O711" s="431"/>
      <c r="P711" s="431"/>
      <c r="Q711" s="431"/>
      <c r="R711" s="431"/>
      <c r="S711" s="431"/>
      <c r="T711" s="431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</row>
    <row r="712">
      <c r="A712" s="10"/>
      <c r="B712" s="431"/>
      <c r="C712" s="431"/>
      <c r="D712" s="431"/>
      <c r="E712" s="431"/>
      <c r="F712" s="431"/>
      <c r="G712" s="431"/>
      <c r="H712" s="431"/>
      <c r="I712" s="431"/>
      <c r="J712" s="431"/>
      <c r="K712" s="431"/>
      <c r="L712" s="431"/>
      <c r="M712" s="431"/>
      <c r="N712" s="431"/>
      <c r="O712" s="431"/>
      <c r="P712" s="431"/>
      <c r="Q712" s="431"/>
      <c r="R712" s="431"/>
      <c r="S712" s="431"/>
      <c r="T712" s="431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</row>
    <row r="713">
      <c r="A713" s="10"/>
      <c r="B713" s="431"/>
      <c r="C713" s="431"/>
      <c r="D713" s="431"/>
      <c r="E713" s="431"/>
      <c r="F713" s="431"/>
      <c r="G713" s="431"/>
      <c r="H713" s="431"/>
      <c r="I713" s="431"/>
      <c r="J713" s="431"/>
      <c r="K713" s="431"/>
      <c r="L713" s="431"/>
      <c r="M713" s="431"/>
      <c r="N713" s="431"/>
      <c r="O713" s="431"/>
      <c r="P713" s="431"/>
      <c r="Q713" s="431"/>
      <c r="R713" s="431"/>
      <c r="S713" s="431"/>
      <c r="T713" s="431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</row>
    <row r="714">
      <c r="A714" s="10"/>
      <c r="B714" s="431"/>
      <c r="C714" s="431"/>
      <c r="D714" s="431"/>
      <c r="E714" s="431"/>
      <c r="F714" s="431"/>
      <c r="G714" s="431"/>
      <c r="H714" s="431"/>
      <c r="I714" s="431"/>
      <c r="J714" s="431"/>
      <c r="K714" s="431"/>
      <c r="L714" s="431"/>
      <c r="M714" s="431"/>
      <c r="N714" s="431"/>
      <c r="O714" s="431"/>
      <c r="P714" s="431"/>
      <c r="Q714" s="431"/>
      <c r="R714" s="431"/>
      <c r="S714" s="431"/>
      <c r="T714" s="431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</row>
    <row r="715">
      <c r="A715" s="10"/>
      <c r="B715" s="431"/>
      <c r="C715" s="431"/>
      <c r="D715" s="431"/>
      <c r="E715" s="431"/>
      <c r="F715" s="431"/>
      <c r="G715" s="431"/>
      <c r="H715" s="431"/>
      <c r="I715" s="431"/>
      <c r="J715" s="431"/>
      <c r="K715" s="431"/>
      <c r="L715" s="431"/>
      <c r="M715" s="431"/>
      <c r="N715" s="431"/>
      <c r="O715" s="431"/>
      <c r="P715" s="431"/>
      <c r="Q715" s="431"/>
      <c r="R715" s="431"/>
      <c r="S715" s="431"/>
      <c r="T715" s="431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</row>
    <row r="716">
      <c r="A716" s="10"/>
      <c r="B716" s="431"/>
      <c r="C716" s="431"/>
      <c r="D716" s="431"/>
      <c r="E716" s="431"/>
      <c r="F716" s="431"/>
      <c r="G716" s="431"/>
      <c r="H716" s="431"/>
      <c r="I716" s="431"/>
      <c r="J716" s="431"/>
      <c r="K716" s="431"/>
      <c r="L716" s="431"/>
      <c r="M716" s="431"/>
      <c r="N716" s="431"/>
      <c r="O716" s="431"/>
      <c r="P716" s="431"/>
      <c r="Q716" s="431"/>
      <c r="R716" s="431"/>
      <c r="S716" s="431"/>
      <c r="T716" s="431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</row>
    <row r="717">
      <c r="A717" s="10"/>
      <c r="B717" s="431"/>
      <c r="C717" s="431"/>
      <c r="D717" s="431"/>
      <c r="E717" s="431"/>
      <c r="F717" s="431"/>
      <c r="G717" s="431"/>
      <c r="H717" s="431"/>
      <c r="I717" s="431"/>
      <c r="J717" s="431"/>
      <c r="K717" s="431"/>
      <c r="L717" s="431"/>
      <c r="M717" s="431"/>
      <c r="N717" s="431"/>
      <c r="O717" s="431"/>
      <c r="P717" s="431"/>
      <c r="Q717" s="431"/>
      <c r="R717" s="431"/>
      <c r="S717" s="431"/>
      <c r="T717" s="431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</row>
    <row r="718">
      <c r="A718" s="10"/>
      <c r="B718" s="431"/>
      <c r="C718" s="431"/>
      <c r="D718" s="431"/>
      <c r="E718" s="431"/>
      <c r="F718" s="431"/>
      <c r="G718" s="431"/>
      <c r="H718" s="431"/>
      <c r="I718" s="431"/>
      <c r="J718" s="431"/>
      <c r="K718" s="431"/>
      <c r="L718" s="431"/>
      <c r="M718" s="431"/>
      <c r="N718" s="431"/>
      <c r="O718" s="431"/>
      <c r="P718" s="431"/>
      <c r="Q718" s="431"/>
      <c r="R718" s="431"/>
      <c r="S718" s="431"/>
      <c r="T718" s="431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</row>
    <row r="719">
      <c r="A719" s="10"/>
      <c r="B719" s="431"/>
      <c r="C719" s="431"/>
      <c r="D719" s="431"/>
      <c r="E719" s="431"/>
      <c r="F719" s="431"/>
      <c r="G719" s="431"/>
      <c r="H719" s="431"/>
      <c r="I719" s="431"/>
      <c r="J719" s="431"/>
      <c r="K719" s="431"/>
      <c r="L719" s="431"/>
      <c r="M719" s="431"/>
      <c r="N719" s="431"/>
      <c r="O719" s="431"/>
      <c r="P719" s="431"/>
      <c r="Q719" s="431"/>
      <c r="R719" s="431"/>
      <c r="S719" s="431"/>
      <c r="T719" s="431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</row>
    <row r="720">
      <c r="A720" s="10"/>
      <c r="B720" s="431"/>
      <c r="C720" s="431"/>
      <c r="D720" s="431"/>
      <c r="E720" s="431"/>
      <c r="F720" s="431"/>
      <c r="G720" s="431"/>
      <c r="H720" s="431"/>
      <c r="I720" s="431"/>
      <c r="J720" s="431"/>
      <c r="K720" s="431"/>
      <c r="L720" s="431"/>
      <c r="M720" s="431"/>
      <c r="N720" s="431"/>
      <c r="O720" s="431"/>
      <c r="P720" s="431"/>
      <c r="Q720" s="431"/>
      <c r="R720" s="431"/>
      <c r="S720" s="431"/>
      <c r="T720" s="431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</row>
    <row r="721">
      <c r="A721" s="10"/>
      <c r="B721" s="431"/>
      <c r="C721" s="431"/>
      <c r="D721" s="431"/>
      <c r="E721" s="431"/>
      <c r="F721" s="431"/>
      <c r="G721" s="431"/>
      <c r="H721" s="431"/>
      <c r="I721" s="431"/>
      <c r="J721" s="431"/>
      <c r="K721" s="431"/>
      <c r="L721" s="431"/>
      <c r="M721" s="431"/>
      <c r="N721" s="431"/>
      <c r="O721" s="431"/>
      <c r="P721" s="431"/>
      <c r="Q721" s="431"/>
      <c r="R721" s="431"/>
      <c r="S721" s="431"/>
      <c r="T721" s="431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</row>
    <row r="722">
      <c r="A722" s="10"/>
      <c r="B722" s="431"/>
      <c r="C722" s="431"/>
      <c r="D722" s="431"/>
      <c r="E722" s="431"/>
      <c r="F722" s="431"/>
      <c r="G722" s="431"/>
      <c r="H722" s="431"/>
      <c r="I722" s="431"/>
      <c r="J722" s="431"/>
      <c r="K722" s="431"/>
      <c r="L722" s="431"/>
      <c r="M722" s="431"/>
      <c r="N722" s="431"/>
      <c r="O722" s="431"/>
      <c r="P722" s="431"/>
      <c r="Q722" s="431"/>
      <c r="R722" s="431"/>
      <c r="S722" s="431"/>
      <c r="T722" s="431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</row>
    <row r="723">
      <c r="A723" s="10"/>
      <c r="B723" s="431"/>
      <c r="C723" s="431"/>
      <c r="D723" s="431"/>
      <c r="E723" s="431"/>
      <c r="F723" s="431"/>
      <c r="G723" s="431"/>
      <c r="H723" s="431"/>
      <c r="I723" s="431"/>
      <c r="J723" s="431"/>
      <c r="K723" s="431"/>
      <c r="L723" s="431"/>
      <c r="M723" s="431"/>
      <c r="N723" s="431"/>
      <c r="O723" s="431"/>
      <c r="P723" s="431"/>
      <c r="Q723" s="431"/>
      <c r="R723" s="431"/>
      <c r="S723" s="431"/>
      <c r="T723" s="431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</row>
    <row r="724">
      <c r="A724" s="10"/>
      <c r="B724" s="431"/>
      <c r="C724" s="431"/>
      <c r="D724" s="431"/>
      <c r="E724" s="431"/>
      <c r="F724" s="431"/>
      <c r="G724" s="431"/>
      <c r="H724" s="431"/>
      <c r="I724" s="431"/>
      <c r="J724" s="431"/>
      <c r="K724" s="431"/>
      <c r="L724" s="431"/>
      <c r="M724" s="431"/>
      <c r="N724" s="431"/>
      <c r="O724" s="431"/>
      <c r="P724" s="431"/>
      <c r="Q724" s="431"/>
      <c r="R724" s="431"/>
      <c r="S724" s="431"/>
      <c r="T724" s="431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</row>
    <row r="725">
      <c r="A725" s="10"/>
      <c r="B725" s="431"/>
      <c r="C725" s="431"/>
      <c r="D725" s="431"/>
      <c r="E725" s="431"/>
      <c r="F725" s="431"/>
      <c r="G725" s="431"/>
      <c r="H725" s="431"/>
      <c r="I725" s="431"/>
      <c r="J725" s="431"/>
      <c r="K725" s="431"/>
      <c r="L725" s="431"/>
      <c r="M725" s="431"/>
      <c r="N725" s="431"/>
      <c r="O725" s="431"/>
      <c r="P725" s="431"/>
      <c r="Q725" s="431"/>
      <c r="R725" s="431"/>
      <c r="S725" s="431"/>
      <c r="T725" s="431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</row>
    <row r="726">
      <c r="A726" s="10"/>
      <c r="B726" s="431"/>
      <c r="C726" s="431"/>
      <c r="D726" s="431"/>
      <c r="E726" s="431"/>
      <c r="F726" s="431"/>
      <c r="G726" s="431"/>
      <c r="H726" s="431"/>
      <c r="I726" s="431"/>
      <c r="J726" s="431"/>
      <c r="K726" s="431"/>
      <c r="L726" s="431"/>
      <c r="M726" s="431"/>
      <c r="N726" s="431"/>
      <c r="O726" s="431"/>
      <c r="P726" s="431"/>
      <c r="Q726" s="431"/>
      <c r="R726" s="431"/>
      <c r="S726" s="431"/>
      <c r="T726" s="431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</row>
    <row r="727">
      <c r="A727" s="10"/>
      <c r="B727" s="431"/>
      <c r="C727" s="431"/>
      <c r="D727" s="431"/>
      <c r="E727" s="431"/>
      <c r="F727" s="431"/>
      <c r="G727" s="431"/>
      <c r="H727" s="431"/>
      <c r="I727" s="431"/>
      <c r="J727" s="431"/>
      <c r="K727" s="431"/>
      <c r="L727" s="431"/>
      <c r="M727" s="431"/>
      <c r="N727" s="431"/>
      <c r="O727" s="431"/>
      <c r="P727" s="431"/>
      <c r="Q727" s="431"/>
      <c r="R727" s="431"/>
      <c r="S727" s="431"/>
      <c r="T727" s="431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</row>
    <row r="728">
      <c r="A728" s="10"/>
      <c r="B728" s="431"/>
      <c r="C728" s="431"/>
      <c r="D728" s="431"/>
      <c r="E728" s="431"/>
      <c r="F728" s="431"/>
      <c r="G728" s="431"/>
      <c r="H728" s="431"/>
      <c r="I728" s="431"/>
      <c r="J728" s="431"/>
      <c r="K728" s="431"/>
      <c r="L728" s="431"/>
      <c r="M728" s="431"/>
      <c r="N728" s="431"/>
      <c r="O728" s="431"/>
      <c r="P728" s="431"/>
      <c r="Q728" s="431"/>
      <c r="R728" s="431"/>
      <c r="S728" s="431"/>
      <c r="T728" s="431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</row>
    <row r="729">
      <c r="A729" s="10"/>
      <c r="B729" s="431"/>
      <c r="C729" s="431"/>
      <c r="D729" s="431"/>
      <c r="E729" s="431"/>
      <c r="F729" s="431"/>
      <c r="G729" s="431"/>
      <c r="H729" s="431"/>
      <c r="I729" s="431"/>
      <c r="J729" s="431"/>
      <c r="K729" s="431"/>
      <c r="L729" s="431"/>
      <c r="M729" s="431"/>
      <c r="N729" s="431"/>
      <c r="O729" s="431"/>
      <c r="P729" s="431"/>
      <c r="Q729" s="431"/>
      <c r="R729" s="431"/>
      <c r="S729" s="431"/>
      <c r="T729" s="431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</row>
    <row r="730">
      <c r="A730" s="10"/>
      <c r="B730" s="431"/>
      <c r="C730" s="431"/>
      <c r="D730" s="431"/>
      <c r="E730" s="431"/>
      <c r="F730" s="431"/>
      <c r="G730" s="431"/>
      <c r="H730" s="431"/>
      <c r="I730" s="431"/>
      <c r="J730" s="431"/>
      <c r="K730" s="431"/>
      <c r="L730" s="431"/>
      <c r="M730" s="431"/>
      <c r="N730" s="431"/>
      <c r="O730" s="431"/>
      <c r="P730" s="431"/>
      <c r="Q730" s="431"/>
      <c r="R730" s="431"/>
      <c r="S730" s="431"/>
      <c r="T730" s="431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</row>
    <row r="731">
      <c r="A731" s="10"/>
      <c r="B731" s="431"/>
      <c r="C731" s="431"/>
      <c r="D731" s="431"/>
      <c r="E731" s="431"/>
      <c r="F731" s="431"/>
      <c r="G731" s="431"/>
      <c r="H731" s="431"/>
      <c r="I731" s="431"/>
      <c r="J731" s="431"/>
      <c r="K731" s="431"/>
      <c r="L731" s="431"/>
      <c r="M731" s="431"/>
      <c r="N731" s="431"/>
      <c r="O731" s="431"/>
      <c r="P731" s="431"/>
      <c r="Q731" s="431"/>
      <c r="R731" s="431"/>
      <c r="S731" s="431"/>
      <c r="T731" s="431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</row>
    <row r="732">
      <c r="A732" s="10"/>
      <c r="B732" s="431"/>
      <c r="C732" s="431"/>
      <c r="D732" s="431"/>
      <c r="E732" s="431"/>
      <c r="F732" s="431"/>
      <c r="G732" s="431"/>
      <c r="H732" s="431"/>
      <c r="I732" s="431"/>
      <c r="J732" s="431"/>
      <c r="K732" s="431"/>
      <c r="L732" s="431"/>
      <c r="M732" s="431"/>
      <c r="N732" s="431"/>
      <c r="O732" s="431"/>
      <c r="P732" s="431"/>
      <c r="Q732" s="431"/>
      <c r="R732" s="431"/>
      <c r="S732" s="431"/>
      <c r="T732" s="431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</row>
    <row r="733">
      <c r="A733" s="10"/>
      <c r="B733" s="431"/>
      <c r="C733" s="431"/>
      <c r="D733" s="431"/>
      <c r="E733" s="431"/>
      <c r="F733" s="431"/>
      <c r="G733" s="431"/>
      <c r="H733" s="431"/>
      <c r="I733" s="431"/>
      <c r="J733" s="431"/>
      <c r="K733" s="431"/>
      <c r="L733" s="431"/>
      <c r="M733" s="431"/>
      <c r="N733" s="431"/>
      <c r="O733" s="431"/>
      <c r="P733" s="431"/>
      <c r="Q733" s="431"/>
      <c r="R733" s="431"/>
      <c r="S733" s="431"/>
      <c r="T733" s="431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</row>
    <row r="734">
      <c r="A734" s="10"/>
      <c r="B734" s="431"/>
      <c r="C734" s="431"/>
      <c r="D734" s="431"/>
      <c r="E734" s="431"/>
      <c r="F734" s="431"/>
      <c r="G734" s="431"/>
      <c r="H734" s="431"/>
      <c r="I734" s="431"/>
      <c r="J734" s="431"/>
      <c r="K734" s="431"/>
      <c r="L734" s="431"/>
      <c r="M734" s="431"/>
      <c r="N734" s="431"/>
      <c r="O734" s="431"/>
      <c r="P734" s="431"/>
      <c r="Q734" s="431"/>
      <c r="R734" s="431"/>
      <c r="S734" s="431"/>
      <c r="T734" s="431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</row>
    <row r="735">
      <c r="A735" s="10"/>
      <c r="B735" s="431"/>
      <c r="C735" s="431"/>
      <c r="D735" s="431"/>
      <c r="E735" s="431"/>
      <c r="F735" s="431"/>
      <c r="G735" s="431"/>
      <c r="H735" s="431"/>
      <c r="I735" s="431"/>
      <c r="J735" s="431"/>
      <c r="K735" s="431"/>
      <c r="L735" s="431"/>
      <c r="M735" s="431"/>
      <c r="N735" s="431"/>
      <c r="O735" s="431"/>
      <c r="P735" s="431"/>
      <c r="Q735" s="431"/>
      <c r="R735" s="431"/>
      <c r="S735" s="431"/>
      <c r="T735" s="431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</row>
    <row r="736">
      <c r="A736" s="10"/>
      <c r="B736" s="431"/>
      <c r="C736" s="431"/>
      <c r="D736" s="431"/>
      <c r="E736" s="431"/>
      <c r="F736" s="431"/>
      <c r="G736" s="431"/>
      <c r="H736" s="431"/>
      <c r="I736" s="431"/>
      <c r="J736" s="431"/>
      <c r="K736" s="431"/>
      <c r="L736" s="431"/>
      <c r="M736" s="431"/>
      <c r="N736" s="431"/>
      <c r="O736" s="431"/>
      <c r="P736" s="431"/>
      <c r="Q736" s="431"/>
      <c r="R736" s="431"/>
      <c r="S736" s="431"/>
      <c r="T736" s="431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</row>
    <row r="737">
      <c r="A737" s="10"/>
      <c r="B737" s="431"/>
      <c r="C737" s="431"/>
      <c r="D737" s="431"/>
      <c r="E737" s="431"/>
      <c r="F737" s="431"/>
      <c r="G737" s="431"/>
      <c r="H737" s="431"/>
      <c r="I737" s="431"/>
      <c r="J737" s="431"/>
      <c r="K737" s="431"/>
      <c r="L737" s="431"/>
      <c r="M737" s="431"/>
      <c r="N737" s="431"/>
      <c r="O737" s="431"/>
      <c r="P737" s="431"/>
      <c r="Q737" s="431"/>
      <c r="R737" s="431"/>
      <c r="S737" s="431"/>
      <c r="T737" s="431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</row>
    <row r="738">
      <c r="A738" s="10"/>
      <c r="B738" s="431"/>
      <c r="C738" s="431"/>
      <c r="D738" s="431"/>
      <c r="E738" s="431"/>
      <c r="F738" s="431"/>
      <c r="G738" s="431"/>
      <c r="H738" s="431"/>
      <c r="I738" s="431"/>
      <c r="J738" s="431"/>
      <c r="K738" s="431"/>
      <c r="L738" s="431"/>
      <c r="M738" s="431"/>
      <c r="N738" s="431"/>
      <c r="O738" s="431"/>
      <c r="P738" s="431"/>
      <c r="Q738" s="431"/>
      <c r="R738" s="431"/>
      <c r="S738" s="431"/>
      <c r="T738" s="431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</row>
    <row r="739">
      <c r="A739" s="10"/>
      <c r="B739" s="431"/>
      <c r="C739" s="431"/>
      <c r="D739" s="431"/>
      <c r="E739" s="431"/>
      <c r="F739" s="431"/>
      <c r="G739" s="431"/>
      <c r="H739" s="431"/>
      <c r="I739" s="431"/>
      <c r="J739" s="431"/>
      <c r="K739" s="431"/>
      <c r="L739" s="431"/>
      <c r="M739" s="431"/>
      <c r="N739" s="431"/>
      <c r="O739" s="431"/>
      <c r="P739" s="431"/>
      <c r="Q739" s="431"/>
      <c r="R739" s="431"/>
      <c r="S739" s="431"/>
      <c r="T739" s="431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</row>
    <row r="740">
      <c r="A740" s="10"/>
      <c r="B740" s="431"/>
      <c r="C740" s="431"/>
      <c r="D740" s="431"/>
      <c r="E740" s="431"/>
      <c r="F740" s="431"/>
      <c r="G740" s="431"/>
      <c r="H740" s="431"/>
      <c r="I740" s="431"/>
      <c r="J740" s="431"/>
      <c r="K740" s="431"/>
      <c r="L740" s="431"/>
      <c r="M740" s="431"/>
      <c r="N740" s="431"/>
      <c r="O740" s="431"/>
      <c r="P740" s="431"/>
      <c r="Q740" s="431"/>
      <c r="R740" s="431"/>
      <c r="S740" s="431"/>
      <c r="T740" s="431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</row>
    <row r="741">
      <c r="A741" s="10"/>
      <c r="B741" s="431"/>
      <c r="C741" s="431"/>
      <c r="D741" s="431"/>
      <c r="E741" s="431"/>
      <c r="F741" s="431"/>
      <c r="G741" s="431"/>
      <c r="H741" s="431"/>
      <c r="I741" s="431"/>
      <c r="J741" s="431"/>
      <c r="K741" s="431"/>
      <c r="L741" s="431"/>
      <c r="M741" s="431"/>
      <c r="N741" s="431"/>
      <c r="O741" s="431"/>
      <c r="P741" s="431"/>
      <c r="Q741" s="431"/>
      <c r="R741" s="431"/>
      <c r="S741" s="431"/>
      <c r="T741" s="431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</row>
    <row r="742">
      <c r="A742" s="10"/>
      <c r="B742" s="431"/>
      <c r="C742" s="431"/>
      <c r="D742" s="431"/>
      <c r="E742" s="431"/>
      <c r="F742" s="431"/>
      <c r="G742" s="431"/>
      <c r="H742" s="431"/>
      <c r="I742" s="431"/>
      <c r="J742" s="431"/>
      <c r="K742" s="431"/>
      <c r="L742" s="431"/>
      <c r="M742" s="431"/>
      <c r="N742" s="431"/>
      <c r="O742" s="431"/>
      <c r="P742" s="431"/>
      <c r="Q742" s="431"/>
      <c r="R742" s="431"/>
      <c r="S742" s="431"/>
      <c r="T742" s="431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</row>
    <row r="743">
      <c r="A743" s="10"/>
      <c r="B743" s="431"/>
      <c r="C743" s="431"/>
      <c r="D743" s="431"/>
      <c r="E743" s="431"/>
      <c r="F743" s="431"/>
      <c r="G743" s="431"/>
      <c r="H743" s="431"/>
      <c r="I743" s="431"/>
      <c r="J743" s="431"/>
      <c r="K743" s="431"/>
      <c r="L743" s="431"/>
      <c r="M743" s="431"/>
      <c r="N743" s="431"/>
      <c r="O743" s="431"/>
      <c r="P743" s="431"/>
      <c r="Q743" s="431"/>
      <c r="R743" s="431"/>
      <c r="S743" s="431"/>
      <c r="T743" s="431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</row>
    <row r="744">
      <c r="A744" s="10"/>
      <c r="B744" s="431"/>
      <c r="C744" s="431"/>
      <c r="D744" s="431"/>
      <c r="E744" s="431"/>
      <c r="F744" s="431"/>
      <c r="G744" s="431"/>
      <c r="H744" s="431"/>
      <c r="I744" s="431"/>
      <c r="J744" s="431"/>
      <c r="K744" s="431"/>
      <c r="L744" s="431"/>
      <c r="M744" s="431"/>
      <c r="N744" s="431"/>
      <c r="O744" s="431"/>
      <c r="P744" s="431"/>
      <c r="Q744" s="431"/>
      <c r="R744" s="431"/>
      <c r="S744" s="431"/>
      <c r="T744" s="431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</row>
    <row r="745">
      <c r="A745" s="10"/>
      <c r="B745" s="431"/>
      <c r="C745" s="431"/>
      <c r="D745" s="431"/>
      <c r="E745" s="431"/>
      <c r="F745" s="431"/>
      <c r="G745" s="431"/>
      <c r="H745" s="431"/>
      <c r="I745" s="431"/>
      <c r="J745" s="431"/>
      <c r="K745" s="431"/>
      <c r="L745" s="431"/>
      <c r="M745" s="431"/>
      <c r="N745" s="431"/>
      <c r="O745" s="431"/>
      <c r="P745" s="431"/>
      <c r="Q745" s="431"/>
      <c r="R745" s="431"/>
      <c r="S745" s="431"/>
      <c r="T745" s="431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</row>
    <row r="746">
      <c r="A746" s="10"/>
      <c r="B746" s="431"/>
      <c r="C746" s="431"/>
      <c r="D746" s="431"/>
      <c r="E746" s="431"/>
      <c r="F746" s="431"/>
      <c r="G746" s="431"/>
      <c r="H746" s="431"/>
      <c r="I746" s="431"/>
      <c r="J746" s="431"/>
      <c r="K746" s="431"/>
      <c r="L746" s="431"/>
      <c r="M746" s="431"/>
      <c r="N746" s="431"/>
      <c r="O746" s="431"/>
      <c r="P746" s="431"/>
      <c r="Q746" s="431"/>
      <c r="R746" s="431"/>
      <c r="S746" s="431"/>
      <c r="T746" s="431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</row>
    <row r="747">
      <c r="A747" s="10"/>
      <c r="B747" s="431"/>
      <c r="C747" s="431"/>
      <c r="D747" s="431"/>
      <c r="E747" s="431"/>
      <c r="F747" s="431"/>
      <c r="G747" s="431"/>
      <c r="H747" s="431"/>
      <c r="I747" s="431"/>
      <c r="J747" s="431"/>
      <c r="K747" s="431"/>
      <c r="L747" s="431"/>
      <c r="M747" s="431"/>
      <c r="N747" s="431"/>
      <c r="O747" s="431"/>
      <c r="P747" s="431"/>
      <c r="Q747" s="431"/>
      <c r="R747" s="431"/>
      <c r="S747" s="431"/>
      <c r="T747" s="431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</row>
    <row r="748">
      <c r="A748" s="10"/>
      <c r="B748" s="431"/>
      <c r="C748" s="431"/>
      <c r="D748" s="431"/>
      <c r="E748" s="431"/>
      <c r="F748" s="431"/>
      <c r="G748" s="431"/>
      <c r="H748" s="431"/>
      <c r="I748" s="431"/>
      <c r="J748" s="431"/>
      <c r="K748" s="431"/>
      <c r="L748" s="431"/>
      <c r="M748" s="431"/>
      <c r="N748" s="431"/>
      <c r="O748" s="431"/>
      <c r="P748" s="431"/>
      <c r="Q748" s="431"/>
      <c r="R748" s="431"/>
      <c r="S748" s="431"/>
      <c r="T748" s="431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</row>
    <row r="749">
      <c r="A749" s="10"/>
      <c r="B749" s="431"/>
      <c r="C749" s="431"/>
      <c r="D749" s="431"/>
      <c r="E749" s="431"/>
      <c r="F749" s="431"/>
      <c r="G749" s="431"/>
      <c r="H749" s="431"/>
      <c r="I749" s="431"/>
      <c r="J749" s="431"/>
      <c r="K749" s="431"/>
      <c r="L749" s="431"/>
      <c r="M749" s="431"/>
      <c r="N749" s="431"/>
      <c r="O749" s="431"/>
      <c r="P749" s="431"/>
      <c r="Q749" s="431"/>
      <c r="R749" s="431"/>
      <c r="S749" s="431"/>
      <c r="T749" s="431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</row>
    <row r="750">
      <c r="A750" s="10"/>
      <c r="B750" s="431"/>
      <c r="C750" s="431"/>
      <c r="D750" s="431"/>
      <c r="E750" s="431"/>
      <c r="F750" s="431"/>
      <c r="G750" s="431"/>
      <c r="H750" s="431"/>
      <c r="I750" s="431"/>
      <c r="J750" s="431"/>
      <c r="K750" s="431"/>
      <c r="L750" s="431"/>
      <c r="M750" s="431"/>
      <c r="N750" s="431"/>
      <c r="O750" s="431"/>
      <c r="P750" s="431"/>
      <c r="Q750" s="431"/>
      <c r="R750" s="431"/>
      <c r="S750" s="431"/>
      <c r="T750" s="431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</row>
    <row r="751">
      <c r="A751" s="10"/>
      <c r="B751" s="431"/>
      <c r="C751" s="431"/>
      <c r="D751" s="431"/>
      <c r="E751" s="431"/>
      <c r="F751" s="431"/>
      <c r="G751" s="431"/>
      <c r="H751" s="431"/>
      <c r="I751" s="431"/>
      <c r="J751" s="431"/>
      <c r="K751" s="431"/>
      <c r="L751" s="431"/>
      <c r="M751" s="431"/>
      <c r="N751" s="431"/>
      <c r="O751" s="431"/>
      <c r="P751" s="431"/>
      <c r="Q751" s="431"/>
      <c r="R751" s="431"/>
      <c r="S751" s="431"/>
      <c r="T751" s="431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</row>
    <row r="752">
      <c r="A752" s="10"/>
      <c r="B752" s="431"/>
      <c r="C752" s="431"/>
      <c r="D752" s="431"/>
      <c r="E752" s="431"/>
      <c r="F752" s="431"/>
      <c r="G752" s="431"/>
      <c r="H752" s="431"/>
      <c r="I752" s="431"/>
      <c r="J752" s="431"/>
      <c r="K752" s="431"/>
      <c r="L752" s="431"/>
      <c r="M752" s="431"/>
      <c r="N752" s="431"/>
      <c r="O752" s="431"/>
      <c r="P752" s="431"/>
      <c r="Q752" s="431"/>
      <c r="R752" s="431"/>
      <c r="S752" s="431"/>
      <c r="T752" s="431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</row>
    <row r="753">
      <c r="A753" s="10"/>
      <c r="B753" s="431"/>
      <c r="C753" s="431"/>
      <c r="D753" s="431"/>
      <c r="E753" s="431"/>
      <c r="F753" s="431"/>
      <c r="G753" s="431"/>
      <c r="H753" s="431"/>
      <c r="I753" s="431"/>
      <c r="J753" s="431"/>
      <c r="K753" s="431"/>
      <c r="L753" s="431"/>
      <c r="M753" s="431"/>
      <c r="N753" s="431"/>
      <c r="O753" s="431"/>
      <c r="P753" s="431"/>
      <c r="Q753" s="431"/>
      <c r="R753" s="431"/>
      <c r="S753" s="431"/>
      <c r="T753" s="431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</row>
    <row r="754">
      <c r="A754" s="10"/>
      <c r="B754" s="431"/>
      <c r="C754" s="431"/>
      <c r="D754" s="431"/>
      <c r="E754" s="431"/>
      <c r="F754" s="431"/>
      <c r="G754" s="431"/>
      <c r="H754" s="431"/>
      <c r="I754" s="431"/>
      <c r="J754" s="431"/>
      <c r="K754" s="431"/>
      <c r="L754" s="431"/>
      <c r="M754" s="431"/>
      <c r="N754" s="431"/>
      <c r="O754" s="431"/>
      <c r="P754" s="431"/>
      <c r="Q754" s="431"/>
      <c r="R754" s="431"/>
      <c r="S754" s="431"/>
      <c r="T754" s="431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</row>
    <row r="755">
      <c r="A755" s="10"/>
      <c r="B755" s="431"/>
      <c r="C755" s="431"/>
      <c r="D755" s="431"/>
      <c r="E755" s="431"/>
      <c r="F755" s="431"/>
      <c r="G755" s="431"/>
      <c r="H755" s="431"/>
      <c r="I755" s="431"/>
      <c r="J755" s="431"/>
      <c r="K755" s="431"/>
      <c r="L755" s="431"/>
      <c r="M755" s="431"/>
      <c r="N755" s="431"/>
      <c r="O755" s="431"/>
      <c r="P755" s="431"/>
      <c r="Q755" s="431"/>
      <c r="R755" s="431"/>
      <c r="S755" s="431"/>
      <c r="T755" s="431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</row>
    <row r="756">
      <c r="A756" s="10"/>
      <c r="B756" s="431"/>
      <c r="C756" s="431"/>
      <c r="D756" s="431"/>
      <c r="E756" s="431"/>
      <c r="F756" s="431"/>
      <c r="G756" s="431"/>
      <c r="H756" s="431"/>
      <c r="I756" s="431"/>
      <c r="J756" s="431"/>
      <c r="K756" s="431"/>
      <c r="L756" s="431"/>
      <c r="M756" s="431"/>
      <c r="N756" s="431"/>
      <c r="O756" s="431"/>
      <c r="P756" s="431"/>
      <c r="Q756" s="431"/>
      <c r="R756" s="431"/>
      <c r="S756" s="431"/>
      <c r="T756" s="431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</row>
    <row r="757">
      <c r="A757" s="10"/>
      <c r="B757" s="431"/>
      <c r="C757" s="431"/>
      <c r="D757" s="431"/>
      <c r="E757" s="431"/>
      <c r="F757" s="431"/>
      <c r="G757" s="431"/>
      <c r="H757" s="431"/>
      <c r="I757" s="431"/>
      <c r="J757" s="431"/>
      <c r="K757" s="431"/>
      <c r="L757" s="431"/>
      <c r="M757" s="431"/>
      <c r="N757" s="431"/>
      <c r="O757" s="431"/>
      <c r="P757" s="431"/>
      <c r="Q757" s="431"/>
      <c r="R757" s="431"/>
      <c r="S757" s="431"/>
      <c r="T757" s="431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</row>
    <row r="758">
      <c r="A758" s="10"/>
      <c r="B758" s="431"/>
      <c r="C758" s="431"/>
      <c r="D758" s="431"/>
      <c r="E758" s="431"/>
      <c r="F758" s="431"/>
      <c r="G758" s="431"/>
      <c r="H758" s="431"/>
      <c r="I758" s="431"/>
      <c r="J758" s="431"/>
      <c r="K758" s="431"/>
      <c r="L758" s="431"/>
      <c r="M758" s="431"/>
      <c r="N758" s="431"/>
      <c r="O758" s="431"/>
      <c r="P758" s="431"/>
      <c r="Q758" s="431"/>
      <c r="R758" s="431"/>
      <c r="S758" s="431"/>
      <c r="T758" s="431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</row>
    <row r="759">
      <c r="A759" s="10"/>
      <c r="B759" s="431"/>
      <c r="C759" s="431"/>
      <c r="D759" s="431"/>
      <c r="E759" s="431"/>
      <c r="F759" s="431"/>
      <c r="G759" s="431"/>
      <c r="H759" s="431"/>
      <c r="I759" s="431"/>
      <c r="J759" s="431"/>
      <c r="K759" s="431"/>
      <c r="L759" s="431"/>
      <c r="M759" s="431"/>
      <c r="N759" s="431"/>
      <c r="O759" s="431"/>
      <c r="P759" s="431"/>
      <c r="Q759" s="431"/>
      <c r="R759" s="431"/>
      <c r="S759" s="431"/>
      <c r="T759" s="431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</row>
    <row r="760">
      <c r="A760" s="10"/>
      <c r="B760" s="431"/>
      <c r="C760" s="431"/>
      <c r="D760" s="431"/>
      <c r="E760" s="431"/>
      <c r="F760" s="431"/>
      <c r="G760" s="431"/>
      <c r="H760" s="431"/>
      <c r="I760" s="431"/>
      <c r="J760" s="431"/>
      <c r="K760" s="431"/>
      <c r="L760" s="431"/>
      <c r="M760" s="431"/>
      <c r="N760" s="431"/>
      <c r="O760" s="431"/>
      <c r="P760" s="431"/>
      <c r="Q760" s="431"/>
      <c r="R760" s="431"/>
      <c r="S760" s="431"/>
      <c r="T760" s="431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</row>
    <row r="761">
      <c r="A761" s="10"/>
      <c r="B761" s="431"/>
      <c r="C761" s="431"/>
      <c r="D761" s="431"/>
      <c r="E761" s="431"/>
      <c r="F761" s="431"/>
      <c r="G761" s="431"/>
      <c r="H761" s="431"/>
      <c r="I761" s="431"/>
      <c r="J761" s="431"/>
      <c r="K761" s="431"/>
      <c r="L761" s="431"/>
      <c r="M761" s="431"/>
      <c r="N761" s="431"/>
      <c r="O761" s="431"/>
      <c r="P761" s="431"/>
      <c r="Q761" s="431"/>
      <c r="R761" s="431"/>
      <c r="S761" s="431"/>
      <c r="T761" s="431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</row>
    <row r="762">
      <c r="A762" s="10"/>
      <c r="B762" s="431"/>
      <c r="C762" s="431"/>
      <c r="D762" s="431"/>
      <c r="E762" s="431"/>
      <c r="F762" s="431"/>
      <c r="G762" s="431"/>
      <c r="H762" s="431"/>
      <c r="I762" s="431"/>
      <c r="J762" s="431"/>
      <c r="K762" s="431"/>
      <c r="L762" s="431"/>
      <c r="M762" s="431"/>
      <c r="N762" s="431"/>
      <c r="O762" s="431"/>
      <c r="P762" s="431"/>
      <c r="Q762" s="431"/>
      <c r="R762" s="431"/>
      <c r="S762" s="431"/>
      <c r="T762" s="431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</row>
    <row r="763">
      <c r="A763" s="10"/>
      <c r="B763" s="431"/>
      <c r="C763" s="431"/>
      <c r="D763" s="431"/>
      <c r="E763" s="431"/>
      <c r="F763" s="431"/>
      <c r="G763" s="431"/>
      <c r="H763" s="431"/>
      <c r="I763" s="431"/>
      <c r="J763" s="431"/>
      <c r="K763" s="431"/>
      <c r="L763" s="431"/>
      <c r="M763" s="431"/>
      <c r="N763" s="431"/>
      <c r="O763" s="431"/>
      <c r="P763" s="431"/>
      <c r="Q763" s="431"/>
      <c r="R763" s="431"/>
      <c r="S763" s="431"/>
      <c r="T763" s="431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</row>
    <row r="764">
      <c r="A764" s="10"/>
      <c r="B764" s="431"/>
      <c r="C764" s="431"/>
      <c r="D764" s="431"/>
      <c r="E764" s="431"/>
      <c r="F764" s="431"/>
      <c r="G764" s="431"/>
      <c r="H764" s="431"/>
      <c r="I764" s="431"/>
      <c r="J764" s="431"/>
      <c r="K764" s="431"/>
      <c r="L764" s="431"/>
      <c r="M764" s="431"/>
      <c r="N764" s="431"/>
      <c r="O764" s="431"/>
      <c r="P764" s="431"/>
      <c r="Q764" s="431"/>
      <c r="R764" s="431"/>
      <c r="S764" s="431"/>
      <c r="T764" s="431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</row>
    <row r="765">
      <c r="A765" s="10"/>
      <c r="B765" s="431"/>
      <c r="C765" s="431"/>
      <c r="D765" s="431"/>
      <c r="E765" s="431"/>
      <c r="F765" s="431"/>
      <c r="G765" s="431"/>
      <c r="H765" s="431"/>
      <c r="I765" s="431"/>
      <c r="J765" s="431"/>
      <c r="K765" s="431"/>
      <c r="L765" s="431"/>
      <c r="M765" s="431"/>
      <c r="N765" s="431"/>
      <c r="O765" s="431"/>
      <c r="P765" s="431"/>
      <c r="Q765" s="431"/>
      <c r="R765" s="431"/>
      <c r="S765" s="431"/>
      <c r="T765" s="431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</row>
    <row r="766">
      <c r="A766" s="10"/>
      <c r="B766" s="431"/>
      <c r="C766" s="431"/>
      <c r="D766" s="431"/>
      <c r="E766" s="431"/>
      <c r="F766" s="431"/>
      <c r="G766" s="431"/>
      <c r="H766" s="431"/>
      <c r="I766" s="431"/>
      <c r="J766" s="431"/>
      <c r="K766" s="431"/>
      <c r="L766" s="431"/>
      <c r="M766" s="431"/>
      <c r="N766" s="431"/>
      <c r="O766" s="431"/>
      <c r="P766" s="431"/>
      <c r="Q766" s="431"/>
      <c r="R766" s="431"/>
      <c r="S766" s="431"/>
      <c r="T766" s="431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</row>
    <row r="767">
      <c r="A767" s="10"/>
      <c r="B767" s="431"/>
      <c r="C767" s="431"/>
      <c r="D767" s="431"/>
      <c r="E767" s="431"/>
      <c r="F767" s="431"/>
      <c r="G767" s="431"/>
      <c r="H767" s="431"/>
      <c r="I767" s="431"/>
      <c r="J767" s="431"/>
      <c r="K767" s="431"/>
      <c r="L767" s="431"/>
      <c r="M767" s="431"/>
      <c r="N767" s="431"/>
      <c r="O767" s="431"/>
      <c r="P767" s="431"/>
      <c r="Q767" s="431"/>
      <c r="R767" s="431"/>
      <c r="S767" s="431"/>
      <c r="T767" s="431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</row>
    <row r="768">
      <c r="A768" s="10"/>
      <c r="B768" s="431"/>
      <c r="C768" s="431"/>
      <c r="D768" s="431"/>
      <c r="E768" s="431"/>
      <c r="F768" s="431"/>
      <c r="G768" s="431"/>
      <c r="H768" s="431"/>
      <c r="I768" s="431"/>
      <c r="J768" s="431"/>
      <c r="K768" s="431"/>
      <c r="L768" s="431"/>
      <c r="M768" s="431"/>
      <c r="N768" s="431"/>
      <c r="O768" s="431"/>
      <c r="P768" s="431"/>
      <c r="Q768" s="431"/>
      <c r="R768" s="431"/>
      <c r="S768" s="431"/>
      <c r="T768" s="431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</row>
    <row r="769">
      <c r="A769" s="10"/>
      <c r="B769" s="431"/>
      <c r="C769" s="431"/>
      <c r="D769" s="431"/>
      <c r="E769" s="431"/>
      <c r="F769" s="431"/>
      <c r="G769" s="431"/>
      <c r="H769" s="431"/>
      <c r="I769" s="431"/>
      <c r="J769" s="431"/>
      <c r="K769" s="431"/>
      <c r="L769" s="431"/>
      <c r="M769" s="431"/>
      <c r="N769" s="431"/>
      <c r="O769" s="431"/>
      <c r="P769" s="431"/>
      <c r="Q769" s="431"/>
      <c r="R769" s="431"/>
      <c r="S769" s="431"/>
      <c r="T769" s="431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</row>
    <row r="770">
      <c r="A770" s="10"/>
      <c r="B770" s="431"/>
      <c r="C770" s="431"/>
      <c r="D770" s="431"/>
      <c r="E770" s="431"/>
      <c r="F770" s="431"/>
      <c r="G770" s="431"/>
      <c r="H770" s="431"/>
      <c r="I770" s="431"/>
      <c r="J770" s="431"/>
      <c r="K770" s="431"/>
      <c r="L770" s="431"/>
      <c r="M770" s="431"/>
      <c r="N770" s="431"/>
      <c r="O770" s="431"/>
      <c r="P770" s="431"/>
      <c r="Q770" s="431"/>
      <c r="R770" s="431"/>
      <c r="S770" s="431"/>
      <c r="T770" s="431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</row>
    <row r="771">
      <c r="A771" s="10"/>
      <c r="B771" s="431"/>
      <c r="C771" s="431"/>
      <c r="D771" s="431"/>
      <c r="E771" s="431"/>
      <c r="F771" s="431"/>
      <c r="G771" s="431"/>
      <c r="H771" s="431"/>
      <c r="I771" s="431"/>
      <c r="J771" s="431"/>
      <c r="K771" s="431"/>
      <c r="L771" s="431"/>
      <c r="M771" s="431"/>
      <c r="N771" s="431"/>
      <c r="O771" s="431"/>
      <c r="P771" s="431"/>
      <c r="Q771" s="431"/>
      <c r="R771" s="431"/>
      <c r="S771" s="431"/>
      <c r="T771" s="431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</row>
    <row r="772">
      <c r="A772" s="10"/>
      <c r="B772" s="431"/>
      <c r="C772" s="431"/>
      <c r="D772" s="431"/>
      <c r="E772" s="431"/>
      <c r="F772" s="431"/>
      <c r="G772" s="431"/>
      <c r="H772" s="431"/>
      <c r="I772" s="431"/>
      <c r="J772" s="431"/>
      <c r="K772" s="431"/>
      <c r="L772" s="431"/>
      <c r="M772" s="431"/>
      <c r="N772" s="431"/>
      <c r="O772" s="431"/>
      <c r="P772" s="431"/>
      <c r="Q772" s="431"/>
      <c r="R772" s="431"/>
      <c r="S772" s="431"/>
      <c r="T772" s="431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</row>
    <row r="773">
      <c r="A773" s="10"/>
      <c r="B773" s="431"/>
      <c r="C773" s="431"/>
      <c r="D773" s="431"/>
      <c r="E773" s="431"/>
      <c r="F773" s="431"/>
      <c r="G773" s="431"/>
      <c r="H773" s="431"/>
      <c r="I773" s="431"/>
      <c r="J773" s="431"/>
      <c r="K773" s="431"/>
      <c r="L773" s="431"/>
      <c r="M773" s="431"/>
      <c r="N773" s="431"/>
      <c r="O773" s="431"/>
      <c r="P773" s="431"/>
      <c r="Q773" s="431"/>
      <c r="R773" s="431"/>
      <c r="S773" s="431"/>
      <c r="T773" s="431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</row>
    <row r="774">
      <c r="A774" s="10"/>
      <c r="B774" s="431"/>
      <c r="C774" s="431"/>
      <c r="D774" s="431"/>
      <c r="E774" s="431"/>
      <c r="F774" s="431"/>
      <c r="G774" s="431"/>
      <c r="H774" s="431"/>
      <c r="I774" s="431"/>
      <c r="J774" s="431"/>
      <c r="K774" s="431"/>
      <c r="L774" s="431"/>
      <c r="M774" s="431"/>
      <c r="N774" s="431"/>
      <c r="O774" s="431"/>
      <c r="P774" s="431"/>
      <c r="Q774" s="431"/>
      <c r="R774" s="431"/>
      <c r="S774" s="431"/>
      <c r="T774" s="431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</row>
    <row r="775">
      <c r="A775" s="10"/>
      <c r="B775" s="431"/>
      <c r="C775" s="431"/>
      <c r="D775" s="431"/>
      <c r="E775" s="431"/>
      <c r="F775" s="431"/>
      <c r="G775" s="431"/>
      <c r="H775" s="431"/>
      <c r="I775" s="431"/>
      <c r="J775" s="431"/>
      <c r="K775" s="431"/>
      <c r="L775" s="431"/>
      <c r="M775" s="431"/>
      <c r="N775" s="431"/>
      <c r="O775" s="431"/>
      <c r="P775" s="431"/>
      <c r="Q775" s="431"/>
      <c r="R775" s="431"/>
      <c r="S775" s="431"/>
      <c r="T775" s="431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</row>
    <row r="776">
      <c r="A776" s="10"/>
      <c r="B776" s="431"/>
      <c r="C776" s="431"/>
      <c r="D776" s="431"/>
      <c r="E776" s="431"/>
      <c r="F776" s="431"/>
      <c r="G776" s="431"/>
      <c r="H776" s="431"/>
      <c r="I776" s="431"/>
      <c r="J776" s="431"/>
      <c r="K776" s="431"/>
      <c r="L776" s="431"/>
      <c r="M776" s="431"/>
      <c r="N776" s="431"/>
      <c r="O776" s="431"/>
      <c r="P776" s="431"/>
      <c r="Q776" s="431"/>
      <c r="R776" s="431"/>
      <c r="S776" s="431"/>
      <c r="T776" s="431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</row>
    <row r="777">
      <c r="A777" s="10"/>
      <c r="B777" s="431"/>
      <c r="C777" s="431"/>
      <c r="D777" s="431"/>
      <c r="E777" s="431"/>
      <c r="F777" s="431"/>
      <c r="G777" s="431"/>
      <c r="H777" s="431"/>
      <c r="I777" s="431"/>
      <c r="J777" s="431"/>
      <c r="K777" s="431"/>
      <c r="L777" s="431"/>
      <c r="M777" s="431"/>
      <c r="N777" s="431"/>
      <c r="O777" s="431"/>
      <c r="P777" s="431"/>
      <c r="Q777" s="431"/>
      <c r="R777" s="431"/>
      <c r="S777" s="431"/>
      <c r="T777" s="431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</row>
    <row r="778">
      <c r="A778" s="10"/>
      <c r="B778" s="431"/>
      <c r="C778" s="431"/>
      <c r="D778" s="431"/>
      <c r="E778" s="431"/>
      <c r="F778" s="431"/>
      <c r="G778" s="431"/>
      <c r="H778" s="431"/>
      <c r="I778" s="431"/>
      <c r="J778" s="431"/>
      <c r="K778" s="431"/>
      <c r="L778" s="431"/>
      <c r="M778" s="431"/>
      <c r="N778" s="431"/>
      <c r="O778" s="431"/>
      <c r="P778" s="431"/>
      <c r="Q778" s="431"/>
      <c r="R778" s="431"/>
      <c r="S778" s="431"/>
      <c r="T778" s="431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</row>
    <row r="779">
      <c r="A779" s="10"/>
      <c r="B779" s="431"/>
      <c r="C779" s="431"/>
      <c r="D779" s="431"/>
      <c r="E779" s="431"/>
      <c r="F779" s="431"/>
      <c r="G779" s="431"/>
      <c r="H779" s="431"/>
      <c r="I779" s="431"/>
      <c r="J779" s="431"/>
      <c r="K779" s="431"/>
      <c r="L779" s="431"/>
      <c r="M779" s="431"/>
      <c r="N779" s="431"/>
      <c r="O779" s="431"/>
      <c r="P779" s="431"/>
      <c r="Q779" s="431"/>
      <c r="R779" s="431"/>
      <c r="S779" s="431"/>
      <c r="T779" s="431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</row>
    <row r="780">
      <c r="A780" s="10"/>
      <c r="B780" s="431"/>
      <c r="C780" s="431"/>
      <c r="D780" s="431"/>
      <c r="E780" s="431"/>
      <c r="F780" s="431"/>
      <c r="G780" s="431"/>
      <c r="H780" s="431"/>
      <c r="I780" s="431"/>
      <c r="J780" s="431"/>
      <c r="K780" s="431"/>
      <c r="L780" s="431"/>
      <c r="M780" s="431"/>
      <c r="N780" s="431"/>
      <c r="O780" s="431"/>
      <c r="P780" s="431"/>
      <c r="Q780" s="431"/>
      <c r="R780" s="431"/>
      <c r="S780" s="431"/>
      <c r="T780" s="431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</row>
    <row r="781">
      <c r="A781" s="10"/>
      <c r="B781" s="431"/>
      <c r="C781" s="431"/>
      <c r="D781" s="431"/>
      <c r="E781" s="431"/>
      <c r="F781" s="431"/>
      <c r="G781" s="431"/>
      <c r="H781" s="431"/>
      <c r="I781" s="431"/>
      <c r="J781" s="431"/>
      <c r="K781" s="431"/>
      <c r="L781" s="431"/>
      <c r="M781" s="431"/>
      <c r="N781" s="431"/>
      <c r="O781" s="431"/>
      <c r="P781" s="431"/>
      <c r="Q781" s="431"/>
      <c r="R781" s="431"/>
      <c r="S781" s="431"/>
      <c r="T781" s="431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</row>
    <row r="782">
      <c r="A782" s="10"/>
      <c r="B782" s="431"/>
      <c r="C782" s="431"/>
      <c r="D782" s="431"/>
      <c r="E782" s="431"/>
      <c r="F782" s="431"/>
      <c r="G782" s="431"/>
      <c r="H782" s="431"/>
      <c r="I782" s="431"/>
      <c r="J782" s="431"/>
      <c r="K782" s="431"/>
      <c r="L782" s="431"/>
      <c r="M782" s="431"/>
      <c r="N782" s="431"/>
      <c r="O782" s="431"/>
      <c r="P782" s="431"/>
      <c r="Q782" s="431"/>
      <c r="R782" s="431"/>
      <c r="S782" s="431"/>
      <c r="T782" s="431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</row>
    <row r="783">
      <c r="A783" s="10"/>
      <c r="B783" s="431"/>
      <c r="C783" s="431"/>
      <c r="D783" s="431"/>
      <c r="E783" s="431"/>
      <c r="F783" s="431"/>
      <c r="G783" s="431"/>
      <c r="H783" s="431"/>
      <c r="I783" s="431"/>
      <c r="J783" s="431"/>
      <c r="K783" s="431"/>
      <c r="L783" s="431"/>
      <c r="M783" s="431"/>
      <c r="N783" s="431"/>
      <c r="O783" s="431"/>
      <c r="P783" s="431"/>
      <c r="Q783" s="431"/>
      <c r="R783" s="431"/>
      <c r="S783" s="431"/>
      <c r="T783" s="431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</row>
    <row r="784">
      <c r="A784" s="10"/>
      <c r="B784" s="431"/>
      <c r="C784" s="431"/>
      <c r="D784" s="431"/>
      <c r="E784" s="431"/>
      <c r="F784" s="431"/>
      <c r="G784" s="431"/>
      <c r="H784" s="431"/>
      <c r="I784" s="431"/>
      <c r="J784" s="431"/>
      <c r="K784" s="431"/>
      <c r="L784" s="431"/>
      <c r="M784" s="431"/>
      <c r="N784" s="431"/>
      <c r="O784" s="431"/>
      <c r="P784" s="431"/>
      <c r="Q784" s="431"/>
      <c r="R784" s="431"/>
      <c r="S784" s="431"/>
      <c r="T784" s="431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</row>
    <row r="785">
      <c r="A785" s="10"/>
      <c r="B785" s="431"/>
      <c r="C785" s="431"/>
      <c r="D785" s="431"/>
      <c r="E785" s="431"/>
      <c r="F785" s="431"/>
      <c r="G785" s="431"/>
      <c r="H785" s="431"/>
      <c r="I785" s="431"/>
      <c r="J785" s="431"/>
      <c r="K785" s="431"/>
      <c r="L785" s="431"/>
      <c r="M785" s="431"/>
      <c r="N785" s="431"/>
      <c r="O785" s="431"/>
      <c r="P785" s="431"/>
      <c r="Q785" s="431"/>
      <c r="R785" s="431"/>
      <c r="S785" s="431"/>
      <c r="T785" s="431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</row>
    <row r="786">
      <c r="A786" s="10"/>
      <c r="B786" s="431"/>
      <c r="C786" s="431"/>
      <c r="D786" s="431"/>
      <c r="E786" s="431"/>
      <c r="F786" s="431"/>
      <c r="G786" s="431"/>
      <c r="H786" s="431"/>
      <c r="I786" s="431"/>
      <c r="J786" s="431"/>
      <c r="K786" s="431"/>
      <c r="L786" s="431"/>
      <c r="M786" s="431"/>
      <c r="N786" s="431"/>
      <c r="O786" s="431"/>
      <c r="P786" s="431"/>
      <c r="Q786" s="431"/>
      <c r="R786" s="431"/>
      <c r="S786" s="431"/>
      <c r="T786" s="431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</row>
    <row r="787">
      <c r="A787" s="10"/>
      <c r="B787" s="431"/>
      <c r="C787" s="431"/>
      <c r="D787" s="431"/>
      <c r="E787" s="431"/>
      <c r="F787" s="431"/>
      <c r="G787" s="431"/>
      <c r="H787" s="431"/>
      <c r="I787" s="431"/>
      <c r="J787" s="431"/>
      <c r="K787" s="431"/>
      <c r="L787" s="431"/>
      <c r="M787" s="431"/>
      <c r="N787" s="431"/>
      <c r="O787" s="431"/>
      <c r="P787" s="431"/>
      <c r="Q787" s="431"/>
      <c r="R787" s="431"/>
      <c r="S787" s="431"/>
      <c r="T787" s="431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</row>
    <row r="788">
      <c r="A788" s="10"/>
      <c r="B788" s="431"/>
      <c r="C788" s="431"/>
      <c r="D788" s="431"/>
      <c r="E788" s="431"/>
      <c r="F788" s="431"/>
      <c r="G788" s="431"/>
      <c r="H788" s="431"/>
      <c r="I788" s="431"/>
      <c r="J788" s="431"/>
      <c r="K788" s="431"/>
      <c r="L788" s="431"/>
      <c r="M788" s="431"/>
      <c r="N788" s="431"/>
      <c r="O788" s="431"/>
      <c r="P788" s="431"/>
      <c r="Q788" s="431"/>
      <c r="R788" s="431"/>
      <c r="S788" s="431"/>
      <c r="T788" s="431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</row>
    <row r="789">
      <c r="A789" s="10"/>
      <c r="B789" s="431"/>
      <c r="C789" s="431"/>
      <c r="D789" s="431"/>
      <c r="E789" s="431"/>
      <c r="F789" s="431"/>
      <c r="G789" s="431"/>
      <c r="H789" s="431"/>
      <c r="I789" s="431"/>
      <c r="J789" s="431"/>
      <c r="K789" s="431"/>
      <c r="L789" s="431"/>
      <c r="M789" s="431"/>
      <c r="N789" s="431"/>
      <c r="O789" s="431"/>
      <c r="P789" s="431"/>
      <c r="Q789" s="431"/>
      <c r="R789" s="431"/>
      <c r="S789" s="431"/>
      <c r="T789" s="431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</row>
    <row r="790">
      <c r="A790" s="10"/>
      <c r="B790" s="431"/>
      <c r="C790" s="431"/>
      <c r="D790" s="431"/>
      <c r="E790" s="431"/>
      <c r="F790" s="431"/>
      <c r="G790" s="431"/>
      <c r="H790" s="431"/>
      <c r="I790" s="431"/>
      <c r="J790" s="431"/>
      <c r="K790" s="431"/>
      <c r="L790" s="431"/>
      <c r="M790" s="431"/>
      <c r="N790" s="431"/>
      <c r="O790" s="431"/>
      <c r="P790" s="431"/>
      <c r="Q790" s="431"/>
      <c r="R790" s="431"/>
      <c r="S790" s="431"/>
      <c r="T790" s="431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</row>
    <row r="791">
      <c r="A791" s="10"/>
      <c r="B791" s="431"/>
      <c r="C791" s="431"/>
      <c r="D791" s="431"/>
      <c r="E791" s="431"/>
      <c r="F791" s="431"/>
      <c r="G791" s="431"/>
      <c r="H791" s="431"/>
      <c r="I791" s="431"/>
      <c r="J791" s="431"/>
      <c r="K791" s="431"/>
      <c r="L791" s="431"/>
      <c r="M791" s="431"/>
      <c r="N791" s="431"/>
      <c r="O791" s="431"/>
      <c r="P791" s="431"/>
      <c r="Q791" s="431"/>
      <c r="R791" s="431"/>
      <c r="S791" s="431"/>
      <c r="T791" s="431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</row>
    <row r="792">
      <c r="A792" s="10"/>
      <c r="B792" s="431"/>
      <c r="C792" s="431"/>
      <c r="D792" s="431"/>
      <c r="E792" s="431"/>
      <c r="F792" s="431"/>
      <c r="G792" s="431"/>
      <c r="H792" s="431"/>
      <c r="I792" s="431"/>
      <c r="J792" s="431"/>
      <c r="K792" s="431"/>
      <c r="L792" s="431"/>
      <c r="M792" s="431"/>
      <c r="N792" s="431"/>
      <c r="O792" s="431"/>
      <c r="P792" s="431"/>
      <c r="Q792" s="431"/>
      <c r="R792" s="431"/>
      <c r="S792" s="431"/>
      <c r="T792" s="431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</row>
    <row r="793">
      <c r="A793" s="10"/>
      <c r="B793" s="431"/>
      <c r="C793" s="431"/>
      <c r="D793" s="431"/>
      <c r="E793" s="431"/>
      <c r="F793" s="431"/>
      <c r="G793" s="431"/>
      <c r="H793" s="431"/>
      <c r="I793" s="431"/>
      <c r="J793" s="431"/>
      <c r="K793" s="431"/>
      <c r="L793" s="431"/>
      <c r="M793" s="431"/>
      <c r="N793" s="431"/>
      <c r="O793" s="431"/>
      <c r="P793" s="431"/>
      <c r="Q793" s="431"/>
      <c r="R793" s="431"/>
      <c r="S793" s="431"/>
      <c r="T793" s="431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</row>
    <row r="794">
      <c r="A794" s="10"/>
      <c r="B794" s="431"/>
      <c r="C794" s="431"/>
      <c r="D794" s="431"/>
      <c r="E794" s="431"/>
      <c r="F794" s="431"/>
      <c r="G794" s="431"/>
      <c r="H794" s="431"/>
      <c r="I794" s="431"/>
      <c r="J794" s="431"/>
      <c r="K794" s="431"/>
      <c r="L794" s="431"/>
      <c r="M794" s="431"/>
      <c r="N794" s="431"/>
      <c r="O794" s="431"/>
      <c r="P794" s="431"/>
      <c r="Q794" s="431"/>
      <c r="R794" s="431"/>
      <c r="S794" s="431"/>
      <c r="T794" s="431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</row>
    <row r="795">
      <c r="A795" s="10"/>
      <c r="B795" s="431"/>
      <c r="C795" s="431"/>
      <c r="D795" s="431"/>
      <c r="E795" s="431"/>
      <c r="F795" s="431"/>
      <c r="G795" s="431"/>
      <c r="H795" s="431"/>
      <c r="I795" s="431"/>
      <c r="J795" s="431"/>
      <c r="K795" s="431"/>
      <c r="L795" s="431"/>
      <c r="M795" s="431"/>
      <c r="N795" s="431"/>
      <c r="O795" s="431"/>
      <c r="P795" s="431"/>
      <c r="Q795" s="431"/>
      <c r="R795" s="431"/>
      <c r="S795" s="431"/>
      <c r="T795" s="431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</row>
    <row r="796">
      <c r="A796" s="10"/>
      <c r="B796" s="431"/>
      <c r="C796" s="431"/>
      <c r="D796" s="431"/>
      <c r="E796" s="431"/>
      <c r="F796" s="431"/>
      <c r="G796" s="431"/>
      <c r="H796" s="431"/>
      <c r="I796" s="431"/>
      <c r="J796" s="431"/>
      <c r="K796" s="431"/>
      <c r="L796" s="431"/>
      <c r="M796" s="431"/>
      <c r="N796" s="431"/>
      <c r="O796" s="431"/>
      <c r="P796" s="431"/>
      <c r="Q796" s="431"/>
      <c r="R796" s="431"/>
      <c r="S796" s="431"/>
      <c r="T796" s="431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</row>
    <row r="797">
      <c r="A797" s="10"/>
      <c r="B797" s="431"/>
      <c r="C797" s="431"/>
      <c r="D797" s="431"/>
      <c r="E797" s="431"/>
      <c r="F797" s="431"/>
      <c r="G797" s="431"/>
      <c r="H797" s="431"/>
      <c r="I797" s="431"/>
      <c r="J797" s="431"/>
      <c r="K797" s="431"/>
      <c r="L797" s="431"/>
      <c r="M797" s="431"/>
      <c r="N797" s="431"/>
      <c r="O797" s="431"/>
      <c r="P797" s="431"/>
      <c r="Q797" s="431"/>
      <c r="R797" s="431"/>
      <c r="S797" s="431"/>
      <c r="T797" s="431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</row>
    <row r="798">
      <c r="A798" s="10"/>
      <c r="B798" s="431"/>
      <c r="C798" s="431"/>
      <c r="D798" s="431"/>
      <c r="E798" s="431"/>
      <c r="F798" s="431"/>
      <c r="G798" s="431"/>
      <c r="H798" s="431"/>
      <c r="I798" s="431"/>
      <c r="J798" s="431"/>
      <c r="K798" s="431"/>
      <c r="L798" s="431"/>
      <c r="M798" s="431"/>
      <c r="N798" s="431"/>
      <c r="O798" s="431"/>
      <c r="P798" s="431"/>
      <c r="Q798" s="431"/>
      <c r="R798" s="431"/>
      <c r="S798" s="431"/>
      <c r="T798" s="431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</row>
    <row r="799">
      <c r="A799" s="10"/>
      <c r="B799" s="431"/>
      <c r="C799" s="431"/>
      <c r="D799" s="431"/>
      <c r="E799" s="431"/>
      <c r="F799" s="431"/>
      <c r="G799" s="431"/>
      <c r="H799" s="431"/>
      <c r="I799" s="431"/>
      <c r="J799" s="431"/>
      <c r="K799" s="431"/>
      <c r="L799" s="431"/>
      <c r="M799" s="431"/>
      <c r="N799" s="431"/>
      <c r="O799" s="431"/>
      <c r="P799" s="431"/>
      <c r="Q799" s="431"/>
      <c r="R799" s="431"/>
      <c r="S799" s="431"/>
      <c r="T799" s="431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</row>
    <row r="800">
      <c r="A800" s="10"/>
      <c r="B800" s="431"/>
      <c r="C800" s="431"/>
      <c r="D800" s="431"/>
      <c r="E800" s="431"/>
      <c r="F800" s="431"/>
      <c r="G800" s="431"/>
      <c r="H800" s="431"/>
      <c r="I800" s="431"/>
      <c r="J800" s="431"/>
      <c r="K800" s="431"/>
      <c r="L800" s="431"/>
      <c r="M800" s="431"/>
      <c r="N800" s="431"/>
      <c r="O800" s="431"/>
      <c r="P800" s="431"/>
      <c r="Q800" s="431"/>
      <c r="R800" s="431"/>
      <c r="S800" s="431"/>
      <c r="T800" s="431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</row>
    <row r="801">
      <c r="A801" s="10"/>
      <c r="B801" s="431"/>
      <c r="C801" s="431"/>
      <c r="D801" s="431"/>
      <c r="E801" s="431"/>
      <c r="F801" s="431"/>
      <c r="G801" s="431"/>
      <c r="H801" s="431"/>
      <c r="I801" s="431"/>
      <c r="J801" s="431"/>
      <c r="K801" s="431"/>
      <c r="L801" s="431"/>
      <c r="M801" s="431"/>
      <c r="N801" s="431"/>
      <c r="O801" s="431"/>
      <c r="P801" s="431"/>
      <c r="Q801" s="431"/>
      <c r="R801" s="431"/>
      <c r="S801" s="431"/>
      <c r="T801" s="431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</row>
    <row r="802">
      <c r="A802" s="10"/>
      <c r="B802" s="431"/>
      <c r="C802" s="431"/>
      <c r="D802" s="431"/>
      <c r="E802" s="431"/>
      <c r="F802" s="431"/>
      <c r="G802" s="431"/>
      <c r="H802" s="431"/>
      <c r="I802" s="431"/>
      <c r="J802" s="431"/>
      <c r="K802" s="431"/>
      <c r="L802" s="431"/>
      <c r="M802" s="431"/>
      <c r="N802" s="431"/>
      <c r="O802" s="431"/>
      <c r="P802" s="431"/>
      <c r="Q802" s="431"/>
      <c r="R802" s="431"/>
      <c r="S802" s="431"/>
      <c r="T802" s="431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</row>
    <row r="803">
      <c r="A803" s="10"/>
      <c r="B803" s="431"/>
      <c r="C803" s="431"/>
      <c r="D803" s="431"/>
      <c r="E803" s="431"/>
      <c r="F803" s="431"/>
      <c r="G803" s="431"/>
      <c r="H803" s="431"/>
      <c r="I803" s="431"/>
      <c r="J803" s="431"/>
      <c r="K803" s="431"/>
      <c r="L803" s="431"/>
      <c r="M803" s="431"/>
      <c r="N803" s="431"/>
      <c r="O803" s="431"/>
      <c r="P803" s="431"/>
      <c r="Q803" s="431"/>
      <c r="R803" s="431"/>
      <c r="S803" s="431"/>
      <c r="T803" s="431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</row>
    <row r="804">
      <c r="A804" s="10"/>
      <c r="B804" s="431"/>
      <c r="C804" s="431"/>
      <c r="D804" s="431"/>
      <c r="E804" s="431"/>
      <c r="F804" s="431"/>
      <c r="G804" s="431"/>
      <c r="H804" s="431"/>
      <c r="I804" s="431"/>
      <c r="J804" s="431"/>
      <c r="K804" s="431"/>
      <c r="L804" s="431"/>
      <c r="M804" s="431"/>
      <c r="N804" s="431"/>
      <c r="O804" s="431"/>
      <c r="P804" s="431"/>
      <c r="Q804" s="431"/>
      <c r="R804" s="431"/>
      <c r="S804" s="431"/>
      <c r="T804" s="431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</row>
    <row r="805">
      <c r="A805" s="10"/>
      <c r="B805" s="431"/>
      <c r="C805" s="431"/>
      <c r="D805" s="431"/>
      <c r="E805" s="431"/>
      <c r="F805" s="431"/>
      <c r="G805" s="431"/>
      <c r="H805" s="431"/>
      <c r="I805" s="431"/>
      <c r="J805" s="431"/>
      <c r="K805" s="431"/>
      <c r="L805" s="431"/>
      <c r="M805" s="431"/>
      <c r="N805" s="431"/>
      <c r="O805" s="431"/>
      <c r="P805" s="431"/>
      <c r="Q805" s="431"/>
      <c r="R805" s="431"/>
      <c r="S805" s="431"/>
      <c r="T805" s="431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</row>
    <row r="806">
      <c r="A806" s="10"/>
      <c r="B806" s="431"/>
      <c r="C806" s="431"/>
      <c r="D806" s="431"/>
      <c r="E806" s="431"/>
      <c r="F806" s="431"/>
      <c r="G806" s="431"/>
      <c r="H806" s="431"/>
      <c r="I806" s="431"/>
      <c r="J806" s="431"/>
      <c r="K806" s="431"/>
      <c r="L806" s="431"/>
      <c r="M806" s="431"/>
      <c r="N806" s="431"/>
      <c r="O806" s="431"/>
      <c r="P806" s="431"/>
      <c r="Q806" s="431"/>
      <c r="R806" s="431"/>
      <c r="S806" s="431"/>
      <c r="T806" s="431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</row>
    <row r="807">
      <c r="A807" s="10"/>
      <c r="B807" s="431"/>
      <c r="C807" s="431"/>
      <c r="D807" s="431"/>
      <c r="E807" s="431"/>
      <c r="F807" s="431"/>
      <c r="G807" s="431"/>
      <c r="H807" s="431"/>
      <c r="I807" s="431"/>
      <c r="J807" s="431"/>
      <c r="K807" s="431"/>
      <c r="L807" s="431"/>
      <c r="M807" s="431"/>
      <c r="N807" s="431"/>
      <c r="O807" s="431"/>
      <c r="P807" s="431"/>
      <c r="Q807" s="431"/>
      <c r="R807" s="431"/>
      <c r="S807" s="431"/>
      <c r="T807" s="431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</row>
    <row r="808">
      <c r="A808" s="10"/>
      <c r="B808" s="431"/>
      <c r="C808" s="431"/>
      <c r="D808" s="431"/>
      <c r="E808" s="431"/>
      <c r="F808" s="431"/>
      <c r="G808" s="431"/>
      <c r="H808" s="431"/>
      <c r="I808" s="431"/>
      <c r="J808" s="431"/>
      <c r="K808" s="431"/>
      <c r="L808" s="431"/>
      <c r="M808" s="431"/>
      <c r="N808" s="431"/>
      <c r="O808" s="431"/>
      <c r="P808" s="431"/>
      <c r="Q808" s="431"/>
      <c r="R808" s="431"/>
      <c r="S808" s="431"/>
      <c r="T808" s="431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</row>
    <row r="809">
      <c r="A809" s="10"/>
      <c r="B809" s="431"/>
      <c r="C809" s="431"/>
      <c r="D809" s="431"/>
      <c r="E809" s="431"/>
      <c r="F809" s="431"/>
      <c r="G809" s="431"/>
      <c r="H809" s="431"/>
      <c r="I809" s="431"/>
      <c r="J809" s="431"/>
      <c r="K809" s="431"/>
      <c r="L809" s="431"/>
      <c r="M809" s="431"/>
      <c r="N809" s="431"/>
      <c r="O809" s="431"/>
      <c r="P809" s="431"/>
      <c r="Q809" s="431"/>
      <c r="R809" s="431"/>
      <c r="S809" s="431"/>
      <c r="T809" s="431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</row>
    <row r="810">
      <c r="A810" s="10"/>
      <c r="B810" s="431"/>
      <c r="C810" s="431"/>
      <c r="D810" s="431"/>
      <c r="E810" s="431"/>
      <c r="F810" s="431"/>
      <c r="G810" s="431"/>
      <c r="H810" s="431"/>
      <c r="I810" s="431"/>
      <c r="J810" s="431"/>
      <c r="K810" s="431"/>
      <c r="L810" s="431"/>
      <c r="M810" s="431"/>
      <c r="N810" s="431"/>
      <c r="O810" s="431"/>
      <c r="P810" s="431"/>
      <c r="Q810" s="431"/>
      <c r="R810" s="431"/>
      <c r="S810" s="431"/>
      <c r="T810" s="431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</row>
    <row r="811">
      <c r="A811" s="10"/>
      <c r="B811" s="431"/>
      <c r="C811" s="431"/>
      <c r="D811" s="431"/>
      <c r="E811" s="431"/>
      <c r="F811" s="431"/>
      <c r="G811" s="431"/>
      <c r="H811" s="431"/>
      <c r="I811" s="431"/>
      <c r="J811" s="431"/>
      <c r="K811" s="431"/>
      <c r="L811" s="431"/>
      <c r="M811" s="431"/>
      <c r="N811" s="431"/>
      <c r="O811" s="431"/>
      <c r="P811" s="431"/>
      <c r="Q811" s="431"/>
      <c r="R811" s="431"/>
      <c r="S811" s="431"/>
      <c r="T811" s="431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</row>
    <row r="812">
      <c r="A812" s="10"/>
      <c r="B812" s="431"/>
      <c r="C812" s="431"/>
      <c r="D812" s="431"/>
      <c r="E812" s="431"/>
      <c r="F812" s="431"/>
      <c r="G812" s="431"/>
      <c r="H812" s="431"/>
      <c r="I812" s="431"/>
      <c r="J812" s="431"/>
      <c r="K812" s="431"/>
      <c r="L812" s="431"/>
      <c r="M812" s="431"/>
      <c r="N812" s="431"/>
      <c r="O812" s="431"/>
      <c r="P812" s="431"/>
      <c r="Q812" s="431"/>
      <c r="R812" s="431"/>
      <c r="S812" s="431"/>
      <c r="T812" s="431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</row>
    <row r="813">
      <c r="A813" s="10"/>
      <c r="B813" s="431"/>
      <c r="C813" s="431"/>
      <c r="D813" s="431"/>
      <c r="E813" s="431"/>
      <c r="F813" s="431"/>
      <c r="G813" s="431"/>
      <c r="H813" s="431"/>
      <c r="I813" s="431"/>
      <c r="J813" s="431"/>
      <c r="K813" s="431"/>
      <c r="L813" s="431"/>
      <c r="M813" s="431"/>
      <c r="N813" s="431"/>
      <c r="O813" s="431"/>
      <c r="P813" s="431"/>
      <c r="Q813" s="431"/>
      <c r="R813" s="431"/>
      <c r="S813" s="431"/>
      <c r="T813" s="431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</row>
    <row r="814">
      <c r="A814" s="10"/>
      <c r="B814" s="431"/>
      <c r="C814" s="431"/>
      <c r="D814" s="431"/>
      <c r="E814" s="431"/>
      <c r="F814" s="431"/>
      <c r="G814" s="431"/>
      <c r="H814" s="431"/>
      <c r="I814" s="431"/>
      <c r="J814" s="431"/>
      <c r="K814" s="431"/>
      <c r="L814" s="431"/>
      <c r="M814" s="431"/>
      <c r="N814" s="431"/>
      <c r="O814" s="431"/>
      <c r="P814" s="431"/>
      <c r="Q814" s="431"/>
      <c r="R814" s="431"/>
      <c r="S814" s="431"/>
      <c r="T814" s="431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</row>
    <row r="815">
      <c r="A815" s="10"/>
      <c r="B815" s="431"/>
      <c r="C815" s="431"/>
      <c r="D815" s="431"/>
      <c r="E815" s="431"/>
      <c r="F815" s="431"/>
      <c r="G815" s="431"/>
      <c r="H815" s="431"/>
      <c r="I815" s="431"/>
      <c r="J815" s="431"/>
      <c r="K815" s="431"/>
      <c r="L815" s="431"/>
      <c r="M815" s="431"/>
      <c r="N815" s="431"/>
      <c r="O815" s="431"/>
      <c r="P815" s="431"/>
      <c r="Q815" s="431"/>
      <c r="R815" s="431"/>
      <c r="S815" s="431"/>
      <c r="T815" s="431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</row>
    <row r="816">
      <c r="A816" s="10"/>
      <c r="B816" s="431"/>
      <c r="C816" s="431"/>
      <c r="D816" s="431"/>
      <c r="E816" s="431"/>
      <c r="F816" s="431"/>
      <c r="G816" s="431"/>
      <c r="H816" s="431"/>
      <c r="I816" s="431"/>
      <c r="J816" s="431"/>
      <c r="K816" s="431"/>
      <c r="L816" s="431"/>
      <c r="M816" s="431"/>
      <c r="N816" s="431"/>
      <c r="O816" s="431"/>
      <c r="P816" s="431"/>
      <c r="Q816" s="431"/>
      <c r="R816" s="431"/>
      <c r="S816" s="431"/>
      <c r="T816" s="431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</row>
    <row r="817">
      <c r="A817" s="10"/>
      <c r="B817" s="431"/>
      <c r="C817" s="431"/>
      <c r="D817" s="431"/>
      <c r="E817" s="431"/>
      <c r="F817" s="431"/>
      <c r="G817" s="431"/>
      <c r="H817" s="431"/>
      <c r="I817" s="431"/>
      <c r="J817" s="431"/>
      <c r="K817" s="431"/>
      <c r="L817" s="431"/>
      <c r="M817" s="431"/>
      <c r="N817" s="431"/>
      <c r="O817" s="431"/>
      <c r="P817" s="431"/>
      <c r="Q817" s="431"/>
      <c r="R817" s="431"/>
      <c r="S817" s="431"/>
      <c r="T817" s="431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</row>
    <row r="818">
      <c r="A818" s="10"/>
      <c r="B818" s="431"/>
      <c r="C818" s="431"/>
      <c r="D818" s="431"/>
      <c r="E818" s="431"/>
      <c r="F818" s="431"/>
      <c r="G818" s="431"/>
      <c r="H818" s="431"/>
      <c r="I818" s="431"/>
      <c r="J818" s="431"/>
      <c r="K818" s="431"/>
      <c r="L818" s="431"/>
      <c r="M818" s="431"/>
      <c r="N818" s="431"/>
      <c r="O818" s="431"/>
      <c r="P818" s="431"/>
      <c r="Q818" s="431"/>
      <c r="R818" s="431"/>
      <c r="S818" s="431"/>
      <c r="T818" s="431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</row>
    <row r="819">
      <c r="A819" s="10"/>
      <c r="B819" s="431"/>
      <c r="C819" s="431"/>
      <c r="D819" s="431"/>
      <c r="E819" s="431"/>
      <c r="F819" s="431"/>
      <c r="G819" s="431"/>
      <c r="H819" s="431"/>
      <c r="I819" s="431"/>
      <c r="J819" s="431"/>
      <c r="K819" s="431"/>
      <c r="L819" s="431"/>
      <c r="M819" s="431"/>
      <c r="N819" s="431"/>
      <c r="O819" s="431"/>
      <c r="P819" s="431"/>
      <c r="Q819" s="431"/>
      <c r="R819" s="431"/>
      <c r="S819" s="431"/>
      <c r="T819" s="431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</row>
    <row r="820">
      <c r="A820" s="10"/>
      <c r="B820" s="431"/>
      <c r="C820" s="431"/>
      <c r="D820" s="431"/>
      <c r="E820" s="431"/>
      <c r="F820" s="431"/>
      <c r="G820" s="431"/>
      <c r="H820" s="431"/>
      <c r="I820" s="431"/>
      <c r="J820" s="431"/>
      <c r="K820" s="431"/>
      <c r="L820" s="431"/>
      <c r="M820" s="431"/>
      <c r="N820" s="431"/>
      <c r="O820" s="431"/>
      <c r="P820" s="431"/>
      <c r="Q820" s="431"/>
      <c r="R820" s="431"/>
      <c r="S820" s="431"/>
      <c r="T820" s="431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</row>
    <row r="821">
      <c r="A821" s="10"/>
      <c r="B821" s="431"/>
      <c r="C821" s="431"/>
      <c r="D821" s="431"/>
      <c r="E821" s="431"/>
      <c r="F821" s="431"/>
      <c r="G821" s="431"/>
      <c r="H821" s="431"/>
      <c r="I821" s="431"/>
      <c r="J821" s="431"/>
      <c r="K821" s="431"/>
      <c r="L821" s="431"/>
      <c r="M821" s="431"/>
      <c r="N821" s="431"/>
      <c r="O821" s="431"/>
      <c r="P821" s="431"/>
      <c r="Q821" s="431"/>
      <c r="R821" s="431"/>
      <c r="S821" s="431"/>
      <c r="T821" s="431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</row>
    <row r="822">
      <c r="A822" s="10"/>
      <c r="B822" s="431"/>
      <c r="C822" s="431"/>
      <c r="D822" s="431"/>
      <c r="E822" s="431"/>
      <c r="F822" s="431"/>
      <c r="G822" s="431"/>
      <c r="H822" s="431"/>
      <c r="I822" s="431"/>
      <c r="J822" s="431"/>
      <c r="K822" s="431"/>
      <c r="L822" s="431"/>
      <c r="M822" s="431"/>
      <c r="N822" s="431"/>
      <c r="O822" s="431"/>
      <c r="P822" s="431"/>
      <c r="Q822" s="431"/>
      <c r="R822" s="431"/>
      <c r="S822" s="431"/>
      <c r="T822" s="431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</row>
    <row r="823">
      <c r="A823" s="10"/>
      <c r="B823" s="431"/>
      <c r="C823" s="431"/>
      <c r="D823" s="431"/>
      <c r="E823" s="431"/>
      <c r="F823" s="431"/>
      <c r="G823" s="431"/>
      <c r="H823" s="431"/>
      <c r="I823" s="431"/>
      <c r="J823" s="431"/>
      <c r="K823" s="431"/>
      <c r="L823" s="431"/>
      <c r="M823" s="431"/>
      <c r="N823" s="431"/>
      <c r="O823" s="431"/>
      <c r="P823" s="431"/>
      <c r="Q823" s="431"/>
      <c r="R823" s="431"/>
      <c r="S823" s="431"/>
      <c r="T823" s="431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</row>
    <row r="824">
      <c r="A824" s="10"/>
      <c r="B824" s="431"/>
      <c r="C824" s="431"/>
      <c r="D824" s="431"/>
      <c r="E824" s="431"/>
      <c r="F824" s="431"/>
      <c r="G824" s="431"/>
      <c r="H824" s="431"/>
      <c r="I824" s="431"/>
      <c r="J824" s="431"/>
      <c r="K824" s="431"/>
      <c r="L824" s="431"/>
      <c r="M824" s="431"/>
      <c r="N824" s="431"/>
      <c r="O824" s="431"/>
      <c r="P824" s="431"/>
      <c r="Q824" s="431"/>
      <c r="R824" s="431"/>
      <c r="S824" s="431"/>
      <c r="T824" s="431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</row>
    <row r="825">
      <c r="A825" s="10"/>
      <c r="B825" s="431"/>
      <c r="C825" s="431"/>
      <c r="D825" s="431"/>
      <c r="E825" s="431"/>
      <c r="F825" s="431"/>
      <c r="G825" s="431"/>
      <c r="H825" s="431"/>
      <c r="I825" s="431"/>
      <c r="J825" s="431"/>
      <c r="K825" s="431"/>
      <c r="L825" s="431"/>
      <c r="M825" s="431"/>
      <c r="N825" s="431"/>
      <c r="O825" s="431"/>
      <c r="P825" s="431"/>
      <c r="Q825" s="431"/>
      <c r="R825" s="431"/>
      <c r="S825" s="431"/>
      <c r="T825" s="431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</row>
    <row r="826">
      <c r="A826" s="10"/>
      <c r="B826" s="431"/>
      <c r="C826" s="431"/>
      <c r="D826" s="431"/>
      <c r="E826" s="431"/>
      <c r="F826" s="431"/>
      <c r="G826" s="431"/>
      <c r="H826" s="431"/>
      <c r="I826" s="431"/>
      <c r="J826" s="431"/>
      <c r="K826" s="431"/>
      <c r="L826" s="431"/>
      <c r="M826" s="431"/>
      <c r="N826" s="431"/>
      <c r="O826" s="431"/>
      <c r="P826" s="431"/>
      <c r="Q826" s="431"/>
      <c r="R826" s="431"/>
      <c r="S826" s="431"/>
      <c r="T826" s="431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</row>
    <row r="827">
      <c r="A827" s="10"/>
      <c r="B827" s="431"/>
      <c r="C827" s="431"/>
      <c r="D827" s="431"/>
      <c r="E827" s="431"/>
      <c r="F827" s="431"/>
      <c r="G827" s="431"/>
      <c r="H827" s="431"/>
      <c r="I827" s="431"/>
      <c r="J827" s="431"/>
      <c r="K827" s="431"/>
      <c r="L827" s="431"/>
      <c r="M827" s="431"/>
      <c r="N827" s="431"/>
      <c r="O827" s="431"/>
      <c r="P827" s="431"/>
      <c r="Q827" s="431"/>
      <c r="R827" s="431"/>
      <c r="S827" s="431"/>
      <c r="T827" s="431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</row>
    <row r="828">
      <c r="A828" s="10"/>
      <c r="B828" s="431"/>
      <c r="C828" s="431"/>
      <c r="D828" s="431"/>
      <c r="E828" s="431"/>
      <c r="F828" s="431"/>
      <c r="G828" s="431"/>
      <c r="H828" s="431"/>
      <c r="I828" s="431"/>
      <c r="J828" s="431"/>
      <c r="K828" s="431"/>
      <c r="L828" s="431"/>
      <c r="M828" s="431"/>
      <c r="N828" s="431"/>
      <c r="O828" s="431"/>
      <c r="P828" s="431"/>
      <c r="Q828" s="431"/>
      <c r="R828" s="431"/>
      <c r="S828" s="431"/>
      <c r="T828" s="431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</row>
    <row r="829">
      <c r="A829" s="10"/>
      <c r="B829" s="431"/>
      <c r="C829" s="431"/>
      <c r="D829" s="431"/>
      <c r="E829" s="431"/>
      <c r="F829" s="431"/>
      <c r="G829" s="431"/>
      <c r="H829" s="431"/>
      <c r="I829" s="431"/>
      <c r="J829" s="431"/>
      <c r="K829" s="431"/>
      <c r="L829" s="431"/>
      <c r="M829" s="431"/>
      <c r="N829" s="431"/>
      <c r="O829" s="431"/>
      <c r="P829" s="431"/>
      <c r="Q829" s="431"/>
      <c r="R829" s="431"/>
      <c r="S829" s="431"/>
      <c r="T829" s="431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</row>
    <row r="830">
      <c r="A830" s="10"/>
      <c r="B830" s="431"/>
      <c r="C830" s="431"/>
      <c r="D830" s="431"/>
      <c r="E830" s="431"/>
      <c r="F830" s="431"/>
      <c r="G830" s="431"/>
      <c r="H830" s="431"/>
      <c r="I830" s="431"/>
      <c r="J830" s="431"/>
      <c r="K830" s="431"/>
      <c r="L830" s="431"/>
      <c r="M830" s="431"/>
      <c r="N830" s="431"/>
      <c r="O830" s="431"/>
      <c r="P830" s="431"/>
      <c r="Q830" s="431"/>
      <c r="R830" s="431"/>
      <c r="S830" s="431"/>
      <c r="T830" s="431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</row>
    <row r="831">
      <c r="A831" s="10"/>
      <c r="B831" s="431"/>
      <c r="C831" s="431"/>
      <c r="D831" s="431"/>
      <c r="E831" s="431"/>
      <c r="F831" s="431"/>
      <c r="G831" s="431"/>
      <c r="H831" s="431"/>
      <c r="I831" s="431"/>
      <c r="J831" s="431"/>
      <c r="K831" s="431"/>
      <c r="L831" s="431"/>
      <c r="M831" s="431"/>
      <c r="N831" s="431"/>
      <c r="O831" s="431"/>
      <c r="P831" s="431"/>
      <c r="Q831" s="431"/>
      <c r="R831" s="431"/>
      <c r="S831" s="431"/>
      <c r="T831" s="431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</row>
    <row r="832">
      <c r="A832" s="10"/>
      <c r="B832" s="431"/>
      <c r="C832" s="431"/>
      <c r="D832" s="431"/>
      <c r="E832" s="431"/>
      <c r="F832" s="431"/>
      <c r="G832" s="431"/>
      <c r="H832" s="431"/>
      <c r="I832" s="431"/>
      <c r="J832" s="431"/>
      <c r="K832" s="431"/>
      <c r="L832" s="431"/>
      <c r="M832" s="431"/>
      <c r="N832" s="431"/>
      <c r="O832" s="431"/>
      <c r="P832" s="431"/>
      <c r="Q832" s="431"/>
      <c r="R832" s="431"/>
      <c r="S832" s="431"/>
      <c r="T832" s="431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</row>
    <row r="833">
      <c r="A833" s="10"/>
      <c r="B833" s="431"/>
      <c r="C833" s="431"/>
      <c r="D833" s="431"/>
      <c r="E833" s="431"/>
      <c r="F833" s="431"/>
      <c r="G833" s="431"/>
      <c r="H833" s="431"/>
      <c r="I833" s="431"/>
      <c r="J833" s="431"/>
      <c r="K833" s="431"/>
      <c r="L833" s="431"/>
      <c r="M833" s="431"/>
      <c r="N833" s="431"/>
      <c r="O833" s="431"/>
      <c r="P833" s="431"/>
      <c r="Q833" s="431"/>
      <c r="R833" s="431"/>
      <c r="S833" s="431"/>
      <c r="T833" s="431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</row>
    <row r="834">
      <c r="A834" s="10"/>
      <c r="B834" s="431"/>
      <c r="C834" s="431"/>
      <c r="D834" s="431"/>
      <c r="E834" s="431"/>
      <c r="F834" s="431"/>
      <c r="G834" s="431"/>
      <c r="H834" s="431"/>
      <c r="I834" s="431"/>
      <c r="J834" s="431"/>
      <c r="K834" s="431"/>
      <c r="L834" s="431"/>
      <c r="M834" s="431"/>
      <c r="N834" s="431"/>
      <c r="O834" s="431"/>
      <c r="P834" s="431"/>
      <c r="Q834" s="431"/>
      <c r="R834" s="431"/>
      <c r="S834" s="431"/>
      <c r="T834" s="431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</row>
    <row r="835">
      <c r="A835" s="10"/>
      <c r="B835" s="431"/>
      <c r="C835" s="431"/>
      <c r="D835" s="431"/>
      <c r="E835" s="431"/>
      <c r="F835" s="431"/>
      <c r="G835" s="431"/>
      <c r="H835" s="431"/>
      <c r="I835" s="431"/>
      <c r="J835" s="431"/>
      <c r="K835" s="431"/>
      <c r="L835" s="431"/>
      <c r="M835" s="431"/>
      <c r="N835" s="431"/>
      <c r="O835" s="431"/>
      <c r="P835" s="431"/>
      <c r="Q835" s="431"/>
      <c r="R835" s="431"/>
      <c r="S835" s="431"/>
      <c r="T835" s="431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</row>
    <row r="836">
      <c r="A836" s="10"/>
      <c r="B836" s="431"/>
      <c r="C836" s="431"/>
      <c r="D836" s="431"/>
      <c r="E836" s="431"/>
      <c r="F836" s="431"/>
      <c r="G836" s="431"/>
      <c r="H836" s="431"/>
      <c r="I836" s="431"/>
      <c r="J836" s="431"/>
      <c r="K836" s="431"/>
      <c r="L836" s="431"/>
      <c r="M836" s="431"/>
      <c r="N836" s="431"/>
      <c r="O836" s="431"/>
      <c r="P836" s="431"/>
      <c r="Q836" s="431"/>
      <c r="R836" s="431"/>
      <c r="S836" s="431"/>
      <c r="T836" s="431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</row>
    <row r="837">
      <c r="A837" s="10"/>
      <c r="B837" s="431"/>
      <c r="C837" s="431"/>
      <c r="D837" s="431"/>
      <c r="E837" s="431"/>
      <c r="F837" s="431"/>
      <c r="G837" s="431"/>
      <c r="H837" s="431"/>
      <c r="I837" s="431"/>
      <c r="J837" s="431"/>
      <c r="K837" s="431"/>
      <c r="L837" s="431"/>
      <c r="M837" s="431"/>
      <c r="N837" s="431"/>
      <c r="O837" s="431"/>
      <c r="P837" s="431"/>
      <c r="Q837" s="431"/>
      <c r="R837" s="431"/>
      <c r="S837" s="431"/>
      <c r="T837" s="431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</row>
    <row r="838">
      <c r="A838" s="10"/>
      <c r="B838" s="431"/>
      <c r="C838" s="431"/>
      <c r="D838" s="431"/>
      <c r="E838" s="431"/>
      <c r="F838" s="431"/>
      <c r="G838" s="431"/>
      <c r="H838" s="431"/>
      <c r="I838" s="431"/>
      <c r="J838" s="431"/>
      <c r="K838" s="431"/>
      <c r="L838" s="431"/>
      <c r="M838" s="431"/>
      <c r="N838" s="431"/>
      <c r="O838" s="431"/>
      <c r="P838" s="431"/>
      <c r="Q838" s="431"/>
      <c r="R838" s="431"/>
      <c r="S838" s="431"/>
      <c r="T838" s="431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</row>
    <row r="839">
      <c r="A839" s="10"/>
      <c r="B839" s="431"/>
      <c r="C839" s="431"/>
      <c r="D839" s="431"/>
      <c r="E839" s="431"/>
      <c r="F839" s="431"/>
      <c r="G839" s="431"/>
      <c r="H839" s="431"/>
      <c r="I839" s="431"/>
      <c r="J839" s="431"/>
      <c r="K839" s="431"/>
      <c r="L839" s="431"/>
      <c r="M839" s="431"/>
      <c r="N839" s="431"/>
      <c r="O839" s="431"/>
      <c r="P839" s="431"/>
      <c r="Q839" s="431"/>
      <c r="R839" s="431"/>
      <c r="S839" s="431"/>
      <c r="T839" s="431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</row>
    <row r="840">
      <c r="A840" s="10"/>
      <c r="B840" s="431"/>
      <c r="C840" s="431"/>
      <c r="D840" s="431"/>
      <c r="E840" s="431"/>
      <c r="F840" s="431"/>
      <c r="G840" s="431"/>
      <c r="H840" s="431"/>
      <c r="I840" s="431"/>
      <c r="J840" s="431"/>
      <c r="K840" s="431"/>
      <c r="L840" s="431"/>
      <c r="M840" s="431"/>
      <c r="N840" s="431"/>
      <c r="O840" s="431"/>
      <c r="P840" s="431"/>
      <c r="Q840" s="431"/>
      <c r="R840" s="431"/>
      <c r="S840" s="431"/>
      <c r="T840" s="431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</row>
    <row r="841">
      <c r="A841" s="10"/>
      <c r="B841" s="431"/>
      <c r="C841" s="431"/>
      <c r="D841" s="431"/>
      <c r="E841" s="431"/>
      <c r="F841" s="431"/>
      <c r="G841" s="431"/>
      <c r="H841" s="431"/>
      <c r="I841" s="431"/>
      <c r="J841" s="431"/>
      <c r="K841" s="431"/>
      <c r="L841" s="431"/>
      <c r="M841" s="431"/>
      <c r="N841" s="431"/>
      <c r="O841" s="431"/>
      <c r="P841" s="431"/>
      <c r="Q841" s="431"/>
      <c r="R841" s="431"/>
      <c r="S841" s="431"/>
      <c r="T841" s="431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</row>
    <row r="842">
      <c r="A842" s="10"/>
      <c r="B842" s="431"/>
      <c r="C842" s="431"/>
      <c r="D842" s="431"/>
      <c r="E842" s="431"/>
      <c r="F842" s="431"/>
      <c r="G842" s="431"/>
      <c r="H842" s="431"/>
      <c r="I842" s="431"/>
      <c r="J842" s="431"/>
      <c r="K842" s="431"/>
      <c r="L842" s="431"/>
      <c r="M842" s="431"/>
      <c r="N842" s="431"/>
      <c r="O842" s="431"/>
      <c r="P842" s="431"/>
      <c r="Q842" s="431"/>
      <c r="R842" s="431"/>
      <c r="S842" s="431"/>
      <c r="T842" s="431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</row>
    <row r="843">
      <c r="A843" s="10"/>
      <c r="B843" s="431"/>
      <c r="C843" s="431"/>
      <c r="D843" s="431"/>
      <c r="E843" s="431"/>
      <c r="F843" s="431"/>
      <c r="G843" s="431"/>
      <c r="H843" s="431"/>
      <c r="I843" s="431"/>
      <c r="J843" s="431"/>
      <c r="K843" s="431"/>
      <c r="L843" s="431"/>
      <c r="M843" s="431"/>
      <c r="N843" s="431"/>
      <c r="O843" s="431"/>
      <c r="P843" s="431"/>
      <c r="Q843" s="431"/>
      <c r="R843" s="431"/>
      <c r="S843" s="431"/>
      <c r="T843" s="431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</row>
    <row r="844">
      <c r="A844" s="10"/>
      <c r="B844" s="431"/>
      <c r="C844" s="431"/>
      <c r="D844" s="431"/>
      <c r="E844" s="431"/>
      <c r="F844" s="431"/>
      <c r="G844" s="431"/>
      <c r="H844" s="431"/>
      <c r="I844" s="431"/>
      <c r="J844" s="431"/>
      <c r="K844" s="431"/>
      <c r="L844" s="431"/>
      <c r="M844" s="431"/>
      <c r="N844" s="431"/>
      <c r="O844" s="431"/>
      <c r="P844" s="431"/>
      <c r="Q844" s="431"/>
      <c r="R844" s="431"/>
      <c r="S844" s="431"/>
      <c r="T844" s="431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</row>
    <row r="845">
      <c r="A845" s="10"/>
      <c r="B845" s="431"/>
      <c r="C845" s="431"/>
      <c r="D845" s="431"/>
      <c r="E845" s="431"/>
      <c r="F845" s="431"/>
      <c r="G845" s="431"/>
      <c r="H845" s="431"/>
      <c r="I845" s="431"/>
      <c r="J845" s="431"/>
      <c r="K845" s="431"/>
      <c r="L845" s="431"/>
      <c r="M845" s="431"/>
      <c r="N845" s="431"/>
      <c r="O845" s="431"/>
      <c r="P845" s="431"/>
      <c r="Q845" s="431"/>
      <c r="R845" s="431"/>
      <c r="S845" s="431"/>
      <c r="T845" s="431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</row>
    <row r="846">
      <c r="A846" s="10"/>
      <c r="B846" s="431"/>
      <c r="C846" s="431"/>
      <c r="D846" s="431"/>
      <c r="E846" s="431"/>
      <c r="F846" s="431"/>
      <c r="G846" s="431"/>
      <c r="H846" s="431"/>
      <c r="I846" s="431"/>
      <c r="J846" s="431"/>
      <c r="K846" s="431"/>
      <c r="L846" s="431"/>
      <c r="M846" s="431"/>
      <c r="N846" s="431"/>
      <c r="O846" s="431"/>
      <c r="P846" s="431"/>
      <c r="Q846" s="431"/>
      <c r="R846" s="431"/>
      <c r="S846" s="431"/>
      <c r="T846" s="431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</row>
    <row r="847">
      <c r="A847" s="10"/>
      <c r="B847" s="431"/>
      <c r="C847" s="431"/>
      <c r="D847" s="431"/>
      <c r="E847" s="431"/>
      <c r="F847" s="431"/>
      <c r="G847" s="431"/>
      <c r="H847" s="431"/>
      <c r="I847" s="431"/>
      <c r="J847" s="431"/>
      <c r="K847" s="431"/>
      <c r="L847" s="431"/>
      <c r="M847" s="431"/>
      <c r="N847" s="431"/>
      <c r="O847" s="431"/>
      <c r="P847" s="431"/>
      <c r="Q847" s="431"/>
      <c r="R847" s="431"/>
      <c r="S847" s="431"/>
      <c r="T847" s="431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</row>
    <row r="848">
      <c r="A848" s="10"/>
      <c r="B848" s="431"/>
      <c r="C848" s="431"/>
      <c r="D848" s="431"/>
      <c r="E848" s="431"/>
      <c r="F848" s="431"/>
      <c r="G848" s="431"/>
      <c r="H848" s="431"/>
      <c r="I848" s="431"/>
      <c r="J848" s="431"/>
      <c r="K848" s="431"/>
      <c r="L848" s="431"/>
      <c r="M848" s="431"/>
      <c r="N848" s="431"/>
      <c r="O848" s="431"/>
      <c r="P848" s="431"/>
      <c r="Q848" s="431"/>
      <c r="R848" s="431"/>
      <c r="S848" s="431"/>
      <c r="T848" s="431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</row>
    <row r="849">
      <c r="A849" s="10"/>
      <c r="B849" s="431"/>
      <c r="C849" s="431"/>
      <c r="D849" s="431"/>
      <c r="E849" s="431"/>
      <c r="F849" s="431"/>
      <c r="G849" s="431"/>
      <c r="H849" s="431"/>
      <c r="I849" s="431"/>
      <c r="J849" s="431"/>
      <c r="K849" s="431"/>
      <c r="L849" s="431"/>
      <c r="M849" s="431"/>
      <c r="N849" s="431"/>
      <c r="O849" s="431"/>
      <c r="P849" s="431"/>
      <c r="Q849" s="431"/>
      <c r="R849" s="431"/>
      <c r="S849" s="431"/>
      <c r="T849" s="431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</row>
    <row r="850">
      <c r="A850" s="10"/>
      <c r="B850" s="431"/>
      <c r="C850" s="431"/>
      <c r="D850" s="431"/>
      <c r="E850" s="431"/>
      <c r="F850" s="431"/>
      <c r="G850" s="431"/>
      <c r="H850" s="431"/>
      <c r="I850" s="431"/>
      <c r="J850" s="431"/>
      <c r="K850" s="431"/>
      <c r="L850" s="431"/>
      <c r="M850" s="431"/>
      <c r="N850" s="431"/>
      <c r="O850" s="431"/>
      <c r="P850" s="431"/>
      <c r="Q850" s="431"/>
      <c r="R850" s="431"/>
      <c r="S850" s="431"/>
      <c r="T850" s="431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</row>
    <row r="851">
      <c r="A851" s="10"/>
      <c r="B851" s="431"/>
      <c r="C851" s="431"/>
      <c r="D851" s="431"/>
      <c r="E851" s="431"/>
      <c r="F851" s="431"/>
      <c r="G851" s="431"/>
      <c r="H851" s="431"/>
      <c r="I851" s="431"/>
      <c r="J851" s="431"/>
      <c r="K851" s="431"/>
      <c r="L851" s="431"/>
      <c r="M851" s="431"/>
      <c r="N851" s="431"/>
      <c r="O851" s="431"/>
      <c r="P851" s="431"/>
      <c r="Q851" s="431"/>
      <c r="R851" s="431"/>
      <c r="S851" s="431"/>
      <c r="T851" s="431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</row>
    <row r="852">
      <c r="A852" s="10"/>
      <c r="B852" s="431"/>
      <c r="C852" s="431"/>
      <c r="D852" s="431"/>
      <c r="E852" s="431"/>
      <c r="F852" s="431"/>
      <c r="G852" s="431"/>
      <c r="H852" s="431"/>
      <c r="I852" s="431"/>
      <c r="J852" s="431"/>
      <c r="K852" s="431"/>
      <c r="L852" s="431"/>
      <c r="M852" s="431"/>
      <c r="N852" s="431"/>
      <c r="O852" s="431"/>
      <c r="P852" s="431"/>
      <c r="Q852" s="431"/>
      <c r="R852" s="431"/>
      <c r="S852" s="431"/>
      <c r="T852" s="431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</row>
    <row r="853">
      <c r="A853" s="10"/>
      <c r="B853" s="431"/>
      <c r="C853" s="431"/>
      <c r="D853" s="431"/>
      <c r="E853" s="431"/>
      <c r="F853" s="431"/>
      <c r="G853" s="431"/>
      <c r="H853" s="431"/>
      <c r="I853" s="431"/>
      <c r="J853" s="431"/>
      <c r="K853" s="431"/>
      <c r="L853" s="431"/>
      <c r="M853" s="431"/>
      <c r="N853" s="431"/>
      <c r="O853" s="431"/>
      <c r="P853" s="431"/>
      <c r="Q853" s="431"/>
      <c r="R853" s="431"/>
      <c r="S853" s="431"/>
      <c r="T853" s="431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</row>
    <row r="854">
      <c r="A854" s="10"/>
      <c r="B854" s="431"/>
      <c r="C854" s="431"/>
      <c r="D854" s="431"/>
      <c r="E854" s="431"/>
      <c r="F854" s="431"/>
      <c r="G854" s="431"/>
      <c r="H854" s="431"/>
      <c r="I854" s="431"/>
      <c r="J854" s="431"/>
      <c r="K854" s="431"/>
      <c r="L854" s="431"/>
      <c r="M854" s="431"/>
      <c r="N854" s="431"/>
      <c r="O854" s="431"/>
      <c r="P854" s="431"/>
      <c r="Q854" s="431"/>
      <c r="R854" s="431"/>
      <c r="S854" s="431"/>
      <c r="T854" s="431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</row>
    <row r="855">
      <c r="A855" s="10"/>
      <c r="B855" s="431"/>
      <c r="C855" s="431"/>
      <c r="D855" s="431"/>
      <c r="E855" s="431"/>
      <c r="F855" s="431"/>
      <c r="G855" s="431"/>
      <c r="H855" s="431"/>
      <c r="I855" s="431"/>
      <c r="J855" s="431"/>
      <c r="K855" s="431"/>
      <c r="L855" s="431"/>
      <c r="M855" s="431"/>
      <c r="N855" s="431"/>
      <c r="O855" s="431"/>
      <c r="P855" s="431"/>
      <c r="Q855" s="431"/>
      <c r="R855" s="431"/>
      <c r="S855" s="431"/>
      <c r="T855" s="431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</row>
    <row r="856">
      <c r="A856" s="10"/>
      <c r="B856" s="431"/>
      <c r="C856" s="431"/>
      <c r="D856" s="431"/>
      <c r="E856" s="431"/>
      <c r="F856" s="431"/>
      <c r="G856" s="431"/>
      <c r="H856" s="431"/>
      <c r="I856" s="431"/>
      <c r="J856" s="431"/>
      <c r="K856" s="431"/>
      <c r="L856" s="431"/>
      <c r="M856" s="431"/>
      <c r="N856" s="431"/>
      <c r="O856" s="431"/>
      <c r="P856" s="431"/>
      <c r="Q856" s="431"/>
      <c r="R856" s="431"/>
      <c r="S856" s="431"/>
      <c r="T856" s="431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</row>
    <row r="857">
      <c r="A857" s="10"/>
      <c r="B857" s="431"/>
      <c r="C857" s="431"/>
      <c r="D857" s="431"/>
      <c r="E857" s="431"/>
      <c r="F857" s="431"/>
      <c r="G857" s="431"/>
      <c r="H857" s="431"/>
      <c r="I857" s="431"/>
      <c r="J857" s="431"/>
      <c r="K857" s="431"/>
      <c r="L857" s="431"/>
      <c r="M857" s="431"/>
      <c r="N857" s="431"/>
      <c r="O857" s="431"/>
      <c r="P857" s="431"/>
      <c r="Q857" s="431"/>
      <c r="R857" s="431"/>
      <c r="S857" s="431"/>
      <c r="T857" s="431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</row>
    <row r="858">
      <c r="A858" s="10"/>
      <c r="B858" s="431"/>
      <c r="C858" s="431"/>
      <c r="D858" s="431"/>
      <c r="E858" s="431"/>
      <c r="F858" s="431"/>
      <c r="G858" s="431"/>
      <c r="H858" s="431"/>
      <c r="I858" s="431"/>
      <c r="J858" s="431"/>
      <c r="K858" s="431"/>
      <c r="L858" s="431"/>
      <c r="M858" s="431"/>
      <c r="N858" s="431"/>
      <c r="O858" s="431"/>
      <c r="P858" s="431"/>
      <c r="Q858" s="431"/>
      <c r="R858" s="431"/>
      <c r="S858" s="431"/>
      <c r="T858" s="431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</row>
    <row r="859">
      <c r="A859" s="10"/>
      <c r="B859" s="431"/>
      <c r="C859" s="431"/>
      <c r="D859" s="431"/>
      <c r="E859" s="431"/>
      <c r="F859" s="431"/>
      <c r="G859" s="431"/>
      <c r="H859" s="431"/>
      <c r="I859" s="431"/>
      <c r="J859" s="431"/>
      <c r="K859" s="431"/>
      <c r="L859" s="431"/>
      <c r="M859" s="431"/>
      <c r="N859" s="431"/>
      <c r="O859" s="431"/>
      <c r="P859" s="431"/>
      <c r="Q859" s="431"/>
      <c r="R859" s="431"/>
      <c r="S859" s="431"/>
      <c r="T859" s="431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</row>
    <row r="860">
      <c r="A860" s="10"/>
      <c r="B860" s="431"/>
      <c r="C860" s="431"/>
      <c r="D860" s="431"/>
      <c r="E860" s="431"/>
      <c r="F860" s="431"/>
      <c r="G860" s="431"/>
      <c r="H860" s="431"/>
      <c r="I860" s="431"/>
      <c r="J860" s="431"/>
      <c r="K860" s="431"/>
      <c r="L860" s="431"/>
      <c r="M860" s="431"/>
      <c r="N860" s="431"/>
      <c r="O860" s="431"/>
      <c r="P860" s="431"/>
      <c r="Q860" s="431"/>
      <c r="R860" s="431"/>
      <c r="S860" s="431"/>
      <c r="T860" s="431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</row>
    <row r="861">
      <c r="A861" s="10"/>
      <c r="B861" s="431"/>
      <c r="C861" s="431"/>
      <c r="D861" s="431"/>
      <c r="E861" s="431"/>
      <c r="F861" s="431"/>
      <c r="G861" s="431"/>
      <c r="H861" s="431"/>
      <c r="I861" s="431"/>
      <c r="J861" s="431"/>
      <c r="K861" s="431"/>
      <c r="L861" s="431"/>
      <c r="M861" s="431"/>
      <c r="N861" s="431"/>
      <c r="O861" s="431"/>
      <c r="P861" s="431"/>
      <c r="Q861" s="431"/>
      <c r="R861" s="431"/>
      <c r="S861" s="431"/>
      <c r="T861" s="431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</row>
    <row r="862">
      <c r="A862" s="10"/>
      <c r="B862" s="431"/>
      <c r="C862" s="431"/>
      <c r="D862" s="431"/>
      <c r="E862" s="431"/>
      <c r="F862" s="431"/>
      <c r="G862" s="431"/>
      <c r="H862" s="431"/>
      <c r="I862" s="431"/>
      <c r="J862" s="431"/>
      <c r="K862" s="431"/>
      <c r="L862" s="431"/>
      <c r="M862" s="431"/>
      <c r="N862" s="431"/>
      <c r="O862" s="431"/>
      <c r="P862" s="431"/>
      <c r="Q862" s="431"/>
      <c r="R862" s="431"/>
      <c r="S862" s="431"/>
      <c r="T862" s="431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</row>
    <row r="863">
      <c r="A863" s="10"/>
      <c r="B863" s="431"/>
      <c r="C863" s="431"/>
      <c r="D863" s="431"/>
      <c r="E863" s="431"/>
      <c r="F863" s="431"/>
      <c r="G863" s="431"/>
      <c r="H863" s="431"/>
      <c r="I863" s="431"/>
      <c r="J863" s="431"/>
      <c r="K863" s="431"/>
      <c r="L863" s="431"/>
      <c r="M863" s="431"/>
      <c r="N863" s="431"/>
      <c r="O863" s="431"/>
      <c r="P863" s="431"/>
      <c r="Q863" s="431"/>
      <c r="R863" s="431"/>
      <c r="S863" s="431"/>
      <c r="T863" s="431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</row>
    <row r="864">
      <c r="A864" s="10"/>
      <c r="B864" s="431"/>
      <c r="C864" s="431"/>
      <c r="D864" s="431"/>
      <c r="E864" s="431"/>
      <c r="F864" s="431"/>
      <c r="G864" s="431"/>
      <c r="H864" s="431"/>
      <c r="I864" s="431"/>
      <c r="J864" s="431"/>
      <c r="K864" s="431"/>
      <c r="L864" s="431"/>
      <c r="M864" s="431"/>
      <c r="N864" s="431"/>
      <c r="O864" s="431"/>
      <c r="P864" s="431"/>
      <c r="Q864" s="431"/>
      <c r="R864" s="431"/>
      <c r="S864" s="431"/>
      <c r="T864" s="431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</row>
    <row r="865">
      <c r="A865" s="10"/>
      <c r="B865" s="431"/>
      <c r="C865" s="431"/>
      <c r="D865" s="431"/>
      <c r="E865" s="431"/>
      <c r="F865" s="431"/>
      <c r="G865" s="431"/>
      <c r="H865" s="431"/>
      <c r="I865" s="431"/>
      <c r="J865" s="431"/>
      <c r="K865" s="431"/>
      <c r="L865" s="431"/>
      <c r="M865" s="431"/>
      <c r="N865" s="431"/>
      <c r="O865" s="431"/>
      <c r="P865" s="431"/>
      <c r="Q865" s="431"/>
      <c r="R865" s="431"/>
      <c r="S865" s="431"/>
      <c r="T865" s="431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</row>
    <row r="866">
      <c r="A866" s="10"/>
      <c r="B866" s="431"/>
      <c r="C866" s="431"/>
      <c r="D866" s="431"/>
      <c r="E866" s="431"/>
      <c r="F866" s="431"/>
      <c r="G866" s="431"/>
      <c r="H866" s="431"/>
      <c r="I866" s="431"/>
      <c r="J866" s="431"/>
      <c r="K866" s="431"/>
      <c r="L866" s="431"/>
      <c r="M866" s="431"/>
      <c r="N866" s="431"/>
      <c r="O866" s="431"/>
      <c r="P866" s="431"/>
      <c r="Q866" s="431"/>
      <c r="R866" s="431"/>
      <c r="S866" s="431"/>
      <c r="T866" s="431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</row>
    <row r="867">
      <c r="A867" s="10"/>
      <c r="B867" s="431"/>
      <c r="C867" s="431"/>
      <c r="D867" s="431"/>
      <c r="E867" s="431"/>
      <c r="F867" s="431"/>
      <c r="G867" s="431"/>
      <c r="H867" s="431"/>
      <c r="I867" s="431"/>
      <c r="J867" s="431"/>
      <c r="K867" s="431"/>
      <c r="L867" s="431"/>
      <c r="M867" s="431"/>
      <c r="N867" s="431"/>
      <c r="O867" s="431"/>
      <c r="P867" s="431"/>
      <c r="Q867" s="431"/>
      <c r="R867" s="431"/>
      <c r="S867" s="431"/>
      <c r="T867" s="431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</row>
    <row r="868">
      <c r="A868" s="10"/>
      <c r="B868" s="431"/>
      <c r="C868" s="431"/>
      <c r="D868" s="431"/>
      <c r="E868" s="431"/>
      <c r="F868" s="431"/>
      <c r="G868" s="431"/>
      <c r="H868" s="431"/>
      <c r="I868" s="431"/>
      <c r="J868" s="431"/>
      <c r="K868" s="431"/>
      <c r="L868" s="431"/>
      <c r="M868" s="431"/>
      <c r="N868" s="431"/>
      <c r="O868" s="431"/>
      <c r="P868" s="431"/>
      <c r="Q868" s="431"/>
      <c r="R868" s="431"/>
      <c r="S868" s="431"/>
      <c r="T868" s="431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</row>
    <row r="869">
      <c r="A869" s="10"/>
      <c r="B869" s="431"/>
      <c r="C869" s="431"/>
      <c r="D869" s="431"/>
      <c r="E869" s="431"/>
      <c r="F869" s="431"/>
      <c r="G869" s="431"/>
      <c r="H869" s="431"/>
      <c r="I869" s="431"/>
      <c r="J869" s="431"/>
      <c r="K869" s="431"/>
      <c r="L869" s="431"/>
      <c r="M869" s="431"/>
      <c r="N869" s="431"/>
      <c r="O869" s="431"/>
      <c r="P869" s="431"/>
      <c r="Q869" s="431"/>
      <c r="R869" s="431"/>
      <c r="S869" s="431"/>
      <c r="T869" s="431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</row>
    <row r="870">
      <c r="A870" s="10"/>
      <c r="B870" s="431"/>
      <c r="C870" s="431"/>
      <c r="D870" s="431"/>
      <c r="E870" s="431"/>
      <c r="F870" s="431"/>
      <c r="G870" s="431"/>
      <c r="H870" s="431"/>
      <c r="I870" s="431"/>
      <c r="J870" s="431"/>
      <c r="K870" s="431"/>
      <c r="L870" s="431"/>
      <c r="M870" s="431"/>
      <c r="N870" s="431"/>
      <c r="O870" s="431"/>
      <c r="P870" s="431"/>
      <c r="Q870" s="431"/>
      <c r="R870" s="431"/>
      <c r="S870" s="431"/>
      <c r="T870" s="431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</row>
    <row r="871">
      <c r="A871" s="10"/>
      <c r="B871" s="431"/>
      <c r="C871" s="431"/>
      <c r="D871" s="431"/>
      <c r="E871" s="431"/>
      <c r="F871" s="431"/>
      <c r="G871" s="431"/>
      <c r="H871" s="431"/>
      <c r="I871" s="431"/>
      <c r="J871" s="431"/>
      <c r="K871" s="431"/>
      <c r="L871" s="431"/>
      <c r="M871" s="431"/>
      <c r="N871" s="431"/>
      <c r="O871" s="431"/>
      <c r="P871" s="431"/>
      <c r="Q871" s="431"/>
      <c r="R871" s="431"/>
      <c r="S871" s="431"/>
      <c r="T871" s="431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</row>
    <row r="872">
      <c r="A872" s="10"/>
      <c r="B872" s="431"/>
      <c r="C872" s="431"/>
      <c r="D872" s="431"/>
      <c r="E872" s="431"/>
      <c r="F872" s="431"/>
      <c r="G872" s="431"/>
      <c r="H872" s="431"/>
      <c r="I872" s="431"/>
      <c r="J872" s="431"/>
      <c r="K872" s="431"/>
      <c r="L872" s="431"/>
      <c r="M872" s="431"/>
      <c r="N872" s="431"/>
      <c r="O872" s="431"/>
      <c r="P872" s="431"/>
      <c r="Q872" s="431"/>
      <c r="R872" s="431"/>
      <c r="S872" s="431"/>
      <c r="T872" s="431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</row>
    <row r="873">
      <c r="A873" s="10"/>
      <c r="B873" s="431"/>
      <c r="C873" s="431"/>
      <c r="D873" s="431"/>
      <c r="E873" s="431"/>
      <c r="F873" s="431"/>
      <c r="G873" s="431"/>
      <c r="H873" s="431"/>
      <c r="I873" s="431"/>
      <c r="J873" s="431"/>
      <c r="K873" s="431"/>
      <c r="L873" s="431"/>
      <c r="M873" s="431"/>
      <c r="N873" s="431"/>
      <c r="O873" s="431"/>
      <c r="P873" s="431"/>
      <c r="Q873" s="431"/>
      <c r="R873" s="431"/>
      <c r="S873" s="431"/>
      <c r="T873" s="431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</row>
    <row r="874">
      <c r="A874" s="10"/>
      <c r="B874" s="431"/>
      <c r="C874" s="431"/>
      <c r="D874" s="431"/>
      <c r="E874" s="431"/>
      <c r="F874" s="431"/>
      <c r="G874" s="431"/>
      <c r="H874" s="431"/>
      <c r="I874" s="431"/>
      <c r="J874" s="431"/>
      <c r="K874" s="431"/>
      <c r="L874" s="431"/>
      <c r="M874" s="431"/>
      <c r="N874" s="431"/>
      <c r="O874" s="431"/>
      <c r="P874" s="431"/>
      <c r="Q874" s="431"/>
      <c r="R874" s="431"/>
      <c r="S874" s="431"/>
      <c r="T874" s="431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</row>
    <row r="875">
      <c r="A875" s="10"/>
      <c r="B875" s="431"/>
      <c r="C875" s="431"/>
      <c r="D875" s="431"/>
      <c r="E875" s="431"/>
      <c r="F875" s="431"/>
      <c r="G875" s="431"/>
      <c r="H875" s="431"/>
      <c r="I875" s="431"/>
      <c r="J875" s="431"/>
      <c r="K875" s="431"/>
      <c r="L875" s="431"/>
      <c r="M875" s="431"/>
      <c r="N875" s="431"/>
      <c r="O875" s="431"/>
      <c r="P875" s="431"/>
      <c r="Q875" s="431"/>
      <c r="R875" s="431"/>
      <c r="S875" s="431"/>
      <c r="T875" s="431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</row>
    <row r="876">
      <c r="A876" s="10"/>
      <c r="B876" s="431"/>
      <c r="C876" s="431"/>
      <c r="D876" s="431"/>
      <c r="E876" s="431"/>
      <c r="F876" s="431"/>
      <c r="G876" s="431"/>
      <c r="H876" s="431"/>
      <c r="I876" s="431"/>
      <c r="J876" s="431"/>
      <c r="K876" s="431"/>
      <c r="L876" s="431"/>
      <c r="M876" s="431"/>
      <c r="N876" s="431"/>
      <c r="O876" s="431"/>
      <c r="P876" s="431"/>
      <c r="Q876" s="431"/>
      <c r="R876" s="431"/>
      <c r="S876" s="431"/>
      <c r="T876" s="431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</row>
    <row r="877">
      <c r="A877" s="10"/>
      <c r="B877" s="431"/>
      <c r="C877" s="431"/>
      <c r="D877" s="431"/>
      <c r="E877" s="431"/>
      <c r="F877" s="431"/>
      <c r="G877" s="431"/>
      <c r="H877" s="431"/>
      <c r="I877" s="431"/>
      <c r="J877" s="431"/>
      <c r="K877" s="431"/>
      <c r="L877" s="431"/>
      <c r="M877" s="431"/>
      <c r="N877" s="431"/>
      <c r="O877" s="431"/>
      <c r="P877" s="431"/>
      <c r="Q877" s="431"/>
      <c r="R877" s="431"/>
      <c r="S877" s="431"/>
      <c r="T877" s="431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</row>
    <row r="878">
      <c r="A878" s="10"/>
      <c r="B878" s="431"/>
      <c r="C878" s="431"/>
      <c r="D878" s="431"/>
      <c r="E878" s="431"/>
      <c r="F878" s="431"/>
      <c r="G878" s="431"/>
      <c r="H878" s="431"/>
      <c r="I878" s="431"/>
      <c r="J878" s="431"/>
      <c r="K878" s="431"/>
      <c r="L878" s="431"/>
      <c r="M878" s="431"/>
      <c r="N878" s="431"/>
      <c r="O878" s="431"/>
      <c r="P878" s="431"/>
      <c r="Q878" s="431"/>
      <c r="R878" s="431"/>
      <c r="S878" s="431"/>
      <c r="T878" s="431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</row>
    <row r="879">
      <c r="A879" s="10"/>
      <c r="B879" s="431"/>
      <c r="C879" s="431"/>
      <c r="D879" s="431"/>
      <c r="E879" s="431"/>
      <c r="F879" s="431"/>
      <c r="G879" s="431"/>
      <c r="H879" s="431"/>
      <c r="I879" s="431"/>
      <c r="J879" s="431"/>
      <c r="K879" s="431"/>
      <c r="L879" s="431"/>
      <c r="M879" s="431"/>
      <c r="N879" s="431"/>
      <c r="O879" s="431"/>
      <c r="P879" s="431"/>
      <c r="Q879" s="431"/>
      <c r="R879" s="431"/>
      <c r="S879" s="431"/>
      <c r="T879" s="431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</row>
    <row r="880">
      <c r="A880" s="10"/>
      <c r="B880" s="431"/>
      <c r="C880" s="431"/>
      <c r="D880" s="431"/>
      <c r="E880" s="431"/>
      <c r="F880" s="431"/>
      <c r="G880" s="431"/>
      <c r="H880" s="431"/>
      <c r="I880" s="431"/>
      <c r="J880" s="431"/>
      <c r="K880" s="431"/>
      <c r="L880" s="431"/>
      <c r="M880" s="431"/>
      <c r="N880" s="431"/>
      <c r="O880" s="431"/>
      <c r="P880" s="431"/>
      <c r="Q880" s="431"/>
      <c r="R880" s="431"/>
      <c r="S880" s="431"/>
      <c r="T880" s="431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</row>
    <row r="881">
      <c r="A881" s="10"/>
      <c r="B881" s="431"/>
      <c r="C881" s="431"/>
      <c r="D881" s="431"/>
      <c r="E881" s="431"/>
      <c r="F881" s="431"/>
      <c r="G881" s="431"/>
      <c r="H881" s="431"/>
      <c r="I881" s="431"/>
      <c r="J881" s="431"/>
      <c r="K881" s="431"/>
      <c r="L881" s="431"/>
      <c r="M881" s="431"/>
      <c r="N881" s="431"/>
      <c r="O881" s="431"/>
      <c r="P881" s="431"/>
      <c r="Q881" s="431"/>
      <c r="R881" s="431"/>
      <c r="S881" s="431"/>
      <c r="T881" s="431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</row>
    <row r="882">
      <c r="A882" s="10"/>
      <c r="B882" s="431"/>
      <c r="C882" s="431"/>
      <c r="D882" s="431"/>
      <c r="E882" s="431"/>
      <c r="F882" s="431"/>
      <c r="G882" s="431"/>
      <c r="H882" s="431"/>
      <c r="I882" s="431"/>
      <c r="J882" s="431"/>
      <c r="K882" s="431"/>
      <c r="L882" s="431"/>
      <c r="M882" s="431"/>
      <c r="N882" s="431"/>
      <c r="O882" s="431"/>
      <c r="P882" s="431"/>
      <c r="Q882" s="431"/>
      <c r="R882" s="431"/>
      <c r="S882" s="431"/>
      <c r="T882" s="431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</row>
    <row r="883">
      <c r="A883" s="10"/>
      <c r="B883" s="431"/>
      <c r="C883" s="431"/>
      <c r="D883" s="431"/>
      <c r="E883" s="431"/>
      <c r="F883" s="431"/>
      <c r="G883" s="431"/>
      <c r="H883" s="431"/>
      <c r="I883" s="431"/>
      <c r="J883" s="431"/>
      <c r="K883" s="431"/>
      <c r="L883" s="431"/>
      <c r="M883" s="431"/>
      <c r="N883" s="431"/>
      <c r="O883" s="431"/>
      <c r="P883" s="431"/>
      <c r="Q883" s="431"/>
      <c r="R883" s="431"/>
      <c r="S883" s="431"/>
      <c r="T883" s="431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</row>
    <row r="884">
      <c r="A884" s="10"/>
      <c r="B884" s="431"/>
      <c r="C884" s="431"/>
      <c r="D884" s="431"/>
      <c r="E884" s="431"/>
      <c r="F884" s="431"/>
      <c r="G884" s="431"/>
      <c r="H884" s="431"/>
      <c r="I884" s="431"/>
      <c r="J884" s="431"/>
      <c r="K884" s="431"/>
      <c r="L884" s="431"/>
      <c r="M884" s="431"/>
      <c r="N884" s="431"/>
      <c r="O884" s="431"/>
      <c r="P884" s="431"/>
      <c r="Q884" s="431"/>
      <c r="R884" s="431"/>
      <c r="S884" s="431"/>
      <c r="T884" s="431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</row>
    <row r="885">
      <c r="A885" s="10"/>
      <c r="B885" s="431"/>
      <c r="C885" s="431"/>
      <c r="D885" s="431"/>
      <c r="E885" s="431"/>
      <c r="F885" s="431"/>
      <c r="G885" s="431"/>
      <c r="H885" s="431"/>
      <c r="I885" s="431"/>
      <c r="J885" s="431"/>
      <c r="K885" s="431"/>
      <c r="L885" s="431"/>
      <c r="M885" s="431"/>
      <c r="N885" s="431"/>
      <c r="O885" s="431"/>
      <c r="P885" s="431"/>
      <c r="Q885" s="431"/>
      <c r="R885" s="431"/>
      <c r="S885" s="431"/>
      <c r="T885" s="431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</row>
    <row r="886">
      <c r="A886" s="10"/>
      <c r="B886" s="431"/>
      <c r="C886" s="431"/>
      <c r="D886" s="431"/>
      <c r="E886" s="431"/>
      <c r="F886" s="431"/>
      <c r="G886" s="431"/>
      <c r="H886" s="431"/>
      <c r="I886" s="431"/>
      <c r="J886" s="431"/>
      <c r="K886" s="431"/>
      <c r="L886" s="431"/>
      <c r="M886" s="431"/>
      <c r="N886" s="431"/>
      <c r="O886" s="431"/>
      <c r="P886" s="431"/>
      <c r="Q886" s="431"/>
      <c r="R886" s="431"/>
      <c r="S886" s="431"/>
      <c r="T886" s="431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</row>
    <row r="887">
      <c r="A887" s="10"/>
      <c r="B887" s="431"/>
      <c r="C887" s="431"/>
      <c r="D887" s="431"/>
      <c r="E887" s="431"/>
      <c r="F887" s="431"/>
      <c r="G887" s="431"/>
      <c r="H887" s="431"/>
      <c r="I887" s="431"/>
      <c r="J887" s="431"/>
      <c r="K887" s="431"/>
      <c r="L887" s="431"/>
      <c r="M887" s="431"/>
      <c r="N887" s="431"/>
      <c r="O887" s="431"/>
      <c r="P887" s="431"/>
      <c r="Q887" s="431"/>
      <c r="R887" s="431"/>
      <c r="S887" s="431"/>
      <c r="T887" s="431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</row>
    <row r="888">
      <c r="A888" s="10"/>
      <c r="B888" s="431"/>
      <c r="C888" s="431"/>
      <c r="D888" s="431"/>
      <c r="E888" s="431"/>
      <c r="F888" s="431"/>
      <c r="G888" s="431"/>
      <c r="H888" s="431"/>
      <c r="I888" s="431"/>
      <c r="J888" s="431"/>
      <c r="K888" s="431"/>
      <c r="L888" s="431"/>
      <c r="M888" s="431"/>
      <c r="N888" s="431"/>
      <c r="O888" s="431"/>
      <c r="P888" s="431"/>
      <c r="Q888" s="431"/>
      <c r="R888" s="431"/>
      <c r="S888" s="431"/>
      <c r="T888" s="431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</row>
    <row r="889">
      <c r="A889" s="10"/>
      <c r="B889" s="431"/>
      <c r="C889" s="431"/>
      <c r="D889" s="431"/>
      <c r="E889" s="431"/>
      <c r="F889" s="431"/>
      <c r="G889" s="431"/>
      <c r="H889" s="431"/>
      <c r="I889" s="431"/>
      <c r="J889" s="431"/>
      <c r="K889" s="431"/>
      <c r="L889" s="431"/>
      <c r="M889" s="431"/>
      <c r="N889" s="431"/>
      <c r="O889" s="431"/>
      <c r="P889" s="431"/>
      <c r="Q889" s="431"/>
      <c r="R889" s="431"/>
      <c r="S889" s="431"/>
      <c r="T889" s="431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</row>
    <row r="890">
      <c r="A890" s="10"/>
      <c r="B890" s="431"/>
      <c r="C890" s="431"/>
      <c r="D890" s="431"/>
      <c r="E890" s="431"/>
      <c r="F890" s="431"/>
      <c r="G890" s="431"/>
      <c r="H890" s="431"/>
      <c r="I890" s="431"/>
      <c r="J890" s="431"/>
      <c r="K890" s="431"/>
      <c r="L890" s="431"/>
      <c r="M890" s="431"/>
      <c r="N890" s="431"/>
      <c r="O890" s="431"/>
      <c r="P890" s="431"/>
      <c r="Q890" s="431"/>
      <c r="R890" s="431"/>
      <c r="S890" s="431"/>
      <c r="T890" s="431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</row>
    <row r="891">
      <c r="A891" s="10"/>
      <c r="B891" s="431"/>
      <c r="C891" s="431"/>
      <c r="D891" s="431"/>
      <c r="E891" s="431"/>
      <c r="F891" s="431"/>
      <c r="G891" s="431"/>
      <c r="H891" s="431"/>
      <c r="I891" s="431"/>
      <c r="J891" s="431"/>
      <c r="K891" s="431"/>
      <c r="L891" s="431"/>
      <c r="M891" s="431"/>
      <c r="N891" s="431"/>
      <c r="O891" s="431"/>
      <c r="P891" s="431"/>
      <c r="Q891" s="431"/>
      <c r="R891" s="431"/>
      <c r="S891" s="431"/>
      <c r="T891" s="431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</row>
    <row r="892">
      <c r="A892" s="10"/>
      <c r="B892" s="431"/>
      <c r="C892" s="431"/>
      <c r="D892" s="431"/>
      <c r="E892" s="431"/>
      <c r="F892" s="431"/>
      <c r="G892" s="431"/>
      <c r="H892" s="431"/>
      <c r="I892" s="431"/>
      <c r="J892" s="431"/>
      <c r="K892" s="431"/>
      <c r="L892" s="431"/>
      <c r="M892" s="431"/>
      <c r="N892" s="431"/>
      <c r="O892" s="431"/>
      <c r="P892" s="431"/>
      <c r="Q892" s="431"/>
      <c r="R892" s="431"/>
      <c r="S892" s="431"/>
      <c r="T892" s="431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</row>
    <row r="893">
      <c r="A893" s="10"/>
      <c r="B893" s="431"/>
      <c r="C893" s="431"/>
      <c r="D893" s="431"/>
      <c r="E893" s="431"/>
      <c r="F893" s="431"/>
      <c r="G893" s="431"/>
      <c r="H893" s="431"/>
      <c r="I893" s="431"/>
      <c r="J893" s="431"/>
      <c r="K893" s="431"/>
      <c r="L893" s="431"/>
      <c r="M893" s="431"/>
      <c r="N893" s="431"/>
      <c r="O893" s="431"/>
      <c r="P893" s="431"/>
      <c r="Q893" s="431"/>
      <c r="R893" s="431"/>
      <c r="S893" s="431"/>
      <c r="T893" s="431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</row>
    <row r="894">
      <c r="A894" s="10"/>
      <c r="B894" s="431"/>
      <c r="C894" s="431"/>
      <c r="D894" s="431"/>
      <c r="E894" s="431"/>
      <c r="F894" s="431"/>
      <c r="G894" s="431"/>
      <c r="H894" s="431"/>
      <c r="I894" s="431"/>
      <c r="J894" s="431"/>
      <c r="K894" s="431"/>
      <c r="L894" s="431"/>
      <c r="M894" s="431"/>
      <c r="N894" s="431"/>
      <c r="O894" s="431"/>
      <c r="P894" s="431"/>
      <c r="Q894" s="431"/>
      <c r="R894" s="431"/>
      <c r="S894" s="431"/>
      <c r="T894" s="431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</row>
    <row r="895">
      <c r="A895" s="10"/>
      <c r="B895" s="431"/>
      <c r="C895" s="431"/>
      <c r="D895" s="431"/>
      <c r="E895" s="431"/>
      <c r="F895" s="431"/>
      <c r="G895" s="431"/>
      <c r="H895" s="431"/>
      <c r="I895" s="431"/>
      <c r="J895" s="431"/>
      <c r="K895" s="431"/>
      <c r="L895" s="431"/>
      <c r="M895" s="431"/>
      <c r="N895" s="431"/>
      <c r="O895" s="431"/>
      <c r="P895" s="431"/>
      <c r="Q895" s="431"/>
      <c r="R895" s="431"/>
      <c r="S895" s="431"/>
      <c r="T895" s="431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</row>
    <row r="896">
      <c r="A896" s="10"/>
      <c r="B896" s="431"/>
      <c r="C896" s="431"/>
      <c r="D896" s="431"/>
      <c r="E896" s="431"/>
      <c r="F896" s="431"/>
      <c r="G896" s="431"/>
      <c r="H896" s="431"/>
      <c r="I896" s="431"/>
      <c r="J896" s="431"/>
      <c r="K896" s="431"/>
      <c r="L896" s="431"/>
      <c r="M896" s="431"/>
      <c r="N896" s="431"/>
      <c r="O896" s="431"/>
      <c r="P896" s="431"/>
      <c r="Q896" s="431"/>
      <c r="R896" s="431"/>
      <c r="S896" s="431"/>
      <c r="T896" s="431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</row>
    <row r="897">
      <c r="A897" s="10"/>
      <c r="B897" s="431"/>
      <c r="C897" s="431"/>
      <c r="D897" s="431"/>
      <c r="E897" s="431"/>
      <c r="F897" s="431"/>
      <c r="G897" s="431"/>
      <c r="H897" s="431"/>
      <c r="I897" s="431"/>
      <c r="J897" s="431"/>
      <c r="K897" s="431"/>
      <c r="L897" s="431"/>
      <c r="M897" s="431"/>
      <c r="N897" s="431"/>
      <c r="O897" s="431"/>
      <c r="P897" s="431"/>
      <c r="Q897" s="431"/>
      <c r="R897" s="431"/>
      <c r="S897" s="431"/>
      <c r="T897" s="431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</row>
    <row r="898">
      <c r="A898" s="10"/>
      <c r="B898" s="431"/>
      <c r="C898" s="431"/>
      <c r="D898" s="431"/>
      <c r="E898" s="431"/>
      <c r="F898" s="431"/>
      <c r="G898" s="431"/>
      <c r="H898" s="431"/>
      <c r="I898" s="431"/>
      <c r="J898" s="431"/>
      <c r="K898" s="431"/>
      <c r="L898" s="431"/>
      <c r="M898" s="431"/>
      <c r="N898" s="431"/>
      <c r="O898" s="431"/>
      <c r="P898" s="431"/>
      <c r="Q898" s="431"/>
      <c r="R898" s="431"/>
      <c r="S898" s="431"/>
      <c r="T898" s="431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</row>
    <row r="899">
      <c r="A899" s="10"/>
      <c r="B899" s="431"/>
      <c r="C899" s="431"/>
      <c r="D899" s="431"/>
      <c r="E899" s="431"/>
      <c r="F899" s="431"/>
      <c r="G899" s="431"/>
      <c r="H899" s="431"/>
      <c r="I899" s="431"/>
      <c r="J899" s="431"/>
      <c r="K899" s="431"/>
      <c r="L899" s="431"/>
      <c r="M899" s="431"/>
      <c r="N899" s="431"/>
      <c r="O899" s="431"/>
      <c r="P899" s="431"/>
      <c r="Q899" s="431"/>
      <c r="R899" s="431"/>
      <c r="S899" s="431"/>
      <c r="T899" s="431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</row>
    <row r="900">
      <c r="A900" s="10"/>
      <c r="B900" s="431"/>
      <c r="C900" s="431"/>
      <c r="D900" s="431"/>
      <c r="E900" s="431"/>
      <c r="F900" s="431"/>
      <c r="G900" s="431"/>
      <c r="H900" s="431"/>
      <c r="I900" s="431"/>
      <c r="J900" s="431"/>
      <c r="K900" s="431"/>
      <c r="L900" s="431"/>
      <c r="M900" s="431"/>
      <c r="N900" s="431"/>
      <c r="O900" s="431"/>
      <c r="P900" s="431"/>
      <c r="Q900" s="431"/>
      <c r="R900" s="431"/>
      <c r="S900" s="431"/>
      <c r="T900" s="431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</row>
    <row r="901">
      <c r="A901" s="10"/>
      <c r="B901" s="431"/>
      <c r="C901" s="431"/>
      <c r="D901" s="431"/>
      <c r="E901" s="431"/>
      <c r="F901" s="431"/>
      <c r="G901" s="431"/>
      <c r="H901" s="431"/>
      <c r="I901" s="431"/>
      <c r="J901" s="431"/>
      <c r="K901" s="431"/>
      <c r="L901" s="431"/>
      <c r="M901" s="431"/>
      <c r="N901" s="431"/>
      <c r="O901" s="431"/>
      <c r="P901" s="431"/>
      <c r="Q901" s="431"/>
      <c r="R901" s="431"/>
      <c r="S901" s="431"/>
      <c r="T901" s="431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</row>
    <row r="902">
      <c r="A902" s="10"/>
      <c r="B902" s="431"/>
      <c r="C902" s="431"/>
      <c r="D902" s="431"/>
      <c r="E902" s="431"/>
      <c r="F902" s="431"/>
      <c r="G902" s="431"/>
      <c r="H902" s="431"/>
      <c r="I902" s="431"/>
      <c r="J902" s="431"/>
      <c r="K902" s="431"/>
      <c r="L902" s="431"/>
      <c r="M902" s="431"/>
      <c r="N902" s="431"/>
      <c r="O902" s="431"/>
      <c r="P902" s="431"/>
      <c r="Q902" s="431"/>
      <c r="R902" s="431"/>
      <c r="S902" s="431"/>
      <c r="T902" s="431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</row>
    <row r="903">
      <c r="A903" s="10"/>
      <c r="B903" s="431"/>
      <c r="C903" s="431"/>
      <c r="D903" s="431"/>
      <c r="E903" s="431"/>
      <c r="F903" s="431"/>
      <c r="G903" s="431"/>
      <c r="H903" s="431"/>
      <c r="I903" s="431"/>
      <c r="J903" s="431"/>
      <c r="K903" s="431"/>
      <c r="L903" s="431"/>
      <c r="M903" s="431"/>
      <c r="N903" s="431"/>
      <c r="O903" s="431"/>
      <c r="P903" s="431"/>
      <c r="Q903" s="431"/>
      <c r="R903" s="431"/>
      <c r="S903" s="431"/>
      <c r="T903" s="431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</row>
    <row r="904">
      <c r="A904" s="10"/>
      <c r="B904" s="431"/>
      <c r="C904" s="431"/>
      <c r="D904" s="431"/>
      <c r="E904" s="431"/>
      <c r="F904" s="431"/>
      <c r="G904" s="431"/>
      <c r="H904" s="431"/>
      <c r="I904" s="431"/>
      <c r="J904" s="431"/>
      <c r="K904" s="431"/>
      <c r="L904" s="431"/>
      <c r="M904" s="431"/>
      <c r="N904" s="431"/>
      <c r="O904" s="431"/>
      <c r="P904" s="431"/>
      <c r="Q904" s="431"/>
      <c r="R904" s="431"/>
      <c r="S904" s="431"/>
      <c r="T904" s="431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</row>
    <row r="905">
      <c r="A905" s="10"/>
      <c r="B905" s="431"/>
      <c r="C905" s="431"/>
      <c r="D905" s="431"/>
      <c r="E905" s="431"/>
      <c r="F905" s="431"/>
      <c r="G905" s="431"/>
      <c r="H905" s="431"/>
      <c r="I905" s="431"/>
      <c r="J905" s="431"/>
      <c r="K905" s="431"/>
      <c r="L905" s="431"/>
      <c r="M905" s="431"/>
      <c r="N905" s="431"/>
      <c r="O905" s="431"/>
      <c r="P905" s="431"/>
      <c r="Q905" s="431"/>
      <c r="R905" s="431"/>
      <c r="S905" s="431"/>
      <c r="T905" s="431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</row>
    <row r="906">
      <c r="A906" s="10"/>
      <c r="B906" s="431"/>
      <c r="C906" s="431"/>
      <c r="D906" s="431"/>
      <c r="E906" s="431"/>
      <c r="F906" s="431"/>
      <c r="G906" s="431"/>
      <c r="H906" s="431"/>
      <c r="I906" s="431"/>
      <c r="J906" s="431"/>
      <c r="K906" s="431"/>
      <c r="L906" s="431"/>
      <c r="M906" s="431"/>
      <c r="N906" s="431"/>
      <c r="O906" s="431"/>
      <c r="P906" s="431"/>
      <c r="Q906" s="431"/>
      <c r="R906" s="431"/>
      <c r="S906" s="431"/>
      <c r="T906" s="431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</row>
    <row r="907">
      <c r="A907" s="10"/>
      <c r="B907" s="431"/>
      <c r="C907" s="431"/>
      <c r="D907" s="431"/>
      <c r="E907" s="431"/>
      <c r="F907" s="431"/>
      <c r="G907" s="431"/>
      <c r="H907" s="431"/>
      <c r="I907" s="431"/>
      <c r="J907" s="431"/>
      <c r="K907" s="431"/>
      <c r="L907" s="431"/>
      <c r="M907" s="431"/>
      <c r="N907" s="431"/>
      <c r="O907" s="431"/>
      <c r="P907" s="431"/>
      <c r="Q907" s="431"/>
      <c r="R907" s="431"/>
      <c r="S907" s="431"/>
      <c r="T907" s="431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</row>
    <row r="908">
      <c r="A908" s="10"/>
      <c r="B908" s="431"/>
      <c r="C908" s="431"/>
      <c r="D908" s="431"/>
      <c r="E908" s="431"/>
      <c r="F908" s="431"/>
      <c r="G908" s="431"/>
      <c r="H908" s="431"/>
      <c r="I908" s="431"/>
      <c r="J908" s="431"/>
      <c r="K908" s="431"/>
      <c r="L908" s="431"/>
      <c r="M908" s="431"/>
      <c r="N908" s="431"/>
      <c r="O908" s="431"/>
      <c r="P908" s="431"/>
      <c r="Q908" s="431"/>
      <c r="R908" s="431"/>
      <c r="S908" s="431"/>
      <c r="T908" s="431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</row>
    <row r="909">
      <c r="A909" s="10"/>
      <c r="B909" s="431"/>
      <c r="C909" s="431"/>
      <c r="D909" s="431"/>
      <c r="E909" s="431"/>
      <c r="F909" s="431"/>
      <c r="G909" s="431"/>
      <c r="H909" s="431"/>
      <c r="I909" s="431"/>
      <c r="J909" s="431"/>
      <c r="K909" s="431"/>
      <c r="L909" s="431"/>
      <c r="M909" s="431"/>
      <c r="N909" s="431"/>
      <c r="O909" s="431"/>
      <c r="P909" s="431"/>
      <c r="Q909" s="431"/>
      <c r="R909" s="431"/>
      <c r="S909" s="431"/>
      <c r="T909" s="431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</row>
    <row r="910">
      <c r="A910" s="10"/>
      <c r="B910" s="431"/>
      <c r="C910" s="431"/>
      <c r="D910" s="431"/>
      <c r="E910" s="431"/>
      <c r="F910" s="431"/>
      <c r="G910" s="431"/>
      <c r="H910" s="431"/>
      <c r="I910" s="431"/>
      <c r="J910" s="431"/>
      <c r="K910" s="431"/>
      <c r="L910" s="431"/>
      <c r="M910" s="431"/>
      <c r="N910" s="431"/>
      <c r="O910" s="431"/>
      <c r="P910" s="431"/>
      <c r="Q910" s="431"/>
      <c r="R910" s="431"/>
      <c r="S910" s="431"/>
      <c r="T910" s="431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</row>
    <row r="911">
      <c r="A911" s="10"/>
      <c r="B911" s="431"/>
      <c r="C911" s="431"/>
      <c r="D911" s="431"/>
      <c r="E911" s="431"/>
      <c r="F911" s="431"/>
      <c r="G911" s="431"/>
      <c r="H911" s="431"/>
      <c r="I911" s="431"/>
      <c r="J911" s="431"/>
      <c r="K911" s="431"/>
      <c r="L911" s="431"/>
      <c r="M911" s="431"/>
      <c r="N911" s="431"/>
      <c r="O911" s="431"/>
      <c r="P911" s="431"/>
      <c r="Q911" s="431"/>
      <c r="R911" s="431"/>
      <c r="S911" s="431"/>
      <c r="T911" s="431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</row>
    <row r="912">
      <c r="A912" s="10"/>
      <c r="B912" s="431"/>
      <c r="C912" s="431"/>
      <c r="D912" s="431"/>
      <c r="E912" s="431"/>
      <c r="F912" s="431"/>
      <c r="G912" s="431"/>
      <c r="H912" s="431"/>
      <c r="I912" s="431"/>
      <c r="J912" s="431"/>
      <c r="K912" s="431"/>
      <c r="L912" s="431"/>
      <c r="M912" s="431"/>
      <c r="N912" s="431"/>
      <c r="O912" s="431"/>
      <c r="P912" s="431"/>
      <c r="Q912" s="431"/>
      <c r="R912" s="431"/>
      <c r="S912" s="431"/>
      <c r="T912" s="431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</row>
    <row r="913">
      <c r="A913" s="10"/>
      <c r="B913" s="431"/>
      <c r="C913" s="431"/>
      <c r="D913" s="431"/>
      <c r="E913" s="431"/>
      <c r="F913" s="431"/>
      <c r="G913" s="431"/>
      <c r="H913" s="431"/>
      <c r="I913" s="431"/>
      <c r="J913" s="431"/>
      <c r="K913" s="431"/>
      <c r="L913" s="431"/>
      <c r="M913" s="431"/>
      <c r="N913" s="431"/>
      <c r="O913" s="431"/>
      <c r="P913" s="431"/>
      <c r="Q913" s="431"/>
      <c r="R913" s="431"/>
      <c r="S913" s="431"/>
      <c r="T913" s="431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</row>
    <row r="914">
      <c r="A914" s="10"/>
      <c r="B914" s="431"/>
      <c r="C914" s="431"/>
      <c r="D914" s="431"/>
      <c r="E914" s="431"/>
      <c r="F914" s="431"/>
      <c r="G914" s="431"/>
      <c r="H914" s="431"/>
      <c r="I914" s="431"/>
      <c r="J914" s="431"/>
      <c r="K914" s="431"/>
      <c r="L914" s="431"/>
      <c r="M914" s="431"/>
      <c r="N914" s="431"/>
      <c r="O914" s="431"/>
      <c r="P914" s="431"/>
      <c r="Q914" s="431"/>
      <c r="R914" s="431"/>
      <c r="S914" s="431"/>
      <c r="T914" s="431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</row>
    <row r="915">
      <c r="A915" s="10"/>
      <c r="B915" s="431"/>
      <c r="C915" s="431"/>
      <c r="D915" s="431"/>
      <c r="E915" s="431"/>
      <c r="F915" s="431"/>
      <c r="G915" s="431"/>
      <c r="H915" s="431"/>
      <c r="I915" s="431"/>
      <c r="J915" s="431"/>
      <c r="K915" s="431"/>
      <c r="L915" s="431"/>
      <c r="M915" s="431"/>
      <c r="N915" s="431"/>
      <c r="O915" s="431"/>
      <c r="P915" s="431"/>
      <c r="Q915" s="431"/>
      <c r="R915" s="431"/>
      <c r="S915" s="431"/>
      <c r="T915" s="431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</row>
    <row r="916">
      <c r="A916" s="10"/>
      <c r="B916" s="431"/>
      <c r="C916" s="431"/>
      <c r="D916" s="431"/>
      <c r="E916" s="431"/>
      <c r="F916" s="431"/>
      <c r="G916" s="431"/>
      <c r="H916" s="431"/>
      <c r="I916" s="431"/>
      <c r="J916" s="431"/>
      <c r="K916" s="431"/>
      <c r="L916" s="431"/>
      <c r="M916" s="431"/>
      <c r="N916" s="431"/>
      <c r="O916" s="431"/>
      <c r="P916" s="431"/>
      <c r="Q916" s="431"/>
      <c r="R916" s="431"/>
      <c r="S916" s="431"/>
      <c r="T916" s="431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</row>
    <row r="917">
      <c r="A917" s="10"/>
      <c r="B917" s="431"/>
      <c r="C917" s="431"/>
      <c r="D917" s="431"/>
      <c r="E917" s="431"/>
      <c r="F917" s="431"/>
      <c r="G917" s="431"/>
      <c r="H917" s="431"/>
      <c r="I917" s="431"/>
      <c r="J917" s="431"/>
      <c r="K917" s="431"/>
      <c r="L917" s="431"/>
      <c r="M917" s="431"/>
      <c r="N917" s="431"/>
      <c r="O917" s="431"/>
      <c r="P917" s="431"/>
      <c r="Q917" s="431"/>
      <c r="R917" s="431"/>
      <c r="S917" s="431"/>
      <c r="T917" s="431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</row>
    <row r="918">
      <c r="A918" s="10"/>
      <c r="B918" s="431"/>
      <c r="C918" s="431"/>
      <c r="D918" s="431"/>
      <c r="E918" s="431"/>
      <c r="F918" s="431"/>
      <c r="G918" s="431"/>
      <c r="H918" s="431"/>
      <c r="I918" s="431"/>
      <c r="J918" s="431"/>
      <c r="K918" s="431"/>
      <c r="L918" s="431"/>
      <c r="M918" s="431"/>
      <c r="N918" s="431"/>
      <c r="O918" s="431"/>
      <c r="P918" s="431"/>
      <c r="Q918" s="431"/>
      <c r="R918" s="431"/>
      <c r="S918" s="431"/>
      <c r="T918" s="431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</row>
    <row r="919">
      <c r="A919" s="10"/>
      <c r="B919" s="431"/>
      <c r="C919" s="431"/>
      <c r="D919" s="431"/>
      <c r="E919" s="431"/>
      <c r="F919" s="431"/>
      <c r="G919" s="431"/>
      <c r="H919" s="431"/>
      <c r="I919" s="431"/>
      <c r="J919" s="431"/>
      <c r="K919" s="431"/>
      <c r="L919" s="431"/>
      <c r="M919" s="431"/>
      <c r="N919" s="431"/>
      <c r="O919" s="431"/>
      <c r="P919" s="431"/>
      <c r="Q919" s="431"/>
      <c r="R919" s="431"/>
      <c r="S919" s="431"/>
      <c r="T919" s="431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</row>
    <row r="920">
      <c r="A920" s="10"/>
      <c r="B920" s="431"/>
      <c r="C920" s="431"/>
      <c r="D920" s="431"/>
      <c r="E920" s="431"/>
      <c r="F920" s="431"/>
      <c r="G920" s="431"/>
      <c r="H920" s="431"/>
      <c r="I920" s="431"/>
      <c r="J920" s="431"/>
      <c r="K920" s="431"/>
      <c r="L920" s="431"/>
      <c r="M920" s="431"/>
      <c r="N920" s="431"/>
      <c r="O920" s="431"/>
      <c r="P920" s="431"/>
      <c r="Q920" s="431"/>
      <c r="R920" s="431"/>
      <c r="S920" s="431"/>
      <c r="T920" s="431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</row>
    <row r="921">
      <c r="A921" s="10"/>
      <c r="B921" s="431"/>
      <c r="C921" s="431"/>
      <c r="D921" s="431"/>
      <c r="E921" s="431"/>
      <c r="F921" s="431"/>
      <c r="G921" s="431"/>
      <c r="H921" s="431"/>
      <c r="I921" s="431"/>
      <c r="J921" s="431"/>
      <c r="K921" s="431"/>
      <c r="L921" s="431"/>
      <c r="M921" s="431"/>
      <c r="N921" s="431"/>
      <c r="O921" s="431"/>
      <c r="P921" s="431"/>
      <c r="Q921" s="431"/>
      <c r="R921" s="431"/>
      <c r="S921" s="431"/>
      <c r="T921" s="431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</row>
    <row r="922">
      <c r="A922" s="10"/>
      <c r="B922" s="431"/>
      <c r="C922" s="431"/>
      <c r="D922" s="431"/>
      <c r="E922" s="431"/>
      <c r="F922" s="431"/>
      <c r="G922" s="431"/>
      <c r="H922" s="431"/>
      <c r="I922" s="431"/>
      <c r="J922" s="431"/>
      <c r="K922" s="431"/>
      <c r="L922" s="431"/>
      <c r="M922" s="431"/>
      <c r="N922" s="431"/>
      <c r="O922" s="431"/>
      <c r="P922" s="431"/>
      <c r="Q922" s="431"/>
      <c r="R922" s="431"/>
      <c r="S922" s="431"/>
      <c r="T922" s="431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</row>
    <row r="923">
      <c r="A923" s="10"/>
      <c r="B923" s="431"/>
      <c r="C923" s="431"/>
      <c r="D923" s="431"/>
      <c r="E923" s="431"/>
      <c r="F923" s="431"/>
      <c r="G923" s="431"/>
      <c r="H923" s="431"/>
      <c r="I923" s="431"/>
      <c r="J923" s="431"/>
      <c r="K923" s="431"/>
      <c r="L923" s="431"/>
      <c r="M923" s="431"/>
      <c r="N923" s="431"/>
      <c r="O923" s="431"/>
      <c r="P923" s="431"/>
      <c r="Q923" s="431"/>
      <c r="R923" s="431"/>
      <c r="S923" s="431"/>
      <c r="T923" s="431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</row>
    <row r="924">
      <c r="A924" s="10"/>
      <c r="B924" s="431"/>
      <c r="C924" s="431"/>
      <c r="D924" s="431"/>
      <c r="E924" s="431"/>
      <c r="F924" s="431"/>
      <c r="G924" s="431"/>
      <c r="H924" s="431"/>
      <c r="I924" s="431"/>
      <c r="J924" s="431"/>
      <c r="K924" s="431"/>
      <c r="L924" s="431"/>
      <c r="M924" s="431"/>
      <c r="N924" s="431"/>
      <c r="O924" s="431"/>
      <c r="P924" s="431"/>
      <c r="Q924" s="431"/>
      <c r="R924" s="431"/>
      <c r="S924" s="431"/>
      <c r="T924" s="431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</row>
    <row r="925">
      <c r="A925" s="10"/>
      <c r="B925" s="431"/>
      <c r="C925" s="431"/>
      <c r="D925" s="431"/>
      <c r="E925" s="431"/>
      <c r="F925" s="431"/>
      <c r="G925" s="431"/>
      <c r="H925" s="431"/>
      <c r="I925" s="431"/>
      <c r="J925" s="431"/>
      <c r="K925" s="431"/>
      <c r="L925" s="431"/>
      <c r="M925" s="431"/>
      <c r="N925" s="431"/>
      <c r="O925" s="431"/>
      <c r="P925" s="431"/>
      <c r="Q925" s="431"/>
      <c r="R925" s="431"/>
      <c r="S925" s="431"/>
      <c r="T925" s="431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</row>
    <row r="926">
      <c r="A926" s="10"/>
      <c r="B926" s="431"/>
      <c r="C926" s="431"/>
      <c r="D926" s="431"/>
      <c r="E926" s="431"/>
      <c r="F926" s="431"/>
      <c r="G926" s="431"/>
      <c r="H926" s="431"/>
      <c r="I926" s="431"/>
      <c r="J926" s="431"/>
      <c r="K926" s="431"/>
      <c r="L926" s="431"/>
      <c r="M926" s="431"/>
      <c r="N926" s="431"/>
      <c r="O926" s="431"/>
      <c r="P926" s="431"/>
      <c r="Q926" s="431"/>
      <c r="R926" s="431"/>
      <c r="S926" s="431"/>
      <c r="T926" s="431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</row>
    <row r="927">
      <c r="A927" s="10"/>
      <c r="B927" s="431"/>
      <c r="C927" s="431"/>
      <c r="D927" s="431"/>
      <c r="E927" s="431"/>
      <c r="F927" s="431"/>
      <c r="G927" s="431"/>
      <c r="H927" s="431"/>
      <c r="I927" s="431"/>
      <c r="J927" s="431"/>
      <c r="K927" s="431"/>
      <c r="L927" s="431"/>
      <c r="M927" s="431"/>
      <c r="N927" s="431"/>
      <c r="O927" s="431"/>
      <c r="P927" s="431"/>
      <c r="Q927" s="431"/>
      <c r="R927" s="431"/>
      <c r="S927" s="431"/>
      <c r="T927" s="431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</row>
    <row r="928">
      <c r="A928" s="10"/>
      <c r="B928" s="431"/>
      <c r="C928" s="431"/>
      <c r="D928" s="431"/>
      <c r="E928" s="431"/>
      <c r="F928" s="431"/>
      <c r="G928" s="431"/>
      <c r="H928" s="431"/>
      <c r="I928" s="431"/>
      <c r="J928" s="431"/>
      <c r="K928" s="431"/>
      <c r="L928" s="431"/>
      <c r="M928" s="431"/>
      <c r="N928" s="431"/>
      <c r="O928" s="431"/>
      <c r="P928" s="431"/>
      <c r="Q928" s="431"/>
      <c r="R928" s="431"/>
      <c r="S928" s="431"/>
      <c r="T928" s="431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</row>
    <row r="929">
      <c r="A929" s="10"/>
      <c r="B929" s="431"/>
      <c r="C929" s="431"/>
      <c r="D929" s="431"/>
      <c r="E929" s="431"/>
      <c r="F929" s="431"/>
      <c r="G929" s="431"/>
      <c r="H929" s="431"/>
      <c r="I929" s="431"/>
      <c r="J929" s="431"/>
      <c r="K929" s="431"/>
      <c r="L929" s="431"/>
      <c r="M929" s="431"/>
      <c r="N929" s="431"/>
      <c r="O929" s="431"/>
      <c r="P929" s="431"/>
      <c r="Q929" s="431"/>
      <c r="R929" s="431"/>
      <c r="S929" s="431"/>
      <c r="T929" s="431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</row>
    <row r="930">
      <c r="A930" s="10"/>
      <c r="B930" s="431"/>
      <c r="C930" s="431"/>
      <c r="D930" s="431"/>
      <c r="E930" s="431"/>
      <c r="F930" s="431"/>
      <c r="G930" s="431"/>
      <c r="H930" s="431"/>
      <c r="I930" s="431"/>
      <c r="J930" s="431"/>
      <c r="K930" s="431"/>
      <c r="L930" s="431"/>
      <c r="M930" s="431"/>
      <c r="N930" s="431"/>
      <c r="O930" s="431"/>
      <c r="P930" s="431"/>
      <c r="Q930" s="431"/>
      <c r="R930" s="431"/>
      <c r="S930" s="431"/>
      <c r="T930" s="431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</row>
    <row r="931">
      <c r="A931" s="10"/>
      <c r="B931" s="431"/>
      <c r="C931" s="431"/>
      <c r="D931" s="431"/>
      <c r="E931" s="431"/>
      <c r="F931" s="431"/>
      <c r="G931" s="431"/>
      <c r="H931" s="431"/>
      <c r="I931" s="431"/>
      <c r="J931" s="431"/>
      <c r="K931" s="431"/>
      <c r="L931" s="431"/>
      <c r="M931" s="431"/>
      <c r="N931" s="431"/>
      <c r="O931" s="431"/>
      <c r="P931" s="431"/>
      <c r="Q931" s="431"/>
      <c r="R931" s="431"/>
      <c r="S931" s="431"/>
      <c r="T931" s="431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</row>
    <row r="932">
      <c r="A932" s="10"/>
      <c r="B932" s="431"/>
      <c r="C932" s="431"/>
      <c r="D932" s="431"/>
      <c r="E932" s="431"/>
      <c r="F932" s="431"/>
      <c r="G932" s="431"/>
      <c r="H932" s="431"/>
      <c r="I932" s="431"/>
      <c r="J932" s="431"/>
      <c r="K932" s="431"/>
      <c r="L932" s="431"/>
      <c r="M932" s="431"/>
      <c r="N932" s="431"/>
      <c r="O932" s="431"/>
      <c r="P932" s="431"/>
      <c r="Q932" s="431"/>
      <c r="R932" s="431"/>
      <c r="S932" s="431"/>
      <c r="T932" s="431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</row>
    <row r="933">
      <c r="A933" s="10"/>
      <c r="B933" s="431"/>
      <c r="C933" s="431"/>
      <c r="D933" s="431"/>
      <c r="E933" s="431"/>
      <c r="F933" s="431"/>
      <c r="G933" s="431"/>
      <c r="H933" s="431"/>
      <c r="I933" s="431"/>
      <c r="J933" s="431"/>
      <c r="K933" s="431"/>
      <c r="L933" s="431"/>
      <c r="M933" s="431"/>
      <c r="N933" s="431"/>
      <c r="O933" s="431"/>
      <c r="P933" s="431"/>
      <c r="Q933" s="431"/>
      <c r="R933" s="431"/>
      <c r="S933" s="431"/>
      <c r="T933" s="431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</row>
    <row r="934">
      <c r="A934" s="10"/>
      <c r="B934" s="431"/>
      <c r="C934" s="431"/>
      <c r="D934" s="431"/>
      <c r="E934" s="431"/>
      <c r="F934" s="431"/>
      <c r="G934" s="431"/>
      <c r="H934" s="431"/>
      <c r="I934" s="431"/>
      <c r="J934" s="431"/>
      <c r="K934" s="431"/>
      <c r="L934" s="431"/>
      <c r="M934" s="431"/>
      <c r="N934" s="431"/>
      <c r="O934" s="431"/>
      <c r="P934" s="431"/>
      <c r="Q934" s="431"/>
      <c r="R934" s="431"/>
      <c r="S934" s="431"/>
      <c r="T934" s="431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</row>
    <row r="935">
      <c r="A935" s="10"/>
      <c r="B935" s="431"/>
      <c r="C935" s="431"/>
      <c r="D935" s="431"/>
      <c r="E935" s="431"/>
      <c r="F935" s="431"/>
      <c r="G935" s="431"/>
      <c r="H935" s="431"/>
      <c r="I935" s="431"/>
      <c r="J935" s="431"/>
      <c r="K935" s="431"/>
      <c r="L935" s="431"/>
      <c r="M935" s="431"/>
      <c r="N935" s="431"/>
      <c r="O935" s="431"/>
      <c r="P935" s="431"/>
      <c r="Q935" s="431"/>
      <c r="R935" s="431"/>
      <c r="S935" s="431"/>
      <c r="T935" s="431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</row>
    <row r="936">
      <c r="A936" s="10"/>
      <c r="B936" s="431"/>
      <c r="C936" s="431"/>
      <c r="D936" s="431"/>
      <c r="E936" s="431"/>
      <c r="F936" s="431"/>
      <c r="G936" s="431"/>
      <c r="H936" s="431"/>
      <c r="I936" s="431"/>
      <c r="J936" s="431"/>
      <c r="K936" s="431"/>
      <c r="L936" s="431"/>
      <c r="M936" s="431"/>
      <c r="N936" s="431"/>
      <c r="O936" s="431"/>
      <c r="P936" s="431"/>
      <c r="Q936" s="431"/>
      <c r="R936" s="431"/>
      <c r="S936" s="431"/>
      <c r="T936" s="431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</row>
    <row r="937">
      <c r="A937" s="10"/>
      <c r="B937" s="431"/>
      <c r="C937" s="431"/>
      <c r="D937" s="431"/>
      <c r="E937" s="431"/>
      <c r="F937" s="431"/>
      <c r="G937" s="431"/>
      <c r="H937" s="431"/>
      <c r="I937" s="431"/>
      <c r="J937" s="431"/>
      <c r="K937" s="431"/>
      <c r="L937" s="431"/>
      <c r="M937" s="431"/>
      <c r="N937" s="431"/>
      <c r="O937" s="431"/>
      <c r="P937" s="431"/>
      <c r="Q937" s="431"/>
      <c r="R937" s="431"/>
      <c r="S937" s="431"/>
      <c r="T937" s="431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</row>
    <row r="938">
      <c r="A938" s="10"/>
      <c r="B938" s="431"/>
      <c r="C938" s="431"/>
      <c r="D938" s="431"/>
      <c r="E938" s="431"/>
      <c r="F938" s="431"/>
      <c r="G938" s="431"/>
      <c r="H938" s="431"/>
      <c r="I938" s="431"/>
      <c r="J938" s="431"/>
      <c r="K938" s="431"/>
      <c r="L938" s="431"/>
      <c r="M938" s="431"/>
      <c r="N938" s="431"/>
      <c r="O938" s="431"/>
      <c r="P938" s="431"/>
      <c r="Q938" s="431"/>
      <c r="R938" s="431"/>
      <c r="S938" s="431"/>
      <c r="T938" s="431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</row>
    <row r="939">
      <c r="A939" s="10"/>
      <c r="B939" s="431"/>
      <c r="C939" s="431"/>
      <c r="D939" s="431"/>
      <c r="E939" s="431"/>
      <c r="F939" s="431"/>
      <c r="G939" s="431"/>
      <c r="H939" s="431"/>
      <c r="I939" s="431"/>
      <c r="J939" s="431"/>
      <c r="K939" s="431"/>
      <c r="L939" s="431"/>
      <c r="M939" s="431"/>
      <c r="N939" s="431"/>
      <c r="O939" s="431"/>
      <c r="P939" s="431"/>
      <c r="Q939" s="431"/>
      <c r="R939" s="431"/>
      <c r="S939" s="431"/>
      <c r="T939" s="431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</row>
    <row r="940">
      <c r="A940" s="10"/>
      <c r="B940" s="431"/>
      <c r="C940" s="431"/>
      <c r="D940" s="431"/>
      <c r="E940" s="431"/>
      <c r="F940" s="431"/>
      <c r="G940" s="431"/>
      <c r="H940" s="431"/>
      <c r="I940" s="431"/>
      <c r="J940" s="431"/>
      <c r="K940" s="431"/>
      <c r="L940" s="431"/>
      <c r="M940" s="431"/>
      <c r="N940" s="431"/>
      <c r="O940" s="431"/>
      <c r="P940" s="431"/>
      <c r="Q940" s="431"/>
      <c r="R940" s="431"/>
      <c r="S940" s="431"/>
      <c r="T940" s="431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</row>
    <row r="941">
      <c r="A941" s="10"/>
      <c r="B941" s="431"/>
      <c r="C941" s="431"/>
      <c r="D941" s="431"/>
      <c r="E941" s="431"/>
      <c r="F941" s="431"/>
      <c r="G941" s="431"/>
      <c r="H941" s="431"/>
      <c r="I941" s="431"/>
      <c r="J941" s="431"/>
      <c r="K941" s="431"/>
      <c r="L941" s="431"/>
      <c r="M941" s="431"/>
      <c r="N941" s="431"/>
      <c r="O941" s="431"/>
      <c r="P941" s="431"/>
      <c r="Q941" s="431"/>
      <c r="R941" s="431"/>
      <c r="S941" s="431"/>
      <c r="T941" s="431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</row>
    <row r="942">
      <c r="A942" s="10"/>
      <c r="B942" s="431"/>
      <c r="C942" s="431"/>
      <c r="D942" s="431"/>
      <c r="E942" s="431"/>
      <c r="F942" s="431"/>
      <c r="G942" s="431"/>
      <c r="H942" s="431"/>
      <c r="I942" s="431"/>
      <c r="J942" s="431"/>
      <c r="K942" s="431"/>
      <c r="L942" s="431"/>
      <c r="M942" s="431"/>
      <c r="N942" s="431"/>
      <c r="O942" s="431"/>
      <c r="P942" s="431"/>
      <c r="Q942" s="431"/>
      <c r="R942" s="431"/>
      <c r="S942" s="431"/>
      <c r="T942" s="431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</row>
    <row r="943">
      <c r="A943" s="10"/>
      <c r="B943" s="431"/>
      <c r="C943" s="431"/>
      <c r="D943" s="431"/>
      <c r="E943" s="431"/>
      <c r="F943" s="431"/>
      <c r="G943" s="431"/>
      <c r="H943" s="431"/>
      <c r="I943" s="431"/>
      <c r="J943" s="431"/>
      <c r="K943" s="431"/>
      <c r="L943" s="431"/>
      <c r="M943" s="431"/>
      <c r="N943" s="431"/>
      <c r="O943" s="431"/>
      <c r="P943" s="431"/>
      <c r="Q943" s="431"/>
      <c r="R943" s="431"/>
      <c r="S943" s="431"/>
      <c r="T943" s="431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</row>
    <row r="944">
      <c r="A944" s="10"/>
      <c r="B944" s="431"/>
      <c r="C944" s="431"/>
      <c r="D944" s="431"/>
      <c r="E944" s="431"/>
      <c r="F944" s="431"/>
      <c r="G944" s="431"/>
      <c r="H944" s="431"/>
      <c r="I944" s="431"/>
      <c r="J944" s="431"/>
      <c r="K944" s="431"/>
      <c r="L944" s="431"/>
      <c r="M944" s="431"/>
      <c r="N944" s="431"/>
      <c r="O944" s="431"/>
      <c r="P944" s="431"/>
      <c r="Q944" s="431"/>
      <c r="R944" s="431"/>
      <c r="S944" s="431"/>
      <c r="T944" s="431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</row>
    <row r="945">
      <c r="A945" s="10"/>
      <c r="B945" s="431"/>
      <c r="C945" s="431"/>
      <c r="D945" s="431"/>
      <c r="E945" s="431"/>
      <c r="F945" s="431"/>
      <c r="G945" s="431"/>
      <c r="H945" s="431"/>
      <c r="I945" s="431"/>
      <c r="J945" s="431"/>
      <c r="K945" s="431"/>
      <c r="L945" s="431"/>
      <c r="M945" s="431"/>
      <c r="N945" s="431"/>
      <c r="O945" s="431"/>
      <c r="P945" s="431"/>
      <c r="Q945" s="431"/>
      <c r="R945" s="431"/>
      <c r="S945" s="431"/>
      <c r="T945" s="431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</row>
    <row r="946">
      <c r="A946" s="10"/>
      <c r="B946" s="431"/>
      <c r="C946" s="431"/>
      <c r="D946" s="431"/>
      <c r="E946" s="431"/>
      <c r="F946" s="431"/>
      <c r="G946" s="431"/>
      <c r="H946" s="431"/>
      <c r="I946" s="431"/>
      <c r="J946" s="431"/>
      <c r="K946" s="431"/>
      <c r="L946" s="431"/>
      <c r="M946" s="431"/>
      <c r="N946" s="431"/>
      <c r="O946" s="431"/>
      <c r="P946" s="431"/>
      <c r="Q946" s="431"/>
      <c r="R946" s="431"/>
      <c r="S946" s="431"/>
      <c r="T946" s="431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</row>
    <row r="947">
      <c r="A947" s="10"/>
      <c r="B947" s="431"/>
      <c r="C947" s="431"/>
      <c r="D947" s="431"/>
      <c r="E947" s="431"/>
      <c r="F947" s="431"/>
      <c r="G947" s="431"/>
      <c r="H947" s="431"/>
      <c r="I947" s="431"/>
      <c r="J947" s="431"/>
      <c r="K947" s="431"/>
      <c r="L947" s="431"/>
      <c r="M947" s="431"/>
      <c r="N947" s="431"/>
      <c r="O947" s="431"/>
      <c r="P947" s="431"/>
      <c r="Q947" s="431"/>
      <c r="R947" s="431"/>
      <c r="S947" s="431"/>
      <c r="T947" s="431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</row>
    <row r="948">
      <c r="A948" s="10"/>
      <c r="B948" s="431"/>
      <c r="C948" s="431"/>
      <c r="D948" s="431"/>
      <c r="E948" s="431"/>
      <c r="F948" s="431"/>
      <c r="G948" s="431"/>
      <c r="H948" s="431"/>
      <c r="I948" s="431"/>
      <c r="J948" s="431"/>
      <c r="K948" s="431"/>
      <c r="L948" s="431"/>
      <c r="M948" s="431"/>
      <c r="N948" s="431"/>
      <c r="O948" s="431"/>
      <c r="P948" s="431"/>
      <c r="Q948" s="431"/>
      <c r="R948" s="431"/>
      <c r="S948" s="431"/>
      <c r="T948" s="431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</row>
    <row r="949">
      <c r="A949" s="10"/>
      <c r="B949" s="431"/>
      <c r="C949" s="431"/>
      <c r="D949" s="431"/>
      <c r="E949" s="431"/>
      <c r="F949" s="431"/>
      <c r="G949" s="431"/>
      <c r="H949" s="431"/>
      <c r="I949" s="431"/>
      <c r="J949" s="431"/>
      <c r="K949" s="431"/>
      <c r="L949" s="431"/>
      <c r="M949" s="431"/>
      <c r="N949" s="431"/>
      <c r="O949" s="431"/>
      <c r="P949" s="431"/>
      <c r="Q949" s="431"/>
      <c r="R949" s="431"/>
      <c r="S949" s="431"/>
      <c r="T949" s="431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</row>
    <row r="950">
      <c r="A950" s="10"/>
      <c r="B950" s="431"/>
      <c r="C950" s="431"/>
      <c r="D950" s="431"/>
      <c r="E950" s="431"/>
      <c r="F950" s="431"/>
      <c r="G950" s="431"/>
      <c r="H950" s="431"/>
      <c r="I950" s="431"/>
      <c r="J950" s="431"/>
      <c r="K950" s="431"/>
      <c r="L950" s="431"/>
      <c r="M950" s="431"/>
      <c r="N950" s="431"/>
      <c r="O950" s="431"/>
      <c r="P950" s="431"/>
      <c r="Q950" s="431"/>
      <c r="R950" s="431"/>
      <c r="S950" s="431"/>
      <c r="T950" s="431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</row>
    <row r="951">
      <c r="A951" s="10"/>
      <c r="B951" s="431"/>
      <c r="C951" s="431"/>
      <c r="D951" s="431"/>
      <c r="E951" s="431"/>
      <c r="F951" s="431"/>
      <c r="G951" s="431"/>
      <c r="H951" s="431"/>
      <c r="I951" s="431"/>
      <c r="J951" s="431"/>
      <c r="K951" s="431"/>
      <c r="L951" s="431"/>
      <c r="M951" s="431"/>
      <c r="N951" s="431"/>
      <c r="O951" s="431"/>
      <c r="P951" s="431"/>
      <c r="Q951" s="431"/>
      <c r="R951" s="431"/>
      <c r="S951" s="431"/>
      <c r="T951" s="431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</row>
    <row r="952">
      <c r="A952" s="10"/>
      <c r="B952" s="431"/>
      <c r="C952" s="431"/>
      <c r="D952" s="431"/>
      <c r="E952" s="431"/>
      <c r="F952" s="431"/>
      <c r="G952" s="431"/>
      <c r="H952" s="431"/>
      <c r="I952" s="431"/>
      <c r="J952" s="431"/>
      <c r="K952" s="431"/>
      <c r="L952" s="431"/>
      <c r="M952" s="431"/>
      <c r="N952" s="431"/>
      <c r="O952" s="431"/>
      <c r="P952" s="431"/>
      <c r="Q952" s="431"/>
      <c r="R952" s="431"/>
      <c r="S952" s="431"/>
      <c r="T952" s="431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</row>
    <row r="953">
      <c r="A953" s="10"/>
      <c r="B953" s="431"/>
      <c r="C953" s="431"/>
      <c r="D953" s="431"/>
      <c r="E953" s="431"/>
      <c r="F953" s="431"/>
      <c r="G953" s="431"/>
      <c r="H953" s="431"/>
      <c r="I953" s="431"/>
      <c r="J953" s="431"/>
      <c r="K953" s="431"/>
      <c r="L953" s="431"/>
      <c r="M953" s="431"/>
      <c r="N953" s="431"/>
      <c r="O953" s="431"/>
      <c r="P953" s="431"/>
      <c r="Q953" s="431"/>
      <c r="R953" s="431"/>
      <c r="S953" s="431"/>
      <c r="T953" s="431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</row>
    <row r="954">
      <c r="A954" s="10"/>
      <c r="B954" s="431"/>
      <c r="C954" s="431"/>
      <c r="D954" s="431"/>
      <c r="E954" s="431"/>
      <c r="F954" s="431"/>
      <c r="G954" s="431"/>
      <c r="H954" s="431"/>
      <c r="I954" s="431"/>
      <c r="J954" s="431"/>
      <c r="K954" s="431"/>
      <c r="L954" s="431"/>
      <c r="M954" s="431"/>
      <c r="N954" s="431"/>
      <c r="O954" s="431"/>
      <c r="P954" s="431"/>
      <c r="Q954" s="431"/>
      <c r="R954" s="431"/>
      <c r="S954" s="431"/>
      <c r="T954" s="431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</row>
    <row r="955">
      <c r="A955" s="10"/>
      <c r="B955" s="431"/>
      <c r="C955" s="431"/>
      <c r="D955" s="431"/>
      <c r="E955" s="431"/>
      <c r="F955" s="431"/>
      <c r="G955" s="431"/>
      <c r="H955" s="431"/>
      <c r="I955" s="431"/>
      <c r="J955" s="431"/>
      <c r="K955" s="431"/>
      <c r="L955" s="431"/>
      <c r="M955" s="431"/>
      <c r="N955" s="431"/>
      <c r="O955" s="431"/>
      <c r="P955" s="431"/>
      <c r="Q955" s="431"/>
      <c r="R955" s="431"/>
      <c r="S955" s="431"/>
      <c r="T955" s="431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</row>
    <row r="956">
      <c r="A956" s="10"/>
      <c r="B956" s="431"/>
      <c r="C956" s="431"/>
      <c r="D956" s="431"/>
      <c r="E956" s="431"/>
      <c r="F956" s="431"/>
      <c r="G956" s="431"/>
      <c r="H956" s="431"/>
      <c r="I956" s="431"/>
      <c r="J956" s="431"/>
      <c r="K956" s="431"/>
      <c r="L956" s="431"/>
      <c r="M956" s="431"/>
      <c r="N956" s="431"/>
      <c r="O956" s="431"/>
      <c r="P956" s="431"/>
      <c r="Q956" s="431"/>
      <c r="R956" s="431"/>
      <c r="S956" s="431"/>
      <c r="T956" s="431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</row>
    <row r="957">
      <c r="A957" s="10"/>
      <c r="B957" s="431"/>
      <c r="C957" s="431"/>
      <c r="D957" s="431"/>
      <c r="E957" s="431"/>
      <c r="F957" s="431"/>
      <c r="G957" s="431"/>
      <c r="H957" s="431"/>
      <c r="I957" s="431"/>
      <c r="J957" s="431"/>
      <c r="K957" s="431"/>
      <c r="L957" s="431"/>
      <c r="M957" s="431"/>
      <c r="N957" s="431"/>
      <c r="O957" s="431"/>
      <c r="P957" s="431"/>
      <c r="Q957" s="431"/>
      <c r="R957" s="431"/>
      <c r="S957" s="431"/>
      <c r="T957" s="431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</row>
    <row r="958">
      <c r="A958" s="10"/>
      <c r="B958" s="431"/>
      <c r="C958" s="431"/>
      <c r="D958" s="431"/>
      <c r="E958" s="431"/>
      <c r="F958" s="431"/>
      <c r="G958" s="431"/>
      <c r="H958" s="431"/>
      <c r="I958" s="431"/>
      <c r="J958" s="431"/>
      <c r="K958" s="431"/>
      <c r="L958" s="431"/>
      <c r="M958" s="431"/>
      <c r="N958" s="431"/>
      <c r="O958" s="431"/>
      <c r="P958" s="431"/>
      <c r="Q958" s="431"/>
      <c r="R958" s="431"/>
      <c r="S958" s="431"/>
      <c r="T958" s="431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</row>
    <row r="959">
      <c r="A959" s="10"/>
      <c r="B959" s="431"/>
      <c r="C959" s="431"/>
      <c r="D959" s="431"/>
      <c r="E959" s="431"/>
      <c r="F959" s="431"/>
      <c r="G959" s="431"/>
      <c r="H959" s="431"/>
      <c r="I959" s="431"/>
      <c r="J959" s="431"/>
      <c r="K959" s="431"/>
      <c r="L959" s="431"/>
      <c r="M959" s="431"/>
      <c r="N959" s="431"/>
      <c r="O959" s="431"/>
      <c r="P959" s="431"/>
      <c r="Q959" s="431"/>
      <c r="R959" s="431"/>
      <c r="S959" s="431"/>
      <c r="T959" s="431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</row>
    <row r="960">
      <c r="A960" s="10"/>
      <c r="B960" s="431"/>
      <c r="C960" s="431"/>
      <c r="D960" s="431"/>
      <c r="E960" s="431"/>
      <c r="F960" s="431"/>
      <c r="G960" s="431"/>
      <c r="H960" s="431"/>
      <c r="I960" s="431"/>
      <c r="J960" s="431"/>
      <c r="K960" s="431"/>
      <c r="L960" s="431"/>
      <c r="M960" s="431"/>
      <c r="N960" s="431"/>
      <c r="O960" s="431"/>
      <c r="P960" s="431"/>
      <c r="Q960" s="431"/>
      <c r="R960" s="431"/>
      <c r="S960" s="431"/>
      <c r="T960" s="431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</row>
    <row r="961">
      <c r="A961" s="10"/>
      <c r="B961" s="431"/>
      <c r="C961" s="431"/>
      <c r="D961" s="431"/>
      <c r="E961" s="431"/>
      <c r="F961" s="431"/>
      <c r="G961" s="431"/>
      <c r="H961" s="431"/>
      <c r="I961" s="431"/>
      <c r="J961" s="431"/>
      <c r="K961" s="431"/>
      <c r="L961" s="431"/>
      <c r="M961" s="431"/>
      <c r="N961" s="431"/>
      <c r="O961" s="431"/>
      <c r="P961" s="431"/>
      <c r="Q961" s="431"/>
      <c r="R961" s="431"/>
      <c r="S961" s="431"/>
      <c r="T961" s="431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</row>
    <row r="962">
      <c r="A962" s="10"/>
      <c r="B962" s="431"/>
      <c r="C962" s="431"/>
      <c r="D962" s="431"/>
      <c r="E962" s="431"/>
      <c r="F962" s="431"/>
      <c r="G962" s="431"/>
      <c r="H962" s="431"/>
      <c r="I962" s="431"/>
      <c r="J962" s="431"/>
      <c r="K962" s="431"/>
      <c r="L962" s="431"/>
      <c r="M962" s="431"/>
      <c r="N962" s="431"/>
      <c r="O962" s="431"/>
      <c r="P962" s="431"/>
      <c r="Q962" s="431"/>
      <c r="R962" s="431"/>
      <c r="S962" s="431"/>
      <c r="T962" s="431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</row>
    <row r="963">
      <c r="A963" s="10"/>
      <c r="B963" s="431"/>
      <c r="C963" s="431"/>
      <c r="D963" s="431"/>
      <c r="E963" s="431"/>
      <c r="F963" s="431"/>
      <c r="G963" s="431"/>
      <c r="H963" s="431"/>
      <c r="I963" s="431"/>
      <c r="J963" s="431"/>
      <c r="K963" s="431"/>
      <c r="L963" s="431"/>
      <c r="M963" s="431"/>
      <c r="N963" s="431"/>
      <c r="O963" s="431"/>
      <c r="P963" s="431"/>
      <c r="Q963" s="431"/>
      <c r="R963" s="431"/>
      <c r="S963" s="431"/>
      <c r="T963" s="431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</row>
    <row r="964">
      <c r="A964" s="10"/>
      <c r="B964" s="431"/>
      <c r="C964" s="431"/>
      <c r="D964" s="431"/>
      <c r="E964" s="431"/>
      <c r="F964" s="431"/>
      <c r="G964" s="431"/>
      <c r="H964" s="431"/>
      <c r="I964" s="431"/>
      <c r="J964" s="431"/>
      <c r="K964" s="431"/>
      <c r="L964" s="431"/>
      <c r="M964" s="431"/>
      <c r="N964" s="431"/>
      <c r="O964" s="431"/>
      <c r="P964" s="431"/>
      <c r="Q964" s="431"/>
      <c r="R964" s="431"/>
      <c r="S964" s="431"/>
      <c r="T964" s="431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</row>
    <row r="965">
      <c r="A965" s="10"/>
      <c r="B965" s="431"/>
      <c r="C965" s="431"/>
      <c r="D965" s="431"/>
      <c r="E965" s="431"/>
      <c r="F965" s="431"/>
      <c r="G965" s="431"/>
      <c r="H965" s="431"/>
      <c r="I965" s="431"/>
      <c r="J965" s="431"/>
      <c r="K965" s="431"/>
      <c r="L965" s="431"/>
      <c r="M965" s="431"/>
      <c r="N965" s="431"/>
      <c r="O965" s="431"/>
      <c r="P965" s="431"/>
      <c r="Q965" s="431"/>
      <c r="R965" s="431"/>
      <c r="S965" s="431"/>
      <c r="T965" s="431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</row>
    <row r="966">
      <c r="A966" s="10"/>
      <c r="B966" s="431"/>
      <c r="C966" s="431"/>
      <c r="D966" s="431"/>
      <c r="E966" s="431"/>
      <c r="F966" s="431"/>
      <c r="G966" s="431"/>
      <c r="H966" s="431"/>
      <c r="I966" s="431"/>
      <c r="J966" s="431"/>
      <c r="K966" s="431"/>
      <c r="L966" s="431"/>
      <c r="M966" s="431"/>
      <c r="N966" s="431"/>
      <c r="O966" s="431"/>
      <c r="P966" s="431"/>
      <c r="Q966" s="431"/>
      <c r="R966" s="431"/>
      <c r="S966" s="431"/>
      <c r="T966" s="431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</row>
    <row r="967">
      <c r="A967" s="10"/>
      <c r="B967" s="431"/>
      <c r="C967" s="431"/>
      <c r="D967" s="431"/>
      <c r="E967" s="431"/>
      <c r="F967" s="431"/>
      <c r="G967" s="431"/>
      <c r="H967" s="431"/>
      <c r="I967" s="431"/>
      <c r="J967" s="431"/>
      <c r="K967" s="431"/>
      <c r="L967" s="431"/>
      <c r="M967" s="431"/>
      <c r="N967" s="431"/>
      <c r="O967" s="431"/>
      <c r="P967" s="431"/>
      <c r="Q967" s="431"/>
      <c r="R967" s="431"/>
      <c r="S967" s="431"/>
      <c r="T967" s="431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</row>
    <row r="968">
      <c r="A968" s="10"/>
      <c r="B968" s="431"/>
      <c r="C968" s="431"/>
      <c r="D968" s="431"/>
      <c r="E968" s="431"/>
      <c r="F968" s="431"/>
      <c r="G968" s="431"/>
      <c r="H968" s="431"/>
      <c r="I968" s="431"/>
      <c r="J968" s="431"/>
      <c r="K968" s="431"/>
      <c r="L968" s="431"/>
      <c r="M968" s="431"/>
      <c r="N968" s="431"/>
      <c r="O968" s="431"/>
      <c r="P968" s="431"/>
      <c r="Q968" s="431"/>
      <c r="R968" s="431"/>
      <c r="S968" s="431"/>
      <c r="T968" s="431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</row>
    <row r="969">
      <c r="A969" s="10"/>
      <c r="B969" s="431"/>
      <c r="C969" s="431"/>
      <c r="D969" s="431"/>
      <c r="E969" s="431"/>
      <c r="F969" s="431"/>
      <c r="G969" s="431"/>
      <c r="H969" s="431"/>
      <c r="I969" s="431"/>
      <c r="J969" s="431"/>
      <c r="K969" s="431"/>
      <c r="L969" s="431"/>
      <c r="M969" s="431"/>
      <c r="N969" s="431"/>
      <c r="O969" s="431"/>
      <c r="P969" s="431"/>
      <c r="Q969" s="431"/>
      <c r="R969" s="431"/>
      <c r="S969" s="431"/>
      <c r="T969" s="431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</row>
    <row r="970">
      <c r="A970" s="10"/>
      <c r="B970" s="431"/>
      <c r="C970" s="431"/>
      <c r="D970" s="431"/>
      <c r="E970" s="431"/>
      <c r="F970" s="431"/>
      <c r="G970" s="431"/>
      <c r="H970" s="431"/>
      <c r="I970" s="431"/>
      <c r="J970" s="431"/>
      <c r="K970" s="431"/>
      <c r="L970" s="431"/>
      <c r="M970" s="431"/>
      <c r="N970" s="431"/>
      <c r="O970" s="431"/>
      <c r="P970" s="431"/>
      <c r="Q970" s="431"/>
      <c r="R970" s="431"/>
      <c r="S970" s="431"/>
      <c r="T970" s="431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</row>
    <row r="971">
      <c r="A971" s="10"/>
      <c r="B971" s="431"/>
      <c r="C971" s="431"/>
      <c r="D971" s="431"/>
      <c r="E971" s="431"/>
      <c r="F971" s="431"/>
      <c r="G971" s="431"/>
      <c r="H971" s="431"/>
      <c r="I971" s="431"/>
      <c r="J971" s="431"/>
      <c r="K971" s="431"/>
      <c r="L971" s="431"/>
      <c r="M971" s="431"/>
      <c r="N971" s="431"/>
      <c r="O971" s="431"/>
      <c r="P971" s="431"/>
      <c r="Q971" s="431"/>
      <c r="R971" s="431"/>
      <c r="S971" s="431"/>
      <c r="T971" s="431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</row>
    <row r="972">
      <c r="A972" s="10"/>
      <c r="B972" s="431"/>
      <c r="C972" s="431"/>
      <c r="D972" s="431"/>
      <c r="E972" s="431"/>
      <c r="F972" s="431"/>
      <c r="G972" s="431"/>
      <c r="H972" s="431"/>
      <c r="I972" s="431"/>
      <c r="J972" s="431"/>
      <c r="K972" s="431"/>
      <c r="L972" s="431"/>
      <c r="M972" s="431"/>
      <c r="N972" s="431"/>
      <c r="O972" s="431"/>
      <c r="P972" s="431"/>
      <c r="Q972" s="431"/>
      <c r="R972" s="431"/>
      <c r="S972" s="431"/>
      <c r="T972" s="431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</row>
    <row r="973">
      <c r="A973" s="10"/>
      <c r="B973" s="431"/>
      <c r="C973" s="431"/>
      <c r="D973" s="431"/>
      <c r="E973" s="431"/>
      <c r="F973" s="431"/>
      <c r="G973" s="431"/>
      <c r="H973" s="431"/>
      <c r="I973" s="431"/>
      <c r="J973" s="431"/>
      <c r="K973" s="431"/>
      <c r="L973" s="431"/>
      <c r="M973" s="431"/>
      <c r="N973" s="431"/>
      <c r="O973" s="431"/>
      <c r="P973" s="431"/>
      <c r="Q973" s="431"/>
      <c r="R973" s="431"/>
      <c r="S973" s="431"/>
      <c r="T973" s="431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</row>
    <row r="974">
      <c r="A974" s="10"/>
      <c r="B974" s="431"/>
      <c r="C974" s="431"/>
      <c r="D974" s="431"/>
      <c r="E974" s="431"/>
      <c r="F974" s="431"/>
      <c r="G974" s="431"/>
      <c r="H974" s="431"/>
      <c r="I974" s="431"/>
      <c r="J974" s="431"/>
      <c r="K974" s="431"/>
      <c r="L974" s="431"/>
      <c r="M974" s="431"/>
      <c r="N974" s="431"/>
      <c r="O974" s="431"/>
      <c r="P974" s="431"/>
      <c r="Q974" s="431"/>
      <c r="R974" s="431"/>
      <c r="S974" s="431"/>
      <c r="T974" s="431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</row>
    <row r="975">
      <c r="A975" s="10"/>
      <c r="B975" s="431"/>
      <c r="C975" s="431"/>
      <c r="D975" s="431"/>
      <c r="E975" s="431"/>
      <c r="F975" s="431"/>
      <c r="G975" s="431"/>
      <c r="H975" s="431"/>
      <c r="I975" s="431"/>
      <c r="J975" s="431"/>
      <c r="K975" s="431"/>
      <c r="L975" s="431"/>
      <c r="M975" s="431"/>
      <c r="N975" s="431"/>
      <c r="O975" s="431"/>
      <c r="P975" s="431"/>
      <c r="Q975" s="431"/>
      <c r="R975" s="431"/>
      <c r="S975" s="431"/>
      <c r="T975" s="431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</row>
    <row r="976">
      <c r="A976" s="10"/>
      <c r="B976" s="431"/>
      <c r="C976" s="431"/>
      <c r="D976" s="431"/>
      <c r="E976" s="431"/>
      <c r="F976" s="431"/>
      <c r="G976" s="431"/>
      <c r="H976" s="431"/>
      <c r="I976" s="431"/>
      <c r="J976" s="431"/>
      <c r="K976" s="431"/>
      <c r="L976" s="431"/>
      <c r="M976" s="431"/>
      <c r="N976" s="431"/>
      <c r="O976" s="431"/>
      <c r="P976" s="431"/>
      <c r="Q976" s="431"/>
      <c r="R976" s="431"/>
      <c r="S976" s="431"/>
      <c r="T976" s="431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</row>
    <row r="977">
      <c r="A977" s="10"/>
      <c r="B977" s="431"/>
      <c r="C977" s="431"/>
      <c r="D977" s="431"/>
      <c r="E977" s="431"/>
      <c r="F977" s="431"/>
      <c r="G977" s="431"/>
      <c r="H977" s="431"/>
      <c r="I977" s="431"/>
      <c r="J977" s="431"/>
      <c r="K977" s="431"/>
      <c r="L977" s="431"/>
      <c r="M977" s="431"/>
      <c r="N977" s="431"/>
      <c r="O977" s="431"/>
      <c r="P977" s="431"/>
      <c r="Q977" s="431"/>
      <c r="R977" s="431"/>
      <c r="S977" s="431"/>
      <c r="T977" s="431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</row>
    <row r="978">
      <c r="A978" s="10"/>
      <c r="B978" s="431"/>
      <c r="C978" s="431"/>
      <c r="D978" s="431"/>
      <c r="E978" s="431"/>
      <c r="F978" s="431"/>
      <c r="G978" s="431"/>
      <c r="H978" s="431"/>
      <c r="I978" s="431"/>
      <c r="J978" s="431"/>
      <c r="K978" s="431"/>
      <c r="L978" s="431"/>
      <c r="M978" s="431"/>
      <c r="N978" s="431"/>
      <c r="O978" s="431"/>
      <c r="P978" s="431"/>
      <c r="Q978" s="431"/>
      <c r="R978" s="431"/>
      <c r="S978" s="431"/>
      <c r="T978" s="431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</row>
    <row r="979">
      <c r="A979" s="10"/>
      <c r="B979" s="431"/>
      <c r="C979" s="431"/>
      <c r="D979" s="431"/>
      <c r="E979" s="431"/>
      <c r="F979" s="431"/>
      <c r="G979" s="431"/>
      <c r="H979" s="431"/>
      <c r="I979" s="431"/>
      <c r="J979" s="431"/>
      <c r="K979" s="431"/>
      <c r="L979" s="431"/>
      <c r="M979" s="431"/>
      <c r="N979" s="431"/>
      <c r="O979" s="431"/>
      <c r="P979" s="431"/>
      <c r="Q979" s="431"/>
      <c r="R979" s="431"/>
      <c r="S979" s="431"/>
      <c r="T979" s="431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</row>
    <row r="980">
      <c r="A980" s="10"/>
      <c r="B980" s="431"/>
      <c r="C980" s="431"/>
      <c r="D980" s="431"/>
      <c r="E980" s="431"/>
      <c r="F980" s="431"/>
      <c r="G980" s="431"/>
      <c r="H980" s="431"/>
      <c r="I980" s="431"/>
      <c r="J980" s="431"/>
      <c r="K980" s="431"/>
      <c r="L980" s="431"/>
      <c r="M980" s="431"/>
      <c r="N980" s="431"/>
      <c r="O980" s="431"/>
      <c r="P980" s="431"/>
      <c r="Q980" s="431"/>
      <c r="R980" s="431"/>
      <c r="S980" s="431"/>
      <c r="T980" s="431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</row>
    <row r="981">
      <c r="A981" s="10"/>
      <c r="B981" s="431"/>
      <c r="C981" s="431"/>
      <c r="D981" s="431"/>
      <c r="E981" s="431"/>
      <c r="F981" s="431"/>
      <c r="G981" s="431"/>
      <c r="H981" s="431"/>
      <c r="I981" s="431"/>
      <c r="J981" s="431"/>
      <c r="K981" s="431"/>
      <c r="L981" s="431"/>
      <c r="M981" s="431"/>
      <c r="N981" s="431"/>
      <c r="O981" s="431"/>
      <c r="P981" s="431"/>
      <c r="Q981" s="431"/>
      <c r="R981" s="431"/>
      <c r="S981" s="431"/>
      <c r="T981" s="431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</row>
    <row r="982">
      <c r="A982" s="10"/>
      <c r="B982" s="431"/>
      <c r="C982" s="431"/>
      <c r="D982" s="431"/>
      <c r="E982" s="431"/>
      <c r="F982" s="431"/>
      <c r="G982" s="431"/>
      <c r="H982" s="431"/>
      <c r="I982" s="431"/>
      <c r="J982" s="431"/>
      <c r="K982" s="431"/>
      <c r="L982" s="431"/>
      <c r="M982" s="431"/>
      <c r="N982" s="431"/>
      <c r="O982" s="431"/>
      <c r="P982" s="431"/>
      <c r="Q982" s="431"/>
      <c r="R982" s="431"/>
      <c r="S982" s="431"/>
      <c r="T982" s="431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</row>
    <row r="983">
      <c r="A983" s="10"/>
      <c r="B983" s="431"/>
      <c r="C983" s="431"/>
      <c r="D983" s="431"/>
      <c r="E983" s="431"/>
      <c r="F983" s="431"/>
      <c r="G983" s="431"/>
      <c r="H983" s="431"/>
      <c r="I983" s="431"/>
      <c r="J983" s="431"/>
      <c r="K983" s="431"/>
      <c r="L983" s="431"/>
      <c r="M983" s="431"/>
      <c r="N983" s="431"/>
      <c r="O983" s="431"/>
      <c r="P983" s="431"/>
      <c r="Q983" s="431"/>
      <c r="R983" s="431"/>
      <c r="S983" s="431"/>
      <c r="T983" s="431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</row>
    <row r="984">
      <c r="A984" s="10"/>
      <c r="B984" s="431"/>
      <c r="C984" s="431"/>
      <c r="D984" s="431"/>
      <c r="E984" s="431"/>
      <c r="F984" s="431"/>
      <c r="G984" s="431"/>
      <c r="H984" s="431"/>
      <c r="I984" s="431"/>
      <c r="J984" s="431"/>
      <c r="K984" s="431"/>
      <c r="L984" s="431"/>
      <c r="M984" s="431"/>
      <c r="N984" s="431"/>
      <c r="O984" s="431"/>
      <c r="P984" s="431"/>
      <c r="Q984" s="431"/>
      <c r="R984" s="431"/>
      <c r="S984" s="431"/>
      <c r="T984" s="431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</row>
    <row r="985">
      <c r="A985" s="10"/>
      <c r="B985" s="431"/>
      <c r="C985" s="431"/>
      <c r="D985" s="431"/>
      <c r="E985" s="431"/>
      <c r="F985" s="431"/>
      <c r="G985" s="431"/>
      <c r="H985" s="431"/>
      <c r="I985" s="431"/>
      <c r="J985" s="431"/>
      <c r="K985" s="431"/>
      <c r="L985" s="431"/>
      <c r="M985" s="431"/>
      <c r="N985" s="431"/>
      <c r="O985" s="431"/>
      <c r="P985" s="431"/>
      <c r="Q985" s="431"/>
      <c r="R985" s="431"/>
      <c r="S985" s="431"/>
      <c r="T985" s="431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</row>
    <row r="986">
      <c r="A986" s="10"/>
      <c r="B986" s="431"/>
      <c r="C986" s="431"/>
      <c r="D986" s="431"/>
      <c r="E986" s="431"/>
      <c r="F986" s="431"/>
      <c r="G986" s="431"/>
      <c r="H986" s="431"/>
      <c r="I986" s="431"/>
      <c r="J986" s="431"/>
      <c r="K986" s="431"/>
      <c r="L986" s="431"/>
      <c r="M986" s="431"/>
      <c r="N986" s="431"/>
      <c r="O986" s="431"/>
      <c r="P986" s="431"/>
      <c r="Q986" s="431"/>
      <c r="R986" s="431"/>
      <c r="S986" s="431"/>
      <c r="T986" s="431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</row>
    <row r="987">
      <c r="A987" s="10"/>
      <c r="B987" s="431"/>
      <c r="C987" s="431"/>
      <c r="D987" s="431"/>
      <c r="E987" s="431"/>
      <c r="F987" s="431"/>
      <c r="G987" s="431"/>
      <c r="H987" s="431"/>
      <c r="I987" s="431"/>
      <c r="J987" s="431"/>
      <c r="K987" s="431"/>
      <c r="L987" s="431"/>
      <c r="M987" s="431"/>
      <c r="N987" s="431"/>
      <c r="O987" s="431"/>
      <c r="P987" s="431"/>
      <c r="Q987" s="431"/>
      <c r="R987" s="431"/>
      <c r="S987" s="431"/>
      <c r="T987" s="431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</row>
    <row r="988">
      <c r="A988" s="10"/>
      <c r="B988" s="431"/>
      <c r="C988" s="431"/>
      <c r="D988" s="431"/>
      <c r="E988" s="431"/>
      <c r="F988" s="431"/>
      <c r="G988" s="431"/>
      <c r="H988" s="431"/>
      <c r="I988" s="431"/>
      <c r="J988" s="431"/>
      <c r="K988" s="431"/>
      <c r="L988" s="431"/>
      <c r="M988" s="431"/>
      <c r="N988" s="431"/>
      <c r="O988" s="431"/>
      <c r="P988" s="431"/>
      <c r="Q988" s="431"/>
      <c r="R988" s="431"/>
      <c r="S988" s="431"/>
      <c r="T988" s="431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</row>
    <row r="989">
      <c r="A989" s="10"/>
      <c r="B989" s="431"/>
      <c r="C989" s="431"/>
      <c r="D989" s="431"/>
      <c r="E989" s="431"/>
      <c r="F989" s="431"/>
      <c r="G989" s="431"/>
      <c r="H989" s="431"/>
      <c r="I989" s="431"/>
      <c r="J989" s="431"/>
      <c r="K989" s="431"/>
      <c r="L989" s="431"/>
      <c r="M989" s="431"/>
      <c r="N989" s="431"/>
      <c r="O989" s="431"/>
      <c r="P989" s="431"/>
      <c r="Q989" s="431"/>
      <c r="R989" s="431"/>
      <c r="S989" s="431"/>
      <c r="T989" s="431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</row>
    <row r="990">
      <c r="A990" s="10"/>
      <c r="B990" s="431"/>
      <c r="C990" s="431"/>
      <c r="D990" s="431"/>
      <c r="E990" s="431"/>
      <c r="F990" s="431"/>
      <c r="G990" s="431"/>
      <c r="H990" s="431"/>
      <c r="I990" s="431"/>
      <c r="J990" s="431"/>
      <c r="K990" s="431"/>
      <c r="L990" s="431"/>
      <c r="M990" s="431"/>
      <c r="N990" s="431"/>
      <c r="O990" s="431"/>
      <c r="P990" s="431"/>
      <c r="Q990" s="431"/>
      <c r="R990" s="431"/>
      <c r="S990" s="431"/>
      <c r="T990" s="431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</row>
    <row r="991">
      <c r="A991" s="10"/>
      <c r="B991" s="431"/>
      <c r="C991" s="431"/>
      <c r="D991" s="431"/>
      <c r="E991" s="431"/>
      <c r="F991" s="431"/>
      <c r="G991" s="431"/>
      <c r="H991" s="431"/>
      <c r="I991" s="431"/>
      <c r="J991" s="431"/>
      <c r="K991" s="431"/>
      <c r="L991" s="431"/>
      <c r="M991" s="431"/>
      <c r="N991" s="431"/>
      <c r="O991" s="431"/>
      <c r="P991" s="431"/>
      <c r="Q991" s="431"/>
      <c r="R991" s="431"/>
      <c r="S991" s="431"/>
      <c r="T991" s="431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</row>
    <row r="992">
      <c r="A992" s="10"/>
      <c r="B992" s="431"/>
      <c r="C992" s="431"/>
      <c r="D992" s="431"/>
      <c r="E992" s="431"/>
      <c r="F992" s="431"/>
      <c r="G992" s="431"/>
      <c r="H992" s="431"/>
      <c r="I992" s="431"/>
      <c r="J992" s="431"/>
      <c r="K992" s="431"/>
      <c r="L992" s="431"/>
      <c r="M992" s="431"/>
      <c r="N992" s="431"/>
      <c r="O992" s="431"/>
      <c r="P992" s="431"/>
      <c r="Q992" s="431"/>
      <c r="R992" s="431"/>
      <c r="S992" s="431"/>
      <c r="T992" s="431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</row>
    <row r="993">
      <c r="A993" s="10"/>
      <c r="B993" s="431"/>
      <c r="C993" s="431"/>
      <c r="D993" s="431"/>
      <c r="E993" s="431"/>
      <c r="F993" s="431"/>
      <c r="G993" s="431"/>
      <c r="H993" s="431"/>
      <c r="I993" s="431"/>
      <c r="J993" s="431"/>
      <c r="K993" s="431"/>
      <c r="L993" s="431"/>
      <c r="M993" s="431"/>
      <c r="N993" s="431"/>
      <c r="O993" s="431"/>
      <c r="P993" s="431"/>
      <c r="Q993" s="431"/>
      <c r="R993" s="431"/>
      <c r="S993" s="431"/>
      <c r="T993" s="431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</row>
    <row r="994">
      <c r="A994" s="10"/>
      <c r="B994" s="431"/>
      <c r="C994" s="431"/>
      <c r="D994" s="431"/>
      <c r="E994" s="431"/>
      <c r="F994" s="431"/>
      <c r="G994" s="431"/>
      <c r="H994" s="431"/>
      <c r="I994" s="431"/>
      <c r="J994" s="431"/>
      <c r="K994" s="431"/>
      <c r="L994" s="431"/>
      <c r="M994" s="431"/>
      <c r="N994" s="431"/>
      <c r="O994" s="431"/>
      <c r="P994" s="431"/>
      <c r="Q994" s="431"/>
      <c r="R994" s="431"/>
      <c r="S994" s="431"/>
      <c r="T994" s="431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</row>
    <row r="995">
      <c r="A995" s="10"/>
      <c r="B995" s="431"/>
      <c r="C995" s="431"/>
      <c r="D995" s="431"/>
      <c r="E995" s="431"/>
      <c r="F995" s="431"/>
      <c r="G995" s="431"/>
      <c r="H995" s="431"/>
      <c r="I995" s="431"/>
      <c r="J995" s="431"/>
      <c r="K995" s="431"/>
      <c r="L995" s="431"/>
      <c r="M995" s="431"/>
      <c r="N995" s="431"/>
      <c r="O995" s="431"/>
      <c r="P995" s="431"/>
      <c r="Q995" s="431"/>
      <c r="R995" s="431"/>
      <c r="S995" s="431"/>
      <c r="T995" s="431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</row>
    <row r="996">
      <c r="A996" s="10"/>
      <c r="B996" s="431"/>
      <c r="C996" s="431"/>
      <c r="D996" s="431"/>
      <c r="E996" s="431"/>
      <c r="F996" s="431"/>
      <c r="G996" s="431"/>
      <c r="H996" s="431"/>
      <c r="I996" s="431"/>
      <c r="J996" s="431"/>
      <c r="K996" s="431"/>
      <c r="L996" s="431"/>
      <c r="M996" s="431"/>
      <c r="N996" s="431"/>
      <c r="O996" s="431"/>
      <c r="P996" s="431"/>
      <c r="Q996" s="431"/>
      <c r="R996" s="431"/>
      <c r="S996" s="431"/>
      <c r="T996" s="431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</row>
    <row r="997">
      <c r="A997" s="10"/>
      <c r="B997" s="431"/>
      <c r="C997" s="431"/>
      <c r="D997" s="431"/>
      <c r="E997" s="431"/>
      <c r="F997" s="431"/>
      <c r="G997" s="431"/>
      <c r="H997" s="431"/>
      <c r="I997" s="431"/>
      <c r="J997" s="431"/>
      <c r="K997" s="431"/>
      <c r="L997" s="431"/>
      <c r="M997" s="431"/>
      <c r="N997" s="431"/>
      <c r="O997" s="431"/>
      <c r="P997" s="431"/>
      <c r="Q997" s="431"/>
      <c r="R997" s="431"/>
      <c r="S997" s="431"/>
      <c r="T997" s="431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</row>
    <row r="998">
      <c r="A998" s="10"/>
      <c r="B998" s="431"/>
      <c r="C998" s="431"/>
      <c r="D998" s="431"/>
      <c r="E998" s="431"/>
      <c r="F998" s="431"/>
      <c r="G998" s="431"/>
      <c r="H998" s="431"/>
      <c r="I998" s="431"/>
      <c r="J998" s="431"/>
      <c r="K998" s="431"/>
      <c r="L998" s="431"/>
      <c r="M998" s="431"/>
      <c r="N998" s="431"/>
      <c r="O998" s="431"/>
      <c r="P998" s="431"/>
      <c r="Q998" s="431"/>
      <c r="R998" s="431"/>
      <c r="S998" s="431"/>
      <c r="T998" s="431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</row>
    <row r="999">
      <c r="A999" s="10"/>
      <c r="B999" s="431"/>
      <c r="C999" s="431"/>
      <c r="D999" s="431"/>
      <c r="E999" s="431"/>
      <c r="F999" s="431"/>
      <c r="G999" s="431"/>
      <c r="H999" s="431"/>
      <c r="I999" s="431"/>
      <c r="J999" s="431"/>
      <c r="K999" s="431"/>
      <c r="L999" s="431"/>
      <c r="M999" s="431"/>
      <c r="N999" s="431"/>
      <c r="O999" s="431"/>
      <c r="P999" s="431"/>
      <c r="Q999" s="431"/>
      <c r="R999" s="431"/>
      <c r="S999" s="431"/>
      <c r="T999" s="431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</row>
    <row r="1000">
      <c r="A1000" s="10"/>
      <c r="B1000" s="431"/>
      <c r="C1000" s="431"/>
      <c r="D1000" s="431"/>
      <c r="E1000" s="431"/>
      <c r="F1000" s="431"/>
      <c r="G1000" s="431"/>
      <c r="H1000" s="431"/>
      <c r="I1000" s="431"/>
      <c r="J1000" s="431"/>
      <c r="K1000" s="431"/>
      <c r="L1000" s="431"/>
      <c r="M1000" s="431"/>
      <c r="N1000" s="431"/>
      <c r="O1000" s="431"/>
      <c r="P1000" s="431"/>
      <c r="Q1000" s="431"/>
      <c r="R1000" s="431"/>
      <c r="S1000" s="431"/>
      <c r="T1000" s="431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</row>
    <row r="1001">
      <c r="A1001" s="10"/>
      <c r="B1001" s="431"/>
      <c r="C1001" s="431"/>
      <c r="D1001" s="431"/>
      <c r="E1001" s="431"/>
      <c r="F1001" s="431"/>
      <c r="G1001" s="431"/>
      <c r="H1001" s="431"/>
      <c r="I1001" s="431"/>
      <c r="J1001" s="431"/>
      <c r="K1001" s="431"/>
      <c r="L1001" s="431"/>
      <c r="M1001" s="431"/>
      <c r="N1001" s="431"/>
      <c r="O1001" s="431"/>
      <c r="P1001" s="431"/>
      <c r="Q1001" s="431"/>
      <c r="R1001" s="431"/>
      <c r="S1001" s="431"/>
      <c r="T1001" s="431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</row>
    <row r="1002">
      <c r="A1002" s="10"/>
      <c r="B1002" s="431"/>
      <c r="C1002" s="431"/>
      <c r="D1002" s="431"/>
      <c r="E1002" s="431"/>
      <c r="F1002" s="431"/>
      <c r="G1002" s="431"/>
      <c r="H1002" s="431"/>
      <c r="I1002" s="431"/>
      <c r="J1002" s="431"/>
      <c r="K1002" s="431"/>
      <c r="L1002" s="431"/>
      <c r="M1002" s="431"/>
      <c r="N1002" s="431"/>
      <c r="O1002" s="431"/>
      <c r="P1002" s="431"/>
      <c r="Q1002" s="431"/>
      <c r="R1002" s="431"/>
      <c r="S1002" s="431"/>
      <c r="T1002" s="431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</row>
    <row r="1003">
      <c r="A1003" s="10"/>
      <c r="B1003" s="431"/>
      <c r="C1003" s="431"/>
      <c r="D1003" s="431"/>
      <c r="E1003" s="431"/>
      <c r="F1003" s="431"/>
      <c r="G1003" s="431"/>
      <c r="H1003" s="431"/>
      <c r="I1003" s="431"/>
      <c r="J1003" s="431"/>
      <c r="K1003" s="431"/>
      <c r="L1003" s="431"/>
      <c r="M1003" s="431"/>
      <c r="N1003" s="431"/>
      <c r="O1003" s="431"/>
      <c r="P1003" s="431"/>
      <c r="Q1003" s="431"/>
      <c r="R1003" s="431"/>
      <c r="S1003" s="431"/>
      <c r="T1003" s="431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</row>
    <row r="1004">
      <c r="A1004" s="10"/>
      <c r="B1004" s="431"/>
      <c r="C1004" s="431"/>
      <c r="D1004" s="431"/>
      <c r="E1004" s="431"/>
      <c r="F1004" s="431"/>
      <c r="G1004" s="431"/>
      <c r="H1004" s="431"/>
      <c r="I1004" s="431"/>
      <c r="J1004" s="431"/>
      <c r="K1004" s="431"/>
      <c r="L1004" s="431"/>
      <c r="M1004" s="431"/>
      <c r="N1004" s="431"/>
      <c r="O1004" s="431"/>
      <c r="P1004" s="431"/>
      <c r="Q1004" s="431"/>
      <c r="R1004" s="431"/>
      <c r="S1004" s="431"/>
      <c r="T1004" s="431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</row>
    <row r="1005">
      <c r="A1005" s="10"/>
      <c r="B1005" s="431"/>
      <c r="C1005" s="431"/>
      <c r="D1005" s="431"/>
      <c r="E1005" s="431"/>
      <c r="F1005" s="431"/>
      <c r="G1005" s="431"/>
      <c r="H1005" s="431"/>
      <c r="I1005" s="431"/>
      <c r="J1005" s="431"/>
      <c r="K1005" s="431"/>
      <c r="L1005" s="431"/>
      <c r="M1005" s="431"/>
      <c r="N1005" s="431"/>
      <c r="O1005" s="431"/>
      <c r="P1005" s="431"/>
      <c r="Q1005" s="431"/>
      <c r="R1005" s="431"/>
      <c r="S1005" s="431"/>
      <c r="T1005" s="431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</row>
  </sheetData>
  <mergeCells count="2">
    <mergeCell ref="A1:T1"/>
    <mergeCell ref="A18:T18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8.88"/>
  </cols>
  <sheetData>
    <row r="1">
      <c r="A1" s="432" t="s">
        <v>1142</v>
      </c>
      <c r="B1" s="356"/>
      <c r="C1" s="303"/>
    </row>
    <row r="2">
      <c r="A2" s="204" t="s">
        <v>1143</v>
      </c>
      <c r="B2" s="433"/>
      <c r="C2" s="434"/>
    </row>
    <row r="3">
      <c r="A3" s="204" t="s">
        <v>1144</v>
      </c>
      <c r="B3" s="204" t="s">
        <v>1145</v>
      </c>
      <c r="C3" s="435" t="s">
        <v>1146</v>
      </c>
    </row>
    <row r="4">
      <c r="A4" s="103" t="s">
        <v>1147</v>
      </c>
      <c r="B4" s="103">
        <v>2.0</v>
      </c>
      <c r="C4" s="434">
        <f>B4/B13</f>
        <v>0.05714285714</v>
      </c>
    </row>
    <row r="5">
      <c r="A5" s="103" t="s">
        <v>1148</v>
      </c>
      <c r="B5" s="103">
        <v>1.0</v>
      </c>
      <c r="C5" s="434">
        <f>B5/B13</f>
        <v>0.02857142857</v>
      </c>
    </row>
    <row r="6">
      <c r="A6" s="103" t="s">
        <v>1149</v>
      </c>
      <c r="B6" s="103">
        <v>1.0</v>
      </c>
      <c r="C6" s="434">
        <f>B6/B13</f>
        <v>0.02857142857</v>
      </c>
    </row>
    <row r="7">
      <c r="A7" s="103" t="s">
        <v>1150</v>
      </c>
      <c r="B7" s="103">
        <v>3.0</v>
      </c>
      <c r="C7" s="434">
        <f>B7/B13</f>
        <v>0.08571428571</v>
      </c>
    </row>
    <row r="8">
      <c r="A8" s="103" t="s">
        <v>1151</v>
      </c>
      <c r="B8" s="103">
        <v>1.0</v>
      </c>
      <c r="C8" s="434">
        <f>B8/B13</f>
        <v>0.02857142857</v>
      </c>
    </row>
    <row r="9">
      <c r="A9" s="103" t="s">
        <v>1152</v>
      </c>
      <c r="B9" s="103">
        <v>2.0</v>
      </c>
      <c r="C9" s="434">
        <f>B9/B13</f>
        <v>0.05714285714</v>
      </c>
    </row>
    <row r="10">
      <c r="A10" s="103" t="s">
        <v>1153</v>
      </c>
      <c r="B10" s="103">
        <v>2.0</v>
      </c>
      <c r="C10" s="434">
        <f>B10/B13</f>
        <v>0.05714285714</v>
      </c>
    </row>
    <row r="11">
      <c r="A11" s="103" t="s">
        <v>1154</v>
      </c>
      <c r="B11" s="103">
        <v>2.0</v>
      </c>
      <c r="C11" s="434">
        <f>B11/B13</f>
        <v>0.05714285714</v>
      </c>
    </row>
    <row r="12">
      <c r="A12" s="103" t="s">
        <v>1155</v>
      </c>
      <c r="B12" s="103">
        <v>21.0</v>
      </c>
      <c r="C12" s="434">
        <f>B12/B13</f>
        <v>0.6</v>
      </c>
    </row>
    <row r="13">
      <c r="A13" s="204" t="s">
        <v>952</v>
      </c>
      <c r="B13" s="204">
        <v>35.0</v>
      </c>
      <c r="C13" s="435">
        <v>1.0</v>
      </c>
    </row>
    <row r="14">
      <c r="A14" s="204" t="s">
        <v>249</v>
      </c>
      <c r="B14" s="204">
        <f t="shared" ref="B14:C14" si="1">AVERAGE(B4:B11)</f>
        <v>1.75</v>
      </c>
      <c r="C14" s="436">
        <f t="shared" si="1"/>
        <v>0.05</v>
      </c>
    </row>
    <row r="15">
      <c r="A15" s="204" t="s">
        <v>1156</v>
      </c>
      <c r="B15" s="433"/>
      <c r="C15" s="434"/>
    </row>
    <row r="16">
      <c r="A16" s="204" t="s">
        <v>1144</v>
      </c>
      <c r="B16" s="204" t="s">
        <v>1145</v>
      </c>
      <c r="C16" s="435" t="s">
        <v>1146</v>
      </c>
    </row>
    <row r="17">
      <c r="A17" s="103" t="s">
        <v>1147</v>
      </c>
      <c r="B17" s="103">
        <v>1.0</v>
      </c>
      <c r="C17" s="434">
        <f t="shared" ref="C17:C22" si="2">B17/$B$22</f>
        <v>0.09090909091</v>
      </c>
    </row>
    <row r="18">
      <c r="A18" s="103" t="s">
        <v>1153</v>
      </c>
      <c r="B18" s="103">
        <v>1.0</v>
      </c>
      <c r="C18" s="434">
        <f t="shared" si="2"/>
        <v>0.09090909091</v>
      </c>
    </row>
    <row r="19">
      <c r="A19" s="103" t="s">
        <v>1151</v>
      </c>
      <c r="B19" s="103">
        <v>1.0</v>
      </c>
      <c r="C19" s="434">
        <f t="shared" si="2"/>
        <v>0.09090909091</v>
      </c>
    </row>
    <row r="20">
      <c r="A20" s="103" t="s">
        <v>1148</v>
      </c>
      <c r="B20" s="103">
        <v>1.0</v>
      </c>
      <c r="C20" s="434">
        <f t="shared" si="2"/>
        <v>0.09090909091</v>
      </c>
    </row>
    <row r="21">
      <c r="A21" s="103" t="s">
        <v>1155</v>
      </c>
      <c r="B21" s="103">
        <v>7.0</v>
      </c>
      <c r="C21" s="434">
        <f t="shared" si="2"/>
        <v>0.6363636364</v>
      </c>
    </row>
    <row r="22">
      <c r="A22" s="204" t="s">
        <v>952</v>
      </c>
      <c r="B22" s="204">
        <v>11.0</v>
      </c>
      <c r="C22" s="436">
        <f t="shared" si="2"/>
        <v>1</v>
      </c>
    </row>
    <row r="23">
      <c r="A23" s="204" t="s">
        <v>1157</v>
      </c>
      <c r="B23" s="204" t="s">
        <v>1145</v>
      </c>
      <c r="C23" s="435" t="s">
        <v>1146</v>
      </c>
    </row>
    <row r="24">
      <c r="A24" s="103" t="s">
        <v>1158</v>
      </c>
      <c r="B24" s="103">
        <v>2.0</v>
      </c>
      <c r="C24" s="434">
        <f t="shared" ref="C24:C32" si="3">B24/$B$32</f>
        <v>0.1</v>
      </c>
    </row>
    <row r="25">
      <c r="A25" s="103" t="s">
        <v>1152</v>
      </c>
      <c r="B25" s="103">
        <v>2.0</v>
      </c>
      <c r="C25" s="434">
        <f t="shared" si="3"/>
        <v>0.1</v>
      </c>
    </row>
    <row r="26">
      <c r="A26" s="103" t="s">
        <v>1159</v>
      </c>
      <c r="B26" s="103">
        <v>3.0</v>
      </c>
      <c r="C26" s="434">
        <f t="shared" si="3"/>
        <v>0.15</v>
      </c>
    </row>
    <row r="27">
      <c r="A27" s="103" t="s">
        <v>1148</v>
      </c>
      <c r="B27" s="103">
        <v>1.0</v>
      </c>
      <c r="C27" s="434">
        <f t="shared" si="3"/>
        <v>0.05</v>
      </c>
    </row>
    <row r="28">
      <c r="A28" s="103" t="s">
        <v>1153</v>
      </c>
      <c r="B28" s="103">
        <v>1.0</v>
      </c>
      <c r="C28" s="434">
        <f t="shared" si="3"/>
        <v>0.05</v>
      </c>
    </row>
    <row r="29">
      <c r="A29" s="103" t="s">
        <v>1147</v>
      </c>
      <c r="B29" s="103">
        <v>2.0</v>
      </c>
      <c r="C29" s="434">
        <f t="shared" si="3"/>
        <v>0.1</v>
      </c>
    </row>
    <row r="30">
      <c r="A30" s="103" t="s">
        <v>1160</v>
      </c>
      <c r="B30" s="103">
        <v>1.0</v>
      </c>
      <c r="C30" s="434">
        <f t="shared" si="3"/>
        <v>0.05</v>
      </c>
    </row>
    <row r="31">
      <c r="A31" s="103" t="s">
        <v>1155</v>
      </c>
      <c r="B31" s="103">
        <v>8.0</v>
      </c>
      <c r="C31" s="434">
        <f t="shared" si="3"/>
        <v>0.4</v>
      </c>
    </row>
    <row r="32">
      <c r="A32" s="204" t="s">
        <v>952</v>
      </c>
      <c r="B32" s="437">
        <f>SUM(B24:B31)</f>
        <v>20</v>
      </c>
      <c r="C32" s="436">
        <f t="shared" si="3"/>
        <v>1</v>
      </c>
    </row>
    <row r="33">
      <c r="A33" s="204" t="s">
        <v>1161</v>
      </c>
      <c r="B33" s="204" t="s">
        <v>1145</v>
      </c>
      <c r="C33" s="435" t="s">
        <v>1146</v>
      </c>
    </row>
    <row r="34">
      <c r="A34" s="103" t="s">
        <v>1162</v>
      </c>
      <c r="B34" s="103">
        <v>1.0</v>
      </c>
      <c r="C34" s="434">
        <f t="shared" ref="C34:C39" si="4">B34/$B$39</f>
        <v>0.09090909091</v>
      </c>
    </row>
    <row r="35">
      <c r="A35" s="103" t="s">
        <v>1152</v>
      </c>
      <c r="B35" s="103">
        <v>2.0</v>
      </c>
      <c r="C35" s="434">
        <f t="shared" si="4"/>
        <v>0.1818181818</v>
      </c>
    </row>
    <row r="36">
      <c r="A36" s="103" t="s">
        <v>1147</v>
      </c>
      <c r="B36" s="103">
        <v>1.0</v>
      </c>
      <c r="C36" s="434">
        <f t="shared" si="4"/>
        <v>0.09090909091</v>
      </c>
    </row>
    <row r="37">
      <c r="A37" s="103" t="s">
        <v>1154</v>
      </c>
      <c r="B37" s="103">
        <v>1.0</v>
      </c>
      <c r="C37" s="434">
        <f t="shared" si="4"/>
        <v>0.09090909091</v>
      </c>
    </row>
    <row r="38">
      <c r="A38" s="103" t="s">
        <v>1163</v>
      </c>
      <c r="B38" s="103">
        <v>6.0</v>
      </c>
      <c r="C38" s="434">
        <f t="shared" si="4"/>
        <v>0.5454545455</v>
      </c>
    </row>
    <row r="39">
      <c r="A39" s="204" t="s">
        <v>952</v>
      </c>
      <c r="B39" s="437">
        <f>SUM(B34:B38)</f>
        <v>11</v>
      </c>
      <c r="C39" s="436">
        <f t="shared" si="4"/>
        <v>1</v>
      </c>
    </row>
    <row r="40">
      <c r="A40" s="204" t="s">
        <v>1164</v>
      </c>
      <c r="B40" s="204" t="s">
        <v>1145</v>
      </c>
      <c r="C40" s="435" t="s">
        <v>1146</v>
      </c>
    </row>
    <row r="41">
      <c r="A41" s="204" t="s">
        <v>1165</v>
      </c>
      <c r="B41" s="103">
        <v>1.0</v>
      </c>
      <c r="C41" s="434">
        <f t="shared" ref="C41:C45" si="5">B41/$B$45</f>
        <v>0.25</v>
      </c>
    </row>
    <row r="42">
      <c r="A42" s="204" t="s">
        <v>1147</v>
      </c>
      <c r="B42" s="103">
        <v>1.0</v>
      </c>
      <c r="C42" s="434">
        <f t="shared" si="5"/>
        <v>0.25</v>
      </c>
    </row>
    <row r="43">
      <c r="A43" s="204" t="s">
        <v>1166</v>
      </c>
      <c r="B43" s="103">
        <v>1.0</v>
      </c>
      <c r="C43" s="434">
        <f t="shared" si="5"/>
        <v>0.25</v>
      </c>
    </row>
    <row r="44">
      <c r="A44" s="204" t="s">
        <v>1155</v>
      </c>
      <c r="B44" s="103">
        <v>1.0</v>
      </c>
      <c r="C44" s="434">
        <f t="shared" si="5"/>
        <v>0.25</v>
      </c>
    </row>
    <row r="45">
      <c r="A45" s="204" t="s">
        <v>952</v>
      </c>
      <c r="B45" s="437">
        <f>SUM(B41:B44)</f>
        <v>4</v>
      </c>
      <c r="C45" s="436">
        <f t="shared" si="5"/>
        <v>1</v>
      </c>
    </row>
    <row r="46">
      <c r="A46" s="204" t="s">
        <v>249</v>
      </c>
      <c r="B46" s="204">
        <v>1.0</v>
      </c>
      <c r="C46" s="435">
        <v>0.25</v>
      </c>
    </row>
    <row r="47">
      <c r="A47" s="204" t="s">
        <v>1167</v>
      </c>
      <c r="B47" s="433"/>
      <c r="C47" s="434"/>
    </row>
    <row r="48">
      <c r="A48" s="204" t="s">
        <v>1168</v>
      </c>
      <c r="B48" s="103">
        <v>1.0</v>
      </c>
      <c r="C48" s="438">
        <v>0.5</v>
      </c>
    </row>
    <row r="49">
      <c r="A49" s="204" t="s">
        <v>1155</v>
      </c>
      <c r="B49" s="103">
        <v>1.0</v>
      </c>
      <c r="C49" s="438">
        <v>0.5</v>
      </c>
    </row>
    <row r="50">
      <c r="A50" s="204" t="s">
        <v>952</v>
      </c>
      <c r="B50" s="204">
        <v>2.0</v>
      </c>
      <c r="C50" s="435">
        <v>1.0</v>
      </c>
    </row>
    <row r="51">
      <c r="A51" s="204" t="s">
        <v>1169</v>
      </c>
      <c r="B51" s="204" t="s">
        <v>1145</v>
      </c>
      <c r="C51" s="435" t="s">
        <v>1146</v>
      </c>
    </row>
    <row r="52">
      <c r="A52" s="103" t="s">
        <v>1147</v>
      </c>
      <c r="B52" s="103">
        <v>1.0</v>
      </c>
      <c r="C52" s="434">
        <f t="shared" ref="C52:C58" si="6">B52/$B$58</f>
        <v>0.09090909091</v>
      </c>
    </row>
    <row r="53">
      <c r="A53" s="103" t="s">
        <v>1154</v>
      </c>
      <c r="B53" s="103">
        <v>2.0</v>
      </c>
      <c r="C53" s="434">
        <f t="shared" si="6"/>
        <v>0.1818181818</v>
      </c>
    </row>
    <row r="54">
      <c r="A54" s="103" t="s">
        <v>1160</v>
      </c>
      <c r="B54" s="103">
        <v>1.0</v>
      </c>
      <c r="C54" s="434">
        <f t="shared" si="6"/>
        <v>0.09090909091</v>
      </c>
    </row>
    <row r="55">
      <c r="A55" s="103" t="s">
        <v>1150</v>
      </c>
      <c r="B55" s="103">
        <v>1.0</v>
      </c>
      <c r="C55" s="434">
        <f t="shared" si="6"/>
        <v>0.09090909091</v>
      </c>
    </row>
    <row r="56">
      <c r="A56" s="103" t="s">
        <v>1153</v>
      </c>
      <c r="B56" s="103">
        <v>1.0</v>
      </c>
      <c r="C56" s="434">
        <f t="shared" si="6"/>
        <v>0.09090909091</v>
      </c>
    </row>
    <row r="57">
      <c r="A57" s="103" t="s">
        <v>1155</v>
      </c>
      <c r="B57" s="103">
        <v>5.0</v>
      </c>
      <c r="C57" s="434">
        <f t="shared" si="6"/>
        <v>0.4545454545</v>
      </c>
    </row>
    <row r="58">
      <c r="A58" s="204" t="s">
        <v>952</v>
      </c>
      <c r="B58" s="437">
        <f>SUM(B52:B57)</f>
        <v>11</v>
      </c>
      <c r="C58" s="436">
        <f t="shared" si="6"/>
        <v>1</v>
      </c>
    </row>
    <row r="59">
      <c r="A59" s="204" t="s">
        <v>1170</v>
      </c>
      <c r="B59" s="204" t="s">
        <v>1145</v>
      </c>
      <c r="C59" s="435" t="s">
        <v>1146</v>
      </c>
    </row>
    <row r="60">
      <c r="A60" s="103" t="s">
        <v>1152</v>
      </c>
      <c r="B60" s="103">
        <v>2.0</v>
      </c>
      <c r="C60" s="434">
        <f t="shared" ref="C60:C64" si="7">B60/$B$64</f>
        <v>0.2857142857</v>
      </c>
    </row>
    <row r="61">
      <c r="A61" s="103" t="s">
        <v>1148</v>
      </c>
      <c r="B61" s="103">
        <v>1.0</v>
      </c>
      <c r="C61" s="434">
        <f t="shared" si="7"/>
        <v>0.1428571429</v>
      </c>
    </row>
    <row r="62">
      <c r="A62" s="103" t="s">
        <v>1171</v>
      </c>
      <c r="B62" s="103">
        <v>1.0</v>
      </c>
      <c r="C62" s="434">
        <f t="shared" si="7"/>
        <v>0.1428571429</v>
      </c>
    </row>
    <row r="63">
      <c r="A63" s="103" t="s">
        <v>1155</v>
      </c>
      <c r="B63" s="103">
        <v>3.0</v>
      </c>
      <c r="C63" s="434">
        <f t="shared" si="7"/>
        <v>0.4285714286</v>
      </c>
    </row>
    <row r="64">
      <c r="A64" s="204" t="s">
        <v>952</v>
      </c>
      <c r="B64" s="437">
        <f>SUM(B60:B63)</f>
        <v>7</v>
      </c>
      <c r="C64" s="436">
        <f t="shared" si="7"/>
        <v>1</v>
      </c>
    </row>
    <row r="65">
      <c r="A65" s="204" t="s">
        <v>249</v>
      </c>
      <c r="B65" s="437">
        <f>AVERAGE(B60:B63)</f>
        <v>1.75</v>
      </c>
      <c r="C65" s="436">
        <f>AVERAGE(C60:C62)</f>
        <v>0.1904761905</v>
      </c>
    </row>
    <row r="66">
      <c r="A66" s="204" t="s">
        <v>1172</v>
      </c>
      <c r="B66" s="204" t="s">
        <v>1145</v>
      </c>
      <c r="C66" s="435" t="s">
        <v>1146</v>
      </c>
    </row>
    <row r="67" ht="15.0" customHeight="1">
      <c r="A67" s="103" t="s">
        <v>1155</v>
      </c>
      <c r="B67" s="103">
        <v>1.0</v>
      </c>
      <c r="C67" s="438">
        <v>0.3333</v>
      </c>
    </row>
    <row r="68">
      <c r="A68" s="103" t="s">
        <v>1154</v>
      </c>
      <c r="B68" s="103">
        <v>1.0</v>
      </c>
      <c r="C68" s="439">
        <v>0.3333</v>
      </c>
    </row>
    <row r="69">
      <c r="A69" s="103" t="s">
        <v>1152</v>
      </c>
      <c r="B69" s="103">
        <v>1.0</v>
      </c>
      <c r="C69" s="439">
        <v>0.3333</v>
      </c>
    </row>
    <row r="70">
      <c r="A70" s="204" t="s">
        <v>952</v>
      </c>
      <c r="B70" s="103">
        <v>3.0</v>
      </c>
      <c r="C70" s="438">
        <v>1.0</v>
      </c>
    </row>
    <row r="71">
      <c r="A71" s="204" t="s">
        <v>1173</v>
      </c>
      <c r="B71" s="204" t="s">
        <v>1145</v>
      </c>
      <c r="C71" s="435" t="s">
        <v>1146</v>
      </c>
    </row>
    <row r="72">
      <c r="A72" s="103" t="s">
        <v>1155</v>
      </c>
      <c r="B72" s="103">
        <v>1.0</v>
      </c>
      <c r="C72" s="434">
        <f t="shared" ref="C72:C77" si="8">B72/$B$77</f>
        <v>0.1111111111</v>
      </c>
    </row>
    <row r="73">
      <c r="A73" s="103" t="s">
        <v>1152</v>
      </c>
      <c r="B73" s="103">
        <v>5.0</v>
      </c>
      <c r="C73" s="434">
        <f t="shared" si="8"/>
        <v>0.5555555556</v>
      </c>
    </row>
    <row r="74">
      <c r="A74" s="103" t="s">
        <v>1154</v>
      </c>
      <c r="B74" s="103">
        <v>1.0</v>
      </c>
      <c r="C74" s="434">
        <f t="shared" si="8"/>
        <v>0.1111111111</v>
      </c>
    </row>
    <row r="75">
      <c r="A75" s="103" t="s">
        <v>1147</v>
      </c>
      <c r="B75" s="103">
        <v>1.0</v>
      </c>
      <c r="C75" s="434">
        <f t="shared" si="8"/>
        <v>0.1111111111</v>
      </c>
    </row>
    <row r="76">
      <c r="A76" s="103" t="s">
        <v>1148</v>
      </c>
      <c r="B76" s="103">
        <v>1.0</v>
      </c>
      <c r="C76" s="434">
        <f t="shared" si="8"/>
        <v>0.1111111111</v>
      </c>
    </row>
    <row r="77">
      <c r="A77" s="204" t="s">
        <v>952</v>
      </c>
      <c r="B77" s="433">
        <f>SUM(B72:B76)</f>
        <v>9</v>
      </c>
      <c r="C77" s="434">
        <f t="shared" si="8"/>
        <v>1</v>
      </c>
    </row>
    <row r="78">
      <c r="A78" s="204" t="s">
        <v>1174</v>
      </c>
      <c r="B78" s="204" t="s">
        <v>1145</v>
      </c>
      <c r="C78" s="435" t="s">
        <v>1146</v>
      </c>
    </row>
    <row r="79">
      <c r="A79" s="103" t="s">
        <v>1155</v>
      </c>
      <c r="B79" s="103">
        <v>2.0</v>
      </c>
      <c r="C79" s="434">
        <f t="shared" ref="C79:C87" si="9">B79/$B$87</f>
        <v>0.1052631579</v>
      </c>
    </row>
    <row r="80">
      <c r="A80" s="103" t="s">
        <v>1152</v>
      </c>
      <c r="B80" s="103">
        <v>8.0</v>
      </c>
      <c r="C80" s="434">
        <f t="shared" si="9"/>
        <v>0.4210526316</v>
      </c>
    </row>
    <row r="81">
      <c r="A81" s="103" t="s">
        <v>1175</v>
      </c>
      <c r="B81" s="103">
        <v>1.0</v>
      </c>
      <c r="C81" s="434">
        <f t="shared" si="9"/>
        <v>0.05263157895</v>
      </c>
    </row>
    <row r="82">
      <c r="A82" s="103" t="s">
        <v>1154</v>
      </c>
      <c r="B82" s="103">
        <v>3.0</v>
      </c>
      <c r="C82" s="434">
        <f t="shared" si="9"/>
        <v>0.1578947368</v>
      </c>
    </row>
    <row r="83">
      <c r="A83" s="103" t="s">
        <v>1158</v>
      </c>
      <c r="B83" s="103">
        <v>1.0</v>
      </c>
      <c r="C83" s="434">
        <f t="shared" si="9"/>
        <v>0.05263157895</v>
      </c>
    </row>
    <row r="84">
      <c r="A84" s="103" t="s">
        <v>1147</v>
      </c>
      <c r="B84" s="103">
        <v>2.0</v>
      </c>
      <c r="C84" s="434">
        <f t="shared" si="9"/>
        <v>0.1052631579</v>
      </c>
    </row>
    <row r="85">
      <c r="A85" s="103" t="s">
        <v>1151</v>
      </c>
      <c r="B85" s="103">
        <v>1.0</v>
      </c>
      <c r="C85" s="434">
        <f t="shared" si="9"/>
        <v>0.05263157895</v>
      </c>
    </row>
    <row r="86">
      <c r="A86" s="103" t="s">
        <v>1148</v>
      </c>
      <c r="B86" s="103">
        <v>1.0</v>
      </c>
      <c r="C86" s="434">
        <f t="shared" si="9"/>
        <v>0.05263157895</v>
      </c>
    </row>
    <row r="87">
      <c r="A87" s="204" t="s">
        <v>952</v>
      </c>
      <c r="B87" s="433">
        <f>SUM(B79:B86)</f>
        <v>19</v>
      </c>
      <c r="C87" s="434">
        <f t="shared" si="9"/>
        <v>1</v>
      </c>
    </row>
    <row r="88">
      <c r="A88" s="204" t="s">
        <v>1176</v>
      </c>
      <c r="B88" s="204" t="s">
        <v>1145</v>
      </c>
      <c r="C88" s="435" t="s">
        <v>1146</v>
      </c>
    </row>
    <row r="89">
      <c r="A89" s="103" t="s">
        <v>1155</v>
      </c>
      <c r="B89" s="103">
        <v>1.0</v>
      </c>
      <c r="C89" s="434">
        <f t="shared" ref="C89:C92" si="10">B89/$B$92</f>
        <v>0.25</v>
      </c>
    </row>
    <row r="90">
      <c r="A90" s="103" t="s">
        <v>1152</v>
      </c>
      <c r="B90" s="103">
        <v>2.0</v>
      </c>
      <c r="C90" s="434">
        <f t="shared" si="10"/>
        <v>0.5</v>
      </c>
    </row>
    <row r="91">
      <c r="A91" s="103" t="s">
        <v>1147</v>
      </c>
      <c r="B91" s="103">
        <v>1.0</v>
      </c>
      <c r="C91" s="434">
        <f t="shared" si="10"/>
        <v>0.25</v>
      </c>
    </row>
    <row r="92">
      <c r="A92" s="103" t="s">
        <v>952</v>
      </c>
      <c r="B92" s="433">
        <f>SUM(B89:B91)</f>
        <v>4</v>
      </c>
      <c r="C92" s="434">
        <f t="shared" si="10"/>
        <v>1</v>
      </c>
    </row>
    <row r="93">
      <c r="A93" s="204" t="s">
        <v>1177</v>
      </c>
      <c r="B93" s="204" t="s">
        <v>1145</v>
      </c>
      <c r="C93" s="435" t="s">
        <v>1146</v>
      </c>
    </row>
    <row r="94">
      <c r="A94" s="103" t="s">
        <v>1155</v>
      </c>
      <c r="B94" s="103">
        <v>1.0</v>
      </c>
      <c r="C94" s="438">
        <v>1.0</v>
      </c>
      <c r="D94" s="358">
        <v>4926.0</v>
      </c>
    </row>
    <row r="95">
      <c r="A95" s="204" t="s">
        <v>1178</v>
      </c>
      <c r="B95" s="204" t="s">
        <v>1145</v>
      </c>
      <c r="C95" s="435" t="s">
        <v>1146</v>
      </c>
    </row>
    <row r="96">
      <c r="A96" s="103" t="s">
        <v>1155</v>
      </c>
      <c r="B96" s="103">
        <v>1.0</v>
      </c>
      <c r="C96" s="434">
        <f t="shared" ref="C96:C103" si="11">B96/$B$103</f>
        <v>0.125</v>
      </c>
    </row>
    <row r="97">
      <c r="A97" s="103" t="s">
        <v>1179</v>
      </c>
      <c r="B97" s="103">
        <v>1.0</v>
      </c>
      <c r="C97" s="434">
        <f t="shared" si="11"/>
        <v>0.125</v>
      </c>
    </row>
    <row r="98">
      <c r="A98" s="103" t="s">
        <v>1180</v>
      </c>
      <c r="B98" s="103">
        <v>1.0</v>
      </c>
      <c r="C98" s="434">
        <f t="shared" si="11"/>
        <v>0.125</v>
      </c>
    </row>
    <row r="99">
      <c r="A99" s="103" t="s">
        <v>1151</v>
      </c>
      <c r="B99" s="103">
        <v>1.0</v>
      </c>
      <c r="C99" s="434">
        <f t="shared" si="11"/>
        <v>0.125</v>
      </c>
    </row>
    <row r="100">
      <c r="A100" s="103" t="s">
        <v>1148</v>
      </c>
      <c r="B100" s="103">
        <v>1.0</v>
      </c>
      <c r="C100" s="434">
        <f t="shared" si="11"/>
        <v>0.125</v>
      </c>
    </row>
    <row r="101">
      <c r="A101" s="103" t="s">
        <v>1152</v>
      </c>
      <c r="B101" s="103">
        <v>1.0</v>
      </c>
      <c r="C101" s="434">
        <f t="shared" si="11"/>
        <v>0.125</v>
      </c>
    </row>
    <row r="102">
      <c r="A102" s="103" t="s">
        <v>1154</v>
      </c>
      <c r="B102" s="103">
        <v>1.0</v>
      </c>
      <c r="C102" s="434">
        <f t="shared" si="11"/>
        <v>0.125</v>
      </c>
    </row>
    <row r="103">
      <c r="A103" s="103" t="s">
        <v>952</v>
      </c>
      <c r="B103" s="433">
        <f>SUM(B93:B102)</f>
        <v>8</v>
      </c>
      <c r="C103" s="434">
        <f t="shared" si="11"/>
        <v>1</v>
      </c>
    </row>
    <row r="104">
      <c r="A104" s="204" t="s">
        <v>1181</v>
      </c>
      <c r="B104" s="204" t="s">
        <v>1145</v>
      </c>
      <c r="C104" s="435" t="s">
        <v>1146</v>
      </c>
    </row>
    <row r="105">
      <c r="A105" s="103" t="s">
        <v>1155</v>
      </c>
      <c r="B105" s="103">
        <v>1.0</v>
      </c>
      <c r="C105" s="434">
        <f t="shared" ref="C105:C109" si="12">B105/$B$109</f>
        <v>0.125</v>
      </c>
    </row>
    <row r="106">
      <c r="A106" s="103" t="s">
        <v>1152</v>
      </c>
      <c r="B106" s="103">
        <v>4.0</v>
      </c>
      <c r="C106" s="434">
        <f t="shared" si="12"/>
        <v>0.5</v>
      </c>
    </row>
    <row r="107">
      <c r="A107" s="103" t="s">
        <v>1154</v>
      </c>
      <c r="B107" s="103">
        <v>2.0</v>
      </c>
      <c r="C107" s="434">
        <f t="shared" si="12"/>
        <v>0.25</v>
      </c>
    </row>
    <row r="108">
      <c r="A108" s="103" t="s">
        <v>1182</v>
      </c>
      <c r="B108" s="103">
        <v>1.0</v>
      </c>
      <c r="C108" s="434">
        <f t="shared" si="12"/>
        <v>0.125</v>
      </c>
    </row>
    <row r="109">
      <c r="A109" s="103" t="s">
        <v>952</v>
      </c>
      <c r="B109" s="433">
        <f>SUM(B105:B108)</f>
        <v>8</v>
      </c>
      <c r="C109" s="434">
        <f t="shared" si="12"/>
        <v>1</v>
      </c>
    </row>
    <row r="110">
      <c r="A110" s="204" t="s">
        <v>1183</v>
      </c>
      <c r="B110" s="204" t="s">
        <v>1145</v>
      </c>
      <c r="C110" s="435" t="s">
        <v>1146</v>
      </c>
    </row>
    <row r="111">
      <c r="A111" s="103" t="s">
        <v>1155</v>
      </c>
      <c r="B111" s="103">
        <v>1.0</v>
      </c>
      <c r="C111" s="434">
        <f t="shared" ref="C111:C113" si="13">B111/$B$113</f>
        <v>0.5</v>
      </c>
    </row>
    <row r="112">
      <c r="A112" s="103" t="s">
        <v>1180</v>
      </c>
      <c r="B112" s="103">
        <v>1.0</v>
      </c>
      <c r="C112" s="434">
        <f t="shared" si="13"/>
        <v>0.5</v>
      </c>
    </row>
    <row r="113">
      <c r="A113" s="103" t="s">
        <v>952</v>
      </c>
      <c r="B113" s="433">
        <f>SUM(B111:B112)</f>
        <v>2</v>
      </c>
      <c r="C113" s="434">
        <f t="shared" si="13"/>
        <v>1</v>
      </c>
    </row>
    <row r="114">
      <c r="A114" s="204" t="s">
        <v>1184</v>
      </c>
      <c r="B114" s="204" t="s">
        <v>1145</v>
      </c>
      <c r="C114" s="435" t="s">
        <v>1146</v>
      </c>
    </row>
    <row r="115">
      <c r="A115" s="103" t="s">
        <v>1185</v>
      </c>
      <c r="B115" s="103">
        <v>1.0</v>
      </c>
      <c r="C115" s="438">
        <f t="shared" ref="C115:C118" si="14">B115/$B$118</f>
        <v>0.3333333333</v>
      </c>
    </row>
    <row r="116">
      <c r="A116" s="103" t="s">
        <v>1171</v>
      </c>
      <c r="B116" s="103">
        <v>1.0</v>
      </c>
      <c r="C116" s="438">
        <f t="shared" si="14"/>
        <v>0.3333333333</v>
      </c>
    </row>
    <row r="117">
      <c r="A117" s="103" t="s">
        <v>1155</v>
      </c>
      <c r="B117" s="103">
        <v>1.0</v>
      </c>
      <c r="C117" s="438">
        <f t="shared" si="14"/>
        <v>0.3333333333</v>
      </c>
    </row>
    <row r="118">
      <c r="A118" s="103" t="s">
        <v>952</v>
      </c>
      <c r="B118" s="103">
        <v>3.0</v>
      </c>
      <c r="C118" s="438">
        <f t="shared" si="14"/>
        <v>1</v>
      </c>
    </row>
    <row r="119">
      <c r="A119" s="204" t="s">
        <v>1186</v>
      </c>
      <c r="B119" s="204" t="s">
        <v>1145</v>
      </c>
      <c r="C119" s="435" t="s">
        <v>1146</v>
      </c>
    </row>
    <row r="120">
      <c r="A120" s="103" t="s">
        <v>1185</v>
      </c>
      <c r="B120" s="103">
        <v>1.0</v>
      </c>
      <c r="C120" s="434">
        <f t="shared" ref="C120:C122" si="15">B120/$B$122</f>
        <v>0.5</v>
      </c>
    </row>
    <row r="121">
      <c r="A121" s="103" t="s">
        <v>1155</v>
      </c>
      <c r="B121" s="103">
        <v>1.0</v>
      </c>
      <c r="C121" s="434">
        <f t="shared" si="15"/>
        <v>0.5</v>
      </c>
    </row>
    <row r="122">
      <c r="A122" s="103" t="s">
        <v>952</v>
      </c>
      <c r="B122" s="433">
        <f>SUM(B120:B121)</f>
        <v>2</v>
      </c>
      <c r="C122" s="434">
        <f t="shared" si="15"/>
        <v>1</v>
      </c>
    </row>
    <row r="123">
      <c r="A123" s="204" t="s">
        <v>1187</v>
      </c>
      <c r="B123" s="204" t="s">
        <v>1145</v>
      </c>
      <c r="C123" s="435" t="s">
        <v>1146</v>
      </c>
    </row>
    <row r="124">
      <c r="A124" s="103" t="s">
        <v>1185</v>
      </c>
      <c r="B124" s="103">
        <v>1.0</v>
      </c>
      <c r="C124" s="434">
        <f t="shared" ref="C124:C126" si="16">B124/$B$126</f>
        <v>0.5</v>
      </c>
    </row>
    <row r="125">
      <c r="A125" s="103" t="s">
        <v>1155</v>
      </c>
      <c r="B125" s="103">
        <v>1.0</v>
      </c>
      <c r="C125" s="434">
        <f t="shared" si="16"/>
        <v>0.5</v>
      </c>
    </row>
    <row r="126">
      <c r="A126" s="103" t="s">
        <v>952</v>
      </c>
      <c r="B126" s="103">
        <v>2.0</v>
      </c>
      <c r="C126" s="434">
        <f t="shared" si="16"/>
        <v>1</v>
      </c>
    </row>
    <row r="127">
      <c r="A127" s="204" t="s">
        <v>1188</v>
      </c>
      <c r="B127" s="204" t="s">
        <v>1145</v>
      </c>
      <c r="C127" s="435" t="s">
        <v>1146</v>
      </c>
    </row>
    <row r="128">
      <c r="A128" s="103" t="s">
        <v>1154</v>
      </c>
      <c r="B128" s="103">
        <v>1.0</v>
      </c>
      <c r="C128" s="434">
        <f t="shared" ref="C128:C130" si="17">B128/$B$130</f>
        <v>0.5</v>
      </c>
    </row>
    <row r="129">
      <c r="A129" s="103" t="s">
        <v>1155</v>
      </c>
      <c r="B129" s="103">
        <v>1.0</v>
      </c>
      <c r="C129" s="434">
        <f t="shared" si="17"/>
        <v>0.5</v>
      </c>
    </row>
    <row r="130">
      <c r="A130" s="103" t="s">
        <v>952</v>
      </c>
      <c r="B130" s="103">
        <v>2.0</v>
      </c>
      <c r="C130" s="434">
        <f t="shared" si="17"/>
        <v>1</v>
      </c>
    </row>
    <row r="131">
      <c r="A131" s="204" t="s">
        <v>1189</v>
      </c>
      <c r="B131" s="204" t="s">
        <v>1145</v>
      </c>
      <c r="C131" s="435" t="s">
        <v>1146</v>
      </c>
    </row>
    <row r="132">
      <c r="A132" s="103" t="s">
        <v>1152</v>
      </c>
      <c r="B132" s="103">
        <v>1.0</v>
      </c>
      <c r="C132" s="434">
        <f>B132/B134</f>
        <v>0.5</v>
      </c>
    </row>
    <row r="133">
      <c r="A133" s="103" t="s">
        <v>1155</v>
      </c>
      <c r="B133" s="103">
        <v>1.0</v>
      </c>
      <c r="C133" s="434">
        <f t="shared" ref="C133:C134" si="18">B133/$B$134</f>
        <v>0.5</v>
      </c>
    </row>
    <row r="134">
      <c r="A134" s="103" t="s">
        <v>952</v>
      </c>
      <c r="B134" s="433">
        <f>SUM(B132:B133)</f>
        <v>2</v>
      </c>
      <c r="C134" s="434">
        <f t="shared" si="18"/>
        <v>1</v>
      </c>
    </row>
    <row r="135">
      <c r="A135" s="204" t="s">
        <v>1190</v>
      </c>
      <c r="B135" s="204" t="s">
        <v>1145</v>
      </c>
      <c r="C135" s="435" t="s">
        <v>1146</v>
      </c>
    </row>
    <row r="136">
      <c r="A136" s="103" t="s">
        <v>1163</v>
      </c>
      <c r="B136" s="103">
        <v>1.0</v>
      </c>
      <c r="C136" s="434">
        <f>B136/B140</f>
        <v>0.25</v>
      </c>
    </row>
    <row r="137">
      <c r="A137" s="103" t="s">
        <v>1147</v>
      </c>
      <c r="B137" s="103">
        <v>1.0</v>
      </c>
      <c r="C137" s="434">
        <f t="shared" ref="C137:C140" si="19">B137/$B$140</f>
        <v>0.25</v>
      </c>
    </row>
    <row r="138">
      <c r="A138" s="103" t="s">
        <v>1154</v>
      </c>
      <c r="B138" s="103">
        <v>1.0</v>
      </c>
      <c r="C138" s="434">
        <f t="shared" si="19"/>
        <v>0.25</v>
      </c>
    </row>
    <row r="139">
      <c r="A139" s="103" t="s">
        <v>1191</v>
      </c>
      <c r="B139" s="103">
        <v>1.0</v>
      </c>
      <c r="C139" s="434">
        <f t="shared" si="19"/>
        <v>0.25</v>
      </c>
    </row>
    <row r="140">
      <c r="A140" s="103" t="s">
        <v>952</v>
      </c>
      <c r="B140" s="103">
        <v>4.0</v>
      </c>
      <c r="C140" s="434">
        <f t="shared" si="19"/>
        <v>1</v>
      </c>
    </row>
    <row r="141">
      <c r="A141" s="204" t="s">
        <v>1192</v>
      </c>
      <c r="B141" s="204" t="s">
        <v>1145</v>
      </c>
      <c r="C141" s="435" t="s">
        <v>1146</v>
      </c>
    </row>
    <row r="142">
      <c r="A142" s="103" t="s">
        <v>1155</v>
      </c>
      <c r="B142" s="103">
        <v>2.0</v>
      </c>
      <c r="C142" s="434">
        <f t="shared" ref="C142:C144" si="20">B142/$B$144</f>
        <v>0.6666666667</v>
      </c>
    </row>
    <row r="143">
      <c r="A143" s="103" t="s">
        <v>1147</v>
      </c>
      <c r="B143" s="103">
        <v>1.0</v>
      </c>
      <c r="C143" s="434">
        <f t="shared" si="20"/>
        <v>0.3333333333</v>
      </c>
    </row>
    <row r="144">
      <c r="A144" s="103" t="s">
        <v>952</v>
      </c>
      <c r="B144" s="433">
        <f>SUM(B142:B143)</f>
        <v>3</v>
      </c>
      <c r="C144" s="434">
        <f t="shared" si="20"/>
        <v>1</v>
      </c>
    </row>
    <row r="145">
      <c r="A145" s="204" t="s">
        <v>1193</v>
      </c>
      <c r="B145" s="204" t="s">
        <v>1145</v>
      </c>
      <c r="C145" s="435" t="s">
        <v>1146</v>
      </c>
    </row>
    <row r="146">
      <c r="A146" s="103" t="s">
        <v>1155</v>
      </c>
      <c r="B146" s="103">
        <v>1.0</v>
      </c>
      <c r="C146" s="434">
        <f t="shared" ref="C146:C150" si="21">B146/$B$150</f>
        <v>0.2</v>
      </c>
    </row>
    <row r="147">
      <c r="A147" s="103" t="s">
        <v>1152</v>
      </c>
      <c r="B147" s="103">
        <v>2.0</v>
      </c>
      <c r="C147" s="434">
        <f t="shared" si="21"/>
        <v>0.4</v>
      </c>
    </row>
    <row r="148">
      <c r="A148" s="103" t="s">
        <v>1154</v>
      </c>
      <c r="B148" s="103">
        <v>1.0</v>
      </c>
      <c r="C148" s="434">
        <f t="shared" si="21"/>
        <v>0.2</v>
      </c>
    </row>
    <row r="149">
      <c r="A149" s="103" t="s">
        <v>1147</v>
      </c>
      <c r="B149" s="103">
        <v>1.0</v>
      </c>
      <c r="C149" s="434">
        <f t="shared" si="21"/>
        <v>0.2</v>
      </c>
    </row>
    <row r="150">
      <c r="A150" s="103" t="s">
        <v>952</v>
      </c>
      <c r="B150" s="433">
        <f>SUM(B146:B149)</f>
        <v>5</v>
      </c>
      <c r="C150" s="434">
        <f t="shared" si="21"/>
        <v>1</v>
      </c>
    </row>
    <row r="151">
      <c r="A151" s="204" t="s">
        <v>1194</v>
      </c>
      <c r="B151" s="204" t="s">
        <v>1145</v>
      </c>
      <c r="C151" s="435" t="s">
        <v>1146</v>
      </c>
    </row>
    <row r="152">
      <c r="A152" s="103" t="s">
        <v>1155</v>
      </c>
      <c r="B152" s="103">
        <v>1.0</v>
      </c>
      <c r="C152" s="438">
        <f t="shared" ref="C152:C158" si="22">B152/$B$158</f>
        <v>0.1666666667</v>
      </c>
    </row>
    <row r="153">
      <c r="A153" s="103" t="s">
        <v>1195</v>
      </c>
      <c r="B153" s="103">
        <v>1.0</v>
      </c>
      <c r="C153" s="438">
        <f t="shared" si="22"/>
        <v>0.1666666667</v>
      </c>
    </row>
    <row r="154">
      <c r="A154" s="103" t="s">
        <v>1152</v>
      </c>
      <c r="B154" s="103">
        <v>1.0</v>
      </c>
      <c r="C154" s="438">
        <f t="shared" si="22"/>
        <v>0.1666666667</v>
      </c>
    </row>
    <row r="155">
      <c r="A155" s="103" t="s">
        <v>1171</v>
      </c>
      <c r="B155" s="103">
        <v>1.0</v>
      </c>
      <c r="C155" s="438">
        <f t="shared" si="22"/>
        <v>0.1666666667</v>
      </c>
    </row>
    <row r="156">
      <c r="A156" s="103" t="s">
        <v>1155</v>
      </c>
      <c r="B156" s="103">
        <v>1.0</v>
      </c>
      <c r="C156" s="438">
        <f t="shared" si="22"/>
        <v>0.1666666667</v>
      </c>
    </row>
    <row r="157">
      <c r="A157" s="103" t="s">
        <v>1154</v>
      </c>
      <c r="B157" s="103">
        <v>1.0</v>
      </c>
      <c r="C157" s="438">
        <f t="shared" si="22"/>
        <v>0.1666666667</v>
      </c>
    </row>
    <row r="158">
      <c r="A158" s="103" t="s">
        <v>952</v>
      </c>
      <c r="B158" s="433">
        <f>SUM(B152:B157)</f>
        <v>6</v>
      </c>
      <c r="C158" s="438">
        <f t="shared" si="22"/>
        <v>1</v>
      </c>
    </row>
    <row r="159">
      <c r="A159" s="204" t="s">
        <v>1196</v>
      </c>
      <c r="B159" s="204" t="s">
        <v>1145</v>
      </c>
      <c r="C159" s="435" t="s">
        <v>1146</v>
      </c>
    </row>
    <row r="160">
      <c r="A160" s="103" t="s">
        <v>1154</v>
      </c>
      <c r="B160" s="103">
        <v>1.0</v>
      </c>
      <c r="C160" s="434">
        <f t="shared" ref="C160:C162" si="23">B160/$B$162</f>
        <v>0.5</v>
      </c>
    </row>
    <row r="161">
      <c r="A161" s="103" t="s">
        <v>1155</v>
      </c>
      <c r="B161" s="103">
        <v>1.0</v>
      </c>
      <c r="C161" s="434">
        <f t="shared" si="23"/>
        <v>0.5</v>
      </c>
    </row>
    <row r="162">
      <c r="A162" s="103" t="s">
        <v>952</v>
      </c>
      <c r="B162" s="103">
        <v>2.0</v>
      </c>
      <c r="C162" s="434">
        <f t="shared" si="23"/>
        <v>1</v>
      </c>
    </row>
    <row r="163">
      <c r="A163" s="204" t="s">
        <v>1197</v>
      </c>
      <c r="B163" s="204" t="s">
        <v>1145</v>
      </c>
      <c r="C163" s="435" t="s">
        <v>1146</v>
      </c>
    </row>
    <row r="164">
      <c r="A164" s="103" t="s">
        <v>1168</v>
      </c>
      <c r="B164" s="103">
        <v>1.0</v>
      </c>
      <c r="C164" s="438">
        <v>0.5</v>
      </c>
    </row>
    <row r="165">
      <c r="A165" s="103" t="s">
        <v>1155</v>
      </c>
      <c r="B165" s="103">
        <v>1.0</v>
      </c>
      <c r="C165" s="438">
        <v>0.5</v>
      </c>
    </row>
    <row r="166">
      <c r="A166" s="103" t="s">
        <v>952</v>
      </c>
      <c r="B166" s="103">
        <v>2.0</v>
      </c>
      <c r="C166" s="438">
        <v>1.0</v>
      </c>
    </row>
    <row r="167">
      <c r="A167" s="204" t="s">
        <v>1198</v>
      </c>
      <c r="B167" s="204" t="s">
        <v>1145</v>
      </c>
      <c r="C167" s="435" t="s">
        <v>1146</v>
      </c>
    </row>
    <row r="168">
      <c r="A168" s="103" t="s">
        <v>1155</v>
      </c>
      <c r="B168" s="103">
        <v>1.0</v>
      </c>
      <c r="C168" s="438">
        <v>0.5</v>
      </c>
    </row>
    <row r="169">
      <c r="A169" s="103" t="s">
        <v>1168</v>
      </c>
      <c r="B169" s="103">
        <v>1.0</v>
      </c>
      <c r="C169" s="438">
        <v>0.5</v>
      </c>
    </row>
    <row r="170">
      <c r="A170" s="103" t="s">
        <v>952</v>
      </c>
      <c r="B170" s="103">
        <v>2.0</v>
      </c>
      <c r="C170" s="438">
        <v>1.0</v>
      </c>
    </row>
    <row r="171">
      <c r="A171" s="204" t="s">
        <v>1199</v>
      </c>
      <c r="B171" s="204" t="s">
        <v>1145</v>
      </c>
      <c r="C171" s="435" t="s">
        <v>1146</v>
      </c>
    </row>
    <row r="172">
      <c r="A172" s="103" t="s">
        <v>1155</v>
      </c>
      <c r="B172" s="103">
        <v>1.0</v>
      </c>
      <c r="C172" s="438">
        <v>1.0</v>
      </c>
      <c r="D172" s="358">
        <v>4859.0</v>
      </c>
    </row>
    <row r="173">
      <c r="A173" s="204" t="s">
        <v>1200</v>
      </c>
      <c r="B173" s="204" t="s">
        <v>1145</v>
      </c>
      <c r="C173" s="435" t="s">
        <v>1146</v>
      </c>
    </row>
    <row r="174">
      <c r="A174" s="103" t="s">
        <v>1155</v>
      </c>
      <c r="B174" s="103">
        <v>1.0</v>
      </c>
      <c r="C174" s="438">
        <v>1.0</v>
      </c>
      <c r="D174" s="358">
        <v>4444.0</v>
      </c>
    </row>
    <row r="175">
      <c r="A175" s="204" t="s">
        <v>1201</v>
      </c>
      <c r="B175" s="204" t="s">
        <v>1145</v>
      </c>
      <c r="C175" s="435" t="s">
        <v>1146</v>
      </c>
    </row>
    <row r="176">
      <c r="A176" s="103" t="s">
        <v>1155</v>
      </c>
      <c r="B176" s="103">
        <v>7.0</v>
      </c>
      <c r="C176" s="434">
        <f t="shared" ref="C176:C186" si="24">B176/$B$186</f>
        <v>0.1428571429</v>
      </c>
    </row>
    <row r="177">
      <c r="A177" s="103" t="s">
        <v>1158</v>
      </c>
      <c r="B177" s="103">
        <v>2.0</v>
      </c>
      <c r="C177" s="434">
        <f t="shared" si="24"/>
        <v>0.04081632653</v>
      </c>
    </row>
    <row r="178">
      <c r="A178" s="103" t="s">
        <v>1152</v>
      </c>
      <c r="B178" s="103">
        <v>8.0</v>
      </c>
      <c r="C178" s="434">
        <f t="shared" si="24"/>
        <v>0.1632653061</v>
      </c>
    </row>
    <row r="179">
      <c r="A179" s="103" t="s">
        <v>1154</v>
      </c>
      <c r="B179" s="103">
        <v>11.0</v>
      </c>
      <c r="C179" s="434">
        <f t="shared" si="24"/>
        <v>0.2244897959</v>
      </c>
    </row>
    <row r="180">
      <c r="A180" s="103" t="s">
        <v>1147</v>
      </c>
      <c r="B180" s="103">
        <v>7.0</v>
      </c>
      <c r="C180" s="434">
        <f t="shared" si="24"/>
        <v>0.1428571429</v>
      </c>
    </row>
    <row r="181">
      <c r="A181" s="103" t="s">
        <v>1150</v>
      </c>
      <c r="B181" s="103">
        <v>1.0</v>
      </c>
      <c r="C181" s="434">
        <f t="shared" si="24"/>
        <v>0.02040816327</v>
      </c>
    </row>
    <row r="182">
      <c r="A182" s="103" t="s">
        <v>1148</v>
      </c>
      <c r="B182" s="103">
        <v>9.0</v>
      </c>
      <c r="C182" s="434">
        <f t="shared" si="24"/>
        <v>0.1836734694</v>
      </c>
    </row>
    <row r="183">
      <c r="A183" s="103" t="s">
        <v>1149</v>
      </c>
      <c r="B183" s="103">
        <v>1.0</v>
      </c>
      <c r="C183" s="434">
        <f t="shared" si="24"/>
        <v>0.02040816327</v>
      </c>
    </row>
    <row r="184">
      <c r="A184" s="103" t="s">
        <v>1151</v>
      </c>
      <c r="B184" s="103">
        <v>2.0</v>
      </c>
      <c r="C184" s="434">
        <f t="shared" si="24"/>
        <v>0.04081632653</v>
      </c>
    </row>
    <row r="185">
      <c r="A185" s="103" t="s">
        <v>1202</v>
      </c>
      <c r="B185" s="103">
        <v>1.0</v>
      </c>
      <c r="C185" s="434">
        <f t="shared" si="24"/>
        <v>0.02040816327</v>
      </c>
    </row>
    <row r="186">
      <c r="A186" s="103" t="s">
        <v>952</v>
      </c>
      <c r="B186" s="433">
        <f>SUM(B176:B185)</f>
        <v>49</v>
      </c>
      <c r="C186" s="434">
        <f t="shared" si="24"/>
        <v>1</v>
      </c>
    </row>
    <row r="187">
      <c r="A187" s="204" t="s">
        <v>1203</v>
      </c>
      <c r="B187" s="204" t="s">
        <v>1145</v>
      </c>
      <c r="C187" s="435" t="s">
        <v>1146</v>
      </c>
    </row>
    <row r="188">
      <c r="A188" s="103" t="s">
        <v>1163</v>
      </c>
      <c r="B188" s="103">
        <v>2.0</v>
      </c>
      <c r="C188" s="434">
        <f t="shared" ref="C188:C192" si="25">B188/$B$192</f>
        <v>0.4</v>
      </c>
    </row>
    <row r="189">
      <c r="A189" s="103" t="s">
        <v>1147</v>
      </c>
      <c r="B189" s="103">
        <v>1.0</v>
      </c>
      <c r="C189" s="434">
        <f t="shared" si="25"/>
        <v>0.2</v>
      </c>
    </row>
    <row r="190">
      <c r="A190" s="103" t="s">
        <v>1148</v>
      </c>
      <c r="B190" s="103">
        <v>1.0</v>
      </c>
      <c r="C190" s="434">
        <f t="shared" si="25"/>
        <v>0.2</v>
      </c>
    </row>
    <row r="191">
      <c r="A191" s="103" t="s">
        <v>1154</v>
      </c>
      <c r="B191" s="103">
        <v>1.0</v>
      </c>
      <c r="C191" s="434">
        <f t="shared" si="25"/>
        <v>0.2</v>
      </c>
    </row>
    <row r="192">
      <c r="A192" s="103" t="s">
        <v>952</v>
      </c>
      <c r="B192" s="433">
        <f>SUM(B188:B191)</f>
        <v>5</v>
      </c>
      <c r="C192" s="434">
        <f t="shared" si="25"/>
        <v>1</v>
      </c>
    </row>
    <row r="193">
      <c r="A193" s="204" t="s">
        <v>1204</v>
      </c>
      <c r="B193" s="204" t="s">
        <v>1145</v>
      </c>
      <c r="C193" s="435" t="s">
        <v>1146</v>
      </c>
      <c r="D193" s="358">
        <v>3299.0</v>
      </c>
    </row>
    <row r="194">
      <c r="A194" s="103" t="s">
        <v>1155</v>
      </c>
      <c r="B194" s="103">
        <v>1.0</v>
      </c>
      <c r="C194" s="438">
        <v>1.0</v>
      </c>
    </row>
    <row r="195">
      <c r="A195" s="204" t="s">
        <v>1205</v>
      </c>
      <c r="B195" s="204" t="s">
        <v>1145</v>
      </c>
      <c r="C195" s="435" t="s">
        <v>1146</v>
      </c>
    </row>
    <row r="196">
      <c r="A196" s="103" t="s">
        <v>1155</v>
      </c>
      <c r="B196" s="103">
        <v>1.0</v>
      </c>
      <c r="C196" s="434">
        <f t="shared" ref="C196:C199" si="26">B196/$B$199</f>
        <v>0.3333333333</v>
      </c>
    </row>
    <row r="197">
      <c r="A197" s="103" t="s">
        <v>1154</v>
      </c>
      <c r="B197" s="103">
        <v>1.0</v>
      </c>
      <c r="C197" s="434">
        <f t="shared" si="26"/>
        <v>0.3333333333</v>
      </c>
    </row>
    <row r="198">
      <c r="A198" s="103" t="s">
        <v>1191</v>
      </c>
      <c r="B198" s="103">
        <v>1.0</v>
      </c>
      <c r="C198" s="434">
        <f t="shared" si="26"/>
        <v>0.3333333333</v>
      </c>
    </row>
    <row r="199">
      <c r="A199" s="103" t="s">
        <v>952</v>
      </c>
      <c r="B199" s="103">
        <v>3.0</v>
      </c>
      <c r="C199" s="434">
        <f t="shared" si="26"/>
        <v>1</v>
      </c>
    </row>
    <row r="200">
      <c r="A200" s="204" t="s">
        <v>1206</v>
      </c>
      <c r="B200" s="204" t="s">
        <v>1145</v>
      </c>
      <c r="C200" s="435" t="s">
        <v>1146</v>
      </c>
    </row>
    <row r="201">
      <c r="A201" s="103" t="s">
        <v>1155</v>
      </c>
      <c r="B201" s="103">
        <v>1.0</v>
      </c>
      <c r="C201" s="434">
        <f t="shared" ref="C201:C204" si="27">B201/$B$204</f>
        <v>0.3333333333</v>
      </c>
    </row>
    <row r="202">
      <c r="A202" s="103" t="s">
        <v>1154</v>
      </c>
      <c r="B202" s="103">
        <v>1.0</v>
      </c>
      <c r="C202" s="434">
        <f t="shared" si="27"/>
        <v>0.3333333333</v>
      </c>
    </row>
    <row r="203">
      <c r="A203" s="103" t="s">
        <v>1191</v>
      </c>
      <c r="B203" s="103">
        <v>1.0</v>
      </c>
      <c r="C203" s="434">
        <f t="shared" si="27"/>
        <v>0.3333333333</v>
      </c>
    </row>
    <row r="204">
      <c r="A204" s="103" t="s">
        <v>952</v>
      </c>
      <c r="B204" s="103">
        <v>3.0</v>
      </c>
      <c r="C204" s="434">
        <f t="shared" si="27"/>
        <v>1</v>
      </c>
    </row>
    <row r="205">
      <c r="A205" s="204" t="s">
        <v>1207</v>
      </c>
      <c r="B205" s="204" t="s">
        <v>1145</v>
      </c>
      <c r="C205" s="435" t="s">
        <v>1146</v>
      </c>
    </row>
    <row r="206">
      <c r="A206" s="103" t="s">
        <v>1208</v>
      </c>
      <c r="B206" s="103">
        <v>1.0</v>
      </c>
      <c r="C206" s="434">
        <f t="shared" ref="C206:C209" si="28">B206/$B$209</f>
        <v>0.3333333333</v>
      </c>
    </row>
    <row r="207">
      <c r="A207" s="103" t="s">
        <v>1155</v>
      </c>
      <c r="B207" s="103">
        <v>1.0</v>
      </c>
      <c r="C207" s="434">
        <f t="shared" si="28"/>
        <v>0.3333333333</v>
      </c>
    </row>
    <row r="208">
      <c r="A208" s="103" t="s">
        <v>1154</v>
      </c>
      <c r="B208" s="103">
        <v>1.0</v>
      </c>
      <c r="C208" s="434">
        <f t="shared" si="28"/>
        <v>0.3333333333</v>
      </c>
    </row>
    <row r="209">
      <c r="A209" s="103" t="s">
        <v>952</v>
      </c>
      <c r="B209" s="103">
        <v>3.0</v>
      </c>
      <c r="C209" s="434">
        <f t="shared" si="28"/>
        <v>1</v>
      </c>
    </row>
    <row r="210">
      <c r="A210" s="204" t="s">
        <v>1209</v>
      </c>
      <c r="B210" s="204" t="s">
        <v>1145</v>
      </c>
      <c r="C210" s="435" t="s">
        <v>1146</v>
      </c>
    </row>
    <row r="211">
      <c r="A211" s="103" t="s">
        <v>1155</v>
      </c>
      <c r="B211" s="103">
        <v>3.0</v>
      </c>
      <c r="C211" s="434">
        <f t="shared" ref="C211:C217" si="29">B211/$B$217</f>
        <v>0.25</v>
      </c>
    </row>
    <row r="212">
      <c r="A212" s="103" t="s">
        <v>1152</v>
      </c>
      <c r="B212" s="103">
        <v>3.0</v>
      </c>
      <c r="C212" s="434">
        <f t="shared" si="29"/>
        <v>0.25</v>
      </c>
    </row>
    <row r="213">
      <c r="A213" s="103" t="s">
        <v>1148</v>
      </c>
      <c r="B213" s="103">
        <v>1.0</v>
      </c>
      <c r="C213" s="434">
        <f t="shared" si="29"/>
        <v>0.08333333333</v>
      </c>
    </row>
    <row r="214">
      <c r="A214" s="103" t="s">
        <v>1159</v>
      </c>
      <c r="B214" s="103">
        <v>3.0</v>
      </c>
      <c r="C214" s="434">
        <f t="shared" si="29"/>
        <v>0.25</v>
      </c>
    </row>
    <row r="215">
      <c r="A215" s="103" t="s">
        <v>1208</v>
      </c>
      <c r="B215" s="103">
        <v>1.0</v>
      </c>
      <c r="C215" s="434">
        <f t="shared" si="29"/>
        <v>0.08333333333</v>
      </c>
    </row>
    <row r="216">
      <c r="A216" s="103" t="s">
        <v>1147</v>
      </c>
      <c r="B216" s="103">
        <v>1.0</v>
      </c>
      <c r="C216" s="434">
        <f t="shared" si="29"/>
        <v>0.08333333333</v>
      </c>
    </row>
    <row r="217">
      <c r="A217" s="103" t="s">
        <v>952</v>
      </c>
      <c r="B217" s="433">
        <f>SUM(B211:B216)</f>
        <v>12</v>
      </c>
      <c r="C217" s="434">
        <f t="shared" si="29"/>
        <v>1</v>
      </c>
    </row>
    <row r="218">
      <c r="A218" s="204" t="s">
        <v>1210</v>
      </c>
      <c r="B218" s="204" t="s">
        <v>1145</v>
      </c>
      <c r="C218" s="435" t="s">
        <v>1146</v>
      </c>
    </row>
    <row r="219">
      <c r="A219" s="103" t="s">
        <v>1155</v>
      </c>
      <c r="B219" s="103">
        <v>1.0</v>
      </c>
      <c r="C219" s="434">
        <f t="shared" ref="C219:C222" si="30">B219/$B$222</f>
        <v>0.3333333333</v>
      </c>
    </row>
    <row r="220">
      <c r="A220" s="103" t="s">
        <v>1208</v>
      </c>
      <c r="B220" s="103">
        <v>1.0</v>
      </c>
      <c r="C220" s="434">
        <f t="shared" si="30"/>
        <v>0.3333333333</v>
      </c>
    </row>
    <row r="221">
      <c r="A221" s="103" t="s">
        <v>1154</v>
      </c>
      <c r="B221" s="103">
        <v>1.0</v>
      </c>
      <c r="C221" s="434">
        <f t="shared" si="30"/>
        <v>0.3333333333</v>
      </c>
    </row>
    <row r="222">
      <c r="A222" s="103" t="s">
        <v>952</v>
      </c>
      <c r="B222" s="103">
        <v>3.0</v>
      </c>
      <c r="C222" s="434">
        <f t="shared" si="30"/>
        <v>1</v>
      </c>
    </row>
    <row r="223">
      <c r="A223" s="204" t="s">
        <v>1211</v>
      </c>
      <c r="B223" s="204" t="s">
        <v>1145</v>
      </c>
      <c r="C223" s="435" t="s">
        <v>1146</v>
      </c>
    </row>
    <row r="224">
      <c r="A224" s="103" t="s">
        <v>1155</v>
      </c>
      <c r="B224" s="103">
        <v>1.0</v>
      </c>
      <c r="C224" s="434">
        <f t="shared" ref="C224:C226" si="31">B224/$B$226</f>
        <v>0.5</v>
      </c>
    </row>
    <row r="225">
      <c r="A225" s="103" t="s">
        <v>1165</v>
      </c>
      <c r="B225" s="103">
        <v>1.0</v>
      </c>
      <c r="C225" s="434">
        <f t="shared" si="31"/>
        <v>0.5</v>
      </c>
    </row>
    <row r="226">
      <c r="A226" s="103" t="s">
        <v>952</v>
      </c>
      <c r="B226" s="103">
        <v>2.0</v>
      </c>
      <c r="C226" s="434">
        <f t="shared" si="31"/>
        <v>1</v>
      </c>
    </row>
    <row r="227">
      <c r="A227" s="204" t="s">
        <v>1212</v>
      </c>
      <c r="B227" s="204" t="s">
        <v>1145</v>
      </c>
      <c r="C227" s="435" t="s">
        <v>1146</v>
      </c>
    </row>
    <row r="228">
      <c r="A228" s="103" t="s">
        <v>1155</v>
      </c>
      <c r="B228" s="103">
        <v>1.0</v>
      </c>
      <c r="C228" s="438">
        <v>1.0</v>
      </c>
      <c r="D228" s="358">
        <v>3603.0</v>
      </c>
    </row>
    <row r="229">
      <c r="A229" s="204" t="s">
        <v>1213</v>
      </c>
      <c r="B229" s="204" t="s">
        <v>1145</v>
      </c>
      <c r="C229" s="435" t="s">
        <v>1146</v>
      </c>
    </row>
    <row r="230">
      <c r="A230" s="103" t="s">
        <v>1154</v>
      </c>
      <c r="B230" s="103">
        <v>1.0</v>
      </c>
      <c r="C230" s="438">
        <v>0.5</v>
      </c>
    </row>
    <row r="231">
      <c r="A231" s="103" t="s">
        <v>1155</v>
      </c>
      <c r="B231" s="103">
        <v>1.0</v>
      </c>
      <c r="C231" s="438">
        <v>0.5</v>
      </c>
    </row>
    <row r="232">
      <c r="A232" s="103" t="s">
        <v>952</v>
      </c>
      <c r="B232" s="103">
        <v>2.0</v>
      </c>
      <c r="C232" s="438">
        <v>1.0</v>
      </c>
    </row>
    <row r="233">
      <c r="A233" s="204" t="s">
        <v>1214</v>
      </c>
      <c r="B233" s="204" t="s">
        <v>1145</v>
      </c>
      <c r="C233" s="435" t="s">
        <v>1146</v>
      </c>
    </row>
    <row r="234">
      <c r="A234" s="103" t="s">
        <v>1155</v>
      </c>
      <c r="B234" s="103">
        <v>1.0</v>
      </c>
      <c r="C234" s="438">
        <v>0.5</v>
      </c>
    </row>
    <row r="235">
      <c r="A235" s="103" t="s">
        <v>1154</v>
      </c>
      <c r="B235" s="103">
        <v>1.0</v>
      </c>
      <c r="C235" s="438">
        <v>0.5</v>
      </c>
    </row>
    <row r="236">
      <c r="A236" s="103" t="s">
        <v>952</v>
      </c>
      <c r="B236" s="103">
        <v>2.0</v>
      </c>
      <c r="C236" s="438">
        <v>1.0</v>
      </c>
    </row>
    <row r="237">
      <c r="A237" s="204" t="s">
        <v>1215</v>
      </c>
      <c r="B237" s="204" t="s">
        <v>1145</v>
      </c>
      <c r="C237" s="435" t="s">
        <v>1146</v>
      </c>
    </row>
    <row r="238">
      <c r="A238" s="103" t="s">
        <v>1216</v>
      </c>
      <c r="B238" s="103">
        <v>1.0</v>
      </c>
      <c r="C238" s="438">
        <v>0.5</v>
      </c>
    </row>
    <row r="239">
      <c r="A239" s="103" t="s">
        <v>1155</v>
      </c>
      <c r="B239" s="103">
        <v>1.0</v>
      </c>
      <c r="C239" s="438">
        <v>0.5</v>
      </c>
    </row>
    <row r="240">
      <c r="A240" s="103" t="s">
        <v>952</v>
      </c>
      <c r="B240" s="103">
        <v>2.0</v>
      </c>
      <c r="C240" s="438">
        <v>1.0</v>
      </c>
    </row>
    <row r="241">
      <c r="A241" s="204" t="s">
        <v>1217</v>
      </c>
      <c r="B241" s="204" t="s">
        <v>1145</v>
      </c>
      <c r="C241" s="435" t="s">
        <v>1146</v>
      </c>
      <c r="D241" s="358">
        <v>2751.0</v>
      </c>
    </row>
    <row r="242">
      <c r="A242" s="103" t="s">
        <v>1155</v>
      </c>
      <c r="B242" s="103">
        <v>1.0</v>
      </c>
      <c r="C242" s="438">
        <v>1.0</v>
      </c>
    </row>
    <row r="243">
      <c r="A243" s="204" t="s">
        <v>1218</v>
      </c>
      <c r="B243" s="204" t="s">
        <v>1145</v>
      </c>
      <c r="C243" s="435" t="s">
        <v>1146</v>
      </c>
    </row>
    <row r="244">
      <c r="A244" s="103" t="s">
        <v>1155</v>
      </c>
      <c r="B244" s="103">
        <v>1.0</v>
      </c>
      <c r="C244" s="434">
        <f>B244/B250</f>
        <v>0.1428571429</v>
      </c>
    </row>
    <row r="245">
      <c r="A245" s="103" t="s">
        <v>1165</v>
      </c>
      <c r="B245" s="103">
        <v>1.0</v>
      </c>
      <c r="C245" s="434">
        <f t="shared" ref="C245:C250" si="32">B245/$B$250</f>
        <v>0.1428571429</v>
      </c>
    </row>
    <row r="246">
      <c r="A246" s="103" t="s">
        <v>1166</v>
      </c>
      <c r="B246" s="103">
        <v>1.0</v>
      </c>
      <c r="C246" s="434">
        <f t="shared" si="32"/>
        <v>0.1428571429</v>
      </c>
    </row>
    <row r="247">
      <c r="A247" s="103" t="s">
        <v>1147</v>
      </c>
      <c r="B247" s="103">
        <v>1.0</v>
      </c>
      <c r="C247" s="434">
        <f t="shared" si="32"/>
        <v>0.1428571429</v>
      </c>
    </row>
    <row r="248">
      <c r="A248" s="103" t="s">
        <v>1148</v>
      </c>
      <c r="B248" s="103">
        <v>2.0</v>
      </c>
      <c r="C248" s="434">
        <f t="shared" si="32"/>
        <v>0.2857142857</v>
      </c>
    </row>
    <row r="249">
      <c r="A249" s="103" t="s">
        <v>1154</v>
      </c>
      <c r="B249" s="103">
        <v>1.0</v>
      </c>
      <c r="C249" s="434">
        <f t="shared" si="32"/>
        <v>0.1428571429</v>
      </c>
    </row>
    <row r="250">
      <c r="A250" s="103" t="s">
        <v>952</v>
      </c>
      <c r="B250" s="103">
        <v>7.0</v>
      </c>
      <c r="C250" s="434">
        <f t="shared" si="32"/>
        <v>1</v>
      </c>
    </row>
    <row r="251">
      <c r="A251" s="204" t="s">
        <v>1219</v>
      </c>
      <c r="B251" s="204" t="s">
        <v>1145</v>
      </c>
      <c r="C251" s="435" t="s">
        <v>1146</v>
      </c>
      <c r="D251" s="358">
        <v>5693.0</v>
      </c>
    </row>
    <row r="252">
      <c r="A252" s="103" t="s">
        <v>1155</v>
      </c>
      <c r="B252" s="103">
        <v>1.0</v>
      </c>
      <c r="C252" s="438">
        <v>1.0</v>
      </c>
    </row>
    <row r="253">
      <c r="A253" s="204" t="s">
        <v>1220</v>
      </c>
      <c r="B253" s="204" t="s">
        <v>1145</v>
      </c>
      <c r="C253" s="435" t="s">
        <v>1146</v>
      </c>
    </row>
    <row r="254">
      <c r="A254" s="103" t="s">
        <v>1155</v>
      </c>
      <c r="B254" s="103">
        <v>1.0</v>
      </c>
      <c r="C254" s="438">
        <v>0.5</v>
      </c>
    </row>
    <row r="255">
      <c r="A255" s="103" t="s">
        <v>1154</v>
      </c>
      <c r="B255" s="103">
        <v>1.0</v>
      </c>
      <c r="C255" s="438">
        <v>0.5</v>
      </c>
    </row>
    <row r="256">
      <c r="A256" s="103" t="s">
        <v>952</v>
      </c>
      <c r="B256" s="103">
        <v>2.0</v>
      </c>
      <c r="C256" s="438">
        <v>1.0</v>
      </c>
    </row>
    <row r="257">
      <c r="A257" s="204" t="s">
        <v>1221</v>
      </c>
      <c r="B257" s="204" t="s">
        <v>1145</v>
      </c>
      <c r="C257" s="435" t="s">
        <v>1146</v>
      </c>
    </row>
    <row r="258">
      <c r="A258" s="103" t="s">
        <v>1148</v>
      </c>
      <c r="B258" s="103">
        <v>2.0</v>
      </c>
      <c r="C258" s="434">
        <f t="shared" ref="C258:C262" si="33">B258/$B$262</f>
        <v>0.3333333333</v>
      </c>
    </row>
    <row r="259">
      <c r="A259" s="103" t="s">
        <v>1165</v>
      </c>
      <c r="B259" s="103">
        <v>2.0</v>
      </c>
      <c r="C259" s="434">
        <f t="shared" si="33"/>
        <v>0.3333333333</v>
      </c>
    </row>
    <row r="260">
      <c r="A260" s="103" t="s">
        <v>1155</v>
      </c>
      <c r="B260" s="103">
        <v>1.0</v>
      </c>
      <c r="C260" s="434">
        <f t="shared" si="33"/>
        <v>0.1666666667</v>
      </c>
    </row>
    <row r="261">
      <c r="A261" s="103" t="s">
        <v>1147</v>
      </c>
      <c r="B261" s="103">
        <v>1.0</v>
      </c>
      <c r="C261" s="434">
        <f t="shared" si="33"/>
        <v>0.1666666667</v>
      </c>
    </row>
    <row r="262">
      <c r="A262" s="103" t="s">
        <v>952</v>
      </c>
      <c r="B262" s="433">
        <f>SUM(B258:B261)</f>
        <v>6</v>
      </c>
      <c r="C262" s="434">
        <f t="shared" si="33"/>
        <v>1</v>
      </c>
    </row>
    <row r="263">
      <c r="A263" s="204" t="s">
        <v>1164</v>
      </c>
      <c r="B263" s="204" t="s">
        <v>1145</v>
      </c>
      <c r="C263" s="435" t="s">
        <v>1146</v>
      </c>
    </row>
    <row r="264">
      <c r="A264" s="103" t="s">
        <v>1155</v>
      </c>
      <c r="B264" s="103">
        <v>1.0</v>
      </c>
      <c r="C264" s="438">
        <f t="shared" ref="C264:C267" si="34">B264/$B$267</f>
        <v>0.25</v>
      </c>
    </row>
    <row r="265">
      <c r="A265" s="103" t="s">
        <v>1166</v>
      </c>
      <c r="B265" s="103">
        <v>2.0</v>
      </c>
      <c r="C265" s="438">
        <f t="shared" si="34"/>
        <v>0.5</v>
      </c>
    </row>
    <row r="266">
      <c r="A266" s="103" t="s">
        <v>1165</v>
      </c>
      <c r="B266" s="103">
        <v>1.0</v>
      </c>
      <c r="C266" s="438">
        <f t="shared" si="34"/>
        <v>0.25</v>
      </c>
    </row>
    <row r="267">
      <c r="A267" s="103" t="s">
        <v>952</v>
      </c>
      <c r="B267" s="103">
        <v>4.0</v>
      </c>
      <c r="C267" s="438">
        <f t="shared" si="34"/>
        <v>1</v>
      </c>
    </row>
    <row r="268">
      <c r="A268" s="204" t="s">
        <v>1222</v>
      </c>
      <c r="B268" s="204" t="s">
        <v>1145</v>
      </c>
      <c r="C268" s="435" t="s">
        <v>1146</v>
      </c>
    </row>
    <row r="269">
      <c r="A269" s="103" t="s">
        <v>1155</v>
      </c>
      <c r="B269" s="103">
        <v>1.0</v>
      </c>
      <c r="C269" s="438">
        <v>0.5</v>
      </c>
    </row>
    <row r="270">
      <c r="A270" s="103" t="s">
        <v>1154</v>
      </c>
      <c r="B270" s="103">
        <v>1.0</v>
      </c>
      <c r="C270" s="438">
        <v>0.5</v>
      </c>
    </row>
    <row r="271">
      <c r="A271" s="103" t="s">
        <v>952</v>
      </c>
      <c r="B271" s="103">
        <v>2.0</v>
      </c>
      <c r="C271" s="438">
        <v>1.0</v>
      </c>
    </row>
    <row r="272">
      <c r="A272" s="204" t="s">
        <v>1221</v>
      </c>
      <c r="B272" s="204" t="s">
        <v>1145</v>
      </c>
      <c r="C272" s="435" t="s">
        <v>1146</v>
      </c>
    </row>
    <row r="273">
      <c r="A273" s="103" t="s">
        <v>1155</v>
      </c>
      <c r="B273" s="103">
        <v>1.0</v>
      </c>
      <c r="C273" s="434">
        <f t="shared" ref="C273:C279" si="35">B273/$B$279</f>
        <v>0.09090909091</v>
      </c>
    </row>
    <row r="274">
      <c r="A274" s="103" t="s">
        <v>1165</v>
      </c>
      <c r="B274" s="103">
        <v>2.0</v>
      </c>
      <c r="C274" s="434">
        <f t="shared" si="35"/>
        <v>0.1818181818</v>
      </c>
    </row>
    <row r="275">
      <c r="A275" s="103" t="s">
        <v>1154</v>
      </c>
      <c r="B275" s="103">
        <v>2.0</v>
      </c>
      <c r="C275" s="434">
        <f t="shared" si="35"/>
        <v>0.1818181818</v>
      </c>
    </row>
    <row r="276">
      <c r="A276" s="103" t="s">
        <v>1148</v>
      </c>
      <c r="B276" s="103">
        <v>3.0</v>
      </c>
      <c r="C276" s="434">
        <f t="shared" si="35"/>
        <v>0.2727272727</v>
      </c>
    </row>
    <row r="277">
      <c r="A277" s="103" t="s">
        <v>1166</v>
      </c>
      <c r="B277" s="103">
        <v>2.0</v>
      </c>
      <c r="C277" s="434">
        <f t="shared" si="35"/>
        <v>0.1818181818</v>
      </c>
    </row>
    <row r="278">
      <c r="A278" s="103" t="s">
        <v>1147</v>
      </c>
      <c r="B278" s="103">
        <v>1.0</v>
      </c>
      <c r="C278" s="434">
        <f t="shared" si="35"/>
        <v>0.09090909091</v>
      </c>
    </row>
    <row r="279">
      <c r="A279" s="103" t="s">
        <v>952</v>
      </c>
      <c r="B279" s="433">
        <f>SUM(B273:B278)</f>
        <v>11</v>
      </c>
      <c r="C279" s="434">
        <f t="shared" si="35"/>
        <v>1</v>
      </c>
    </row>
    <row r="280">
      <c r="A280" s="204" t="s">
        <v>1223</v>
      </c>
      <c r="B280" s="204" t="s">
        <v>1145</v>
      </c>
      <c r="C280" s="435" t="s">
        <v>1146</v>
      </c>
    </row>
    <row r="281">
      <c r="A281" s="103" t="s">
        <v>1155</v>
      </c>
      <c r="B281" s="103">
        <v>1.0</v>
      </c>
      <c r="C281" s="438">
        <v>0.5</v>
      </c>
    </row>
    <row r="282">
      <c r="A282" s="103" t="s">
        <v>1154</v>
      </c>
      <c r="B282" s="103">
        <v>1.0</v>
      </c>
      <c r="C282" s="438">
        <v>0.5</v>
      </c>
    </row>
    <row r="283">
      <c r="A283" s="103" t="s">
        <v>952</v>
      </c>
      <c r="B283" s="103">
        <v>2.0</v>
      </c>
      <c r="C283" s="438">
        <v>1.0</v>
      </c>
    </row>
    <row r="284">
      <c r="A284" s="204" t="s">
        <v>1224</v>
      </c>
      <c r="B284" s="204" t="s">
        <v>1145</v>
      </c>
      <c r="C284" s="435" t="s">
        <v>1146</v>
      </c>
      <c r="D284" s="358">
        <v>900.0</v>
      </c>
    </row>
    <row r="285">
      <c r="A285" s="103" t="s">
        <v>1155</v>
      </c>
      <c r="B285" s="103">
        <v>1.0</v>
      </c>
      <c r="C285" s="438">
        <v>1.0</v>
      </c>
    </row>
    <row r="286">
      <c r="A286" s="204" t="s">
        <v>1225</v>
      </c>
      <c r="B286" s="204" t="s">
        <v>1145</v>
      </c>
      <c r="C286" s="435" t="s">
        <v>1146</v>
      </c>
      <c r="D286" s="358">
        <v>3251.0</v>
      </c>
    </row>
    <row r="287">
      <c r="A287" s="103" t="s">
        <v>1155</v>
      </c>
      <c r="B287" s="103">
        <v>1.0</v>
      </c>
      <c r="C287" s="438">
        <v>1.0</v>
      </c>
    </row>
    <row r="288">
      <c r="A288" s="204" t="s">
        <v>1226</v>
      </c>
      <c r="B288" s="204" t="s">
        <v>1145</v>
      </c>
      <c r="C288" s="435" t="s">
        <v>1146</v>
      </c>
    </row>
    <row r="289">
      <c r="A289" s="103" t="s">
        <v>1155</v>
      </c>
      <c r="B289" s="103">
        <v>1.0</v>
      </c>
      <c r="C289" s="434">
        <f>B289/B295</f>
        <v>0.1666666667</v>
      </c>
    </row>
    <row r="290">
      <c r="A290" s="103" t="s">
        <v>1147</v>
      </c>
      <c r="B290" s="103">
        <v>1.0</v>
      </c>
      <c r="C290" s="434">
        <f t="shared" ref="C290:C295" si="36">B290/$B$295</f>
        <v>0.1666666667</v>
      </c>
    </row>
    <row r="291">
      <c r="A291" s="103" t="s">
        <v>1154</v>
      </c>
      <c r="B291" s="103">
        <v>1.0</v>
      </c>
      <c r="C291" s="434">
        <f t="shared" si="36"/>
        <v>0.1666666667</v>
      </c>
    </row>
    <row r="292">
      <c r="A292" s="103" t="s">
        <v>1148</v>
      </c>
      <c r="B292" s="103">
        <v>1.0</v>
      </c>
      <c r="C292" s="434">
        <f t="shared" si="36"/>
        <v>0.1666666667</v>
      </c>
    </row>
    <row r="293">
      <c r="A293" s="103" t="s">
        <v>1165</v>
      </c>
      <c r="B293" s="103">
        <v>1.0</v>
      </c>
      <c r="C293" s="434">
        <f t="shared" si="36"/>
        <v>0.1666666667</v>
      </c>
    </row>
    <row r="294">
      <c r="A294" s="103" t="s">
        <v>1166</v>
      </c>
      <c r="B294" s="103">
        <v>1.0</v>
      </c>
      <c r="C294" s="434">
        <f t="shared" si="36"/>
        <v>0.1666666667</v>
      </c>
    </row>
    <row r="295">
      <c r="A295" s="103" t="s">
        <v>952</v>
      </c>
      <c r="B295" s="103">
        <v>6.0</v>
      </c>
      <c r="C295" s="434">
        <f t="shared" si="36"/>
        <v>1</v>
      </c>
    </row>
    <row r="296">
      <c r="A296" s="204" t="s">
        <v>1227</v>
      </c>
      <c r="B296" s="204" t="s">
        <v>1145</v>
      </c>
      <c r="C296" s="435" t="s">
        <v>1146</v>
      </c>
    </row>
    <row r="297">
      <c r="A297" s="103" t="s">
        <v>1155</v>
      </c>
      <c r="B297" s="103">
        <v>1.0</v>
      </c>
      <c r="C297" s="438">
        <v>0.5</v>
      </c>
    </row>
    <row r="298">
      <c r="A298" s="103" t="s">
        <v>1154</v>
      </c>
      <c r="B298" s="103">
        <v>1.0</v>
      </c>
      <c r="C298" s="438">
        <v>0.5</v>
      </c>
    </row>
    <row r="299">
      <c r="A299" s="103" t="s">
        <v>952</v>
      </c>
      <c r="B299" s="103">
        <v>2.0</v>
      </c>
      <c r="C299" s="438">
        <v>1.0</v>
      </c>
    </row>
    <row r="300">
      <c r="A300" s="204" t="s">
        <v>1228</v>
      </c>
      <c r="B300" s="204" t="s">
        <v>1145</v>
      </c>
      <c r="C300" s="435" t="s">
        <v>1146</v>
      </c>
    </row>
    <row r="301">
      <c r="A301" s="103" t="s">
        <v>1155</v>
      </c>
      <c r="B301" s="103">
        <v>1.0</v>
      </c>
      <c r="C301" s="438">
        <v>0.5</v>
      </c>
    </row>
    <row r="302">
      <c r="A302" s="103" t="s">
        <v>1229</v>
      </c>
      <c r="B302" s="103">
        <v>1.0</v>
      </c>
      <c r="C302" s="438">
        <v>0.5</v>
      </c>
    </row>
    <row r="303">
      <c r="A303" s="103" t="s">
        <v>952</v>
      </c>
      <c r="B303" s="103">
        <v>2.0</v>
      </c>
      <c r="C303" s="438">
        <v>1.0</v>
      </c>
    </row>
    <row r="304">
      <c r="A304" s="204" t="s">
        <v>1230</v>
      </c>
      <c r="B304" s="204" t="s">
        <v>1145</v>
      </c>
      <c r="C304" s="435" t="s">
        <v>1146</v>
      </c>
    </row>
    <row r="305">
      <c r="A305" s="103" t="s">
        <v>1155</v>
      </c>
      <c r="B305" s="103">
        <v>1.0</v>
      </c>
      <c r="C305" s="434">
        <f t="shared" ref="C305:C309" si="37">B305/$B$309</f>
        <v>0.2</v>
      </c>
    </row>
    <row r="306">
      <c r="A306" s="103" t="s">
        <v>1154</v>
      </c>
      <c r="B306" s="103">
        <v>1.0</v>
      </c>
      <c r="C306" s="434">
        <f t="shared" si="37"/>
        <v>0.2</v>
      </c>
    </row>
    <row r="307">
      <c r="A307" s="103" t="s">
        <v>1148</v>
      </c>
      <c r="B307" s="103">
        <v>2.0</v>
      </c>
      <c r="C307" s="434">
        <f t="shared" si="37"/>
        <v>0.4</v>
      </c>
    </row>
    <row r="308">
      <c r="A308" s="103" t="s">
        <v>1166</v>
      </c>
      <c r="B308" s="103">
        <v>1.0</v>
      </c>
      <c r="C308" s="434">
        <f t="shared" si="37"/>
        <v>0.2</v>
      </c>
    </row>
    <row r="309">
      <c r="A309" s="103" t="s">
        <v>952</v>
      </c>
      <c r="B309" s="103">
        <v>5.0</v>
      </c>
      <c r="C309" s="434">
        <f t="shared" si="37"/>
        <v>1</v>
      </c>
    </row>
    <row r="310">
      <c r="A310" s="204" t="s">
        <v>1231</v>
      </c>
      <c r="B310" s="204" t="s">
        <v>1145</v>
      </c>
      <c r="C310" s="435" t="s">
        <v>1146</v>
      </c>
    </row>
    <row r="311">
      <c r="A311" s="103" t="s">
        <v>1163</v>
      </c>
      <c r="B311" s="103">
        <v>1.0</v>
      </c>
      <c r="C311" s="438">
        <v>0.5</v>
      </c>
    </row>
    <row r="312">
      <c r="A312" s="103" t="s">
        <v>1165</v>
      </c>
      <c r="B312" s="103">
        <v>1.0</v>
      </c>
      <c r="C312" s="438">
        <v>0.5</v>
      </c>
    </row>
    <row r="313">
      <c r="A313" s="103" t="s">
        <v>952</v>
      </c>
      <c r="B313" s="103">
        <v>2.0</v>
      </c>
      <c r="C313" s="438">
        <v>1.0</v>
      </c>
    </row>
    <row r="314">
      <c r="A314" s="204" t="s">
        <v>1232</v>
      </c>
      <c r="B314" s="204" t="s">
        <v>1145</v>
      </c>
      <c r="C314" s="435" t="s">
        <v>1146</v>
      </c>
    </row>
    <row r="315">
      <c r="A315" s="103" t="s">
        <v>1163</v>
      </c>
      <c r="B315" s="103">
        <v>1.0</v>
      </c>
      <c r="C315" s="438">
        <v>0.5</v>
      </c>
    </row>
    <row r="316">
      <c r="A316" s="103" t="s">
        <v>1165</v>
      </c>
      <c r="B316" s="103">
        <v>1.0</v>
      </c>
      <c r="C316" s="438">
        <v>0.5</v>
      </c>
    </row>
    <row r="317">
      <c r="A317" s="103" t="s">
        <v>952</v>
      </c>
      <c r="B317" s="103">
        <v>2.0</v>
      </c>
      <c r="C317" s="438">
        <v>1.0</v>
      </c>
    </row>
    <row r="318">
      <c r="A318" s="204" t="s">
        <v>1233</v>
      </c>
      <c r="B318" s="204" t="s">
        <v>1145</v>
      </c>
      <c r="C318" s="435" t="s">
        <v>1146</v>
      </c>
    </row>
    <row r="319">
      <c r="A319" s="103" t="s">
        <v>1163</v>
      </c>
      <c r="B319" s="103">
        <v>1.0</v>
      </c>
      <c r="C319" s="438">
        <v>0.5</v>
      </c>
    </row>
    <row r="320">
      <c r="A320" s="103" t="s">
        <v>1165</v>
      </c>
      <c r="B320" s="103">
        <v>1.0</v>
      </c>
      <c r="C320" s="438">
        <v>0.5</v>
      </c>
    </row>
    <row r="321">
      <c r="A321" s="103" t="s">
        <v>952</v>
      </c>
      <c r="B321" s="103">
        <v>2.0</v>
      </c>
      <c r="C321" s="438">
        <v>1.0</v>
      </c>
    </row>
    <row r="322">
      <c r="A322" s="204" t="s">
        <v>1234</v>
      </c>
      <c r="B322" s="204" t="s">
        <v>1145</v>
      </c>
      <c r="C322" s="435" t="s">
        <v>1146</v>
      </c>
    </row>
    <row r="323">
      <c r="A323" s="103" t="s">
        <v>1155</v>
      </c>
      <c r="B323" s="103">
        <v>1.0</v>
      </c>
      <c r="C323" s="434">
        <f>B323/B326</f>
        <v>0.3333333333</v>
      </c>
    </row>
    <row r="324">
      <c r="A324" s="103" t="s">
        <v>1235</v>
      </c>
      <c r="B324" s="103">
        <v>1.0</v>
      </c>
      <c r="C324" s="438">
        <v>0.3333</v>
      </c>
    </row>
    <row r="325">
      <c r="A325" s="103" t="s">
        <v>1154</v>
      </c>
      <c r="B325" s="103">
        <v>1.0</v>
      </c>
      <c r="C325" s="438">
        <v>0.3333</v>
      </c>
    </row>
    <row r="326">
      <c r="A326" s="103" t="s">
        <v>952</v>
      </c>
      <c r="B326" s="103">
        <v>3.0</v>
      </c>
      <c r="C326" s="434">
        <f>B326/B326</f>
        <v>1</v>
      </c>
    </row>
    <row r="327">
      <c r="A327" s="204" t="s">
        <v>1236</v>
      </c>
      <c r="B327" s="204" t="s">
        <v>1145</v>
      </c>
      <c r="C327" s="435" t="s">
        <v>1146</v>
      </c>
    </row>
    <row r="328">
      <c r="A328" s="103" t="s">
        <v>1155</v>
      </c>
      <c r="B328" s="103">
        <v>1.0</v>
      </c>
      <c r="C328" s="434">
        <f t="shared" ref="C328:C332" si="38">B328/$B$332</f>
        <v>0.2</v>
      </c>
    </row>
    <row r="329">
      <c r="A329" s="103" t="s">
        <v>1165</v>
      </c>
      <c r="B329" s="103">
        <v>1.0</v>
      </c>
      <c r="C329" s="434">
        <f t="shared" si="38"/>
        <v>0.2</v>
      </c>
    </row>
    <row r="330">
      <c r="A330" s="103" t="s">
        <v>1147</v>
      </c>
      <c r="B330" s="103">
        <v>1.0</v>
      </c>
      <c r="C330" s="434">
        <f t="shared" si="38"/>
        <v>0.2</v>
      </c>
    </row>
    <row r="331">
      <c r="A331" s="103" t="s">
        <v>1148</v>
      </c>
      <c r="B331" s="103">
        <v>2.0</v>
      </c>
      <c r="C331" s="434">
        <f t="shared" si="38"/>
        <v>0.4</v>
      </c>
    </row>
    <row r="332">
      <c r="A332" s="103" t="s">
        <v>952</v>
      </c>
      <c r="B332" s="433">
        <f>SUM(B328:B331)</f>
        <v>5</v>
      </c>
      <c r="C332" s="434">
        <f t="shared" si="38"/>
        <v>1</v>
      </c>
    </row>
    <row r="333">
      <c r="A333" s="204" t="s">
        <v>1237</v>
      </c>
      <c r="B333" s="204" t="s">
        <v>1145</v>
      </c>
      <c r="C333" s="435" t="s">
        <v>1146</v>
      </c>
    </row>
    <row r="334">
      <c r="A334" s="103" t="s">
        <v>1155</v>
      </c>
      <c r="B334" s="103">
        <v>2.0</v>
      </c>
      <c r="C334" s="434">
        <f t="shared" ref="C334:C341" si="39">B334/$B$341</f>
        <v>0.25</v>
      </c>
    </row>
    <row r="335">
      <c r="A335" s="103" t="s">
        <v>1148</v>
      </c>
      <c r="B335" s="103">
        <v>1.0</v>
      </c>
      <c r="C335" s="434">
        <f t="shared" si="39"/>
        <v>0.125</v>
      </c>
    </row>
    <row r="336">
      <c r="A336" s="103" t="s">
        <v>1202</v>
      </c>
      <c r="B336" s="103">
        <v>1.0</v>
      </c>
      <c r="C336" s="434">
        <f t="shared" si="39"/>
        <v>0.125</v>
      </c>
    </row>
    <row r="337">
      <c r="A337" s="103" t="s">
        <v>1154</v>
      </c>
      <c r="B337" s="103">
        <v>1.0</v>
      </c>
      <c r="C337" s="434">
        <f t="shared" si="39"/>
        <v>0.125</v>
      </c>
    </row>
    <row r="338">
      <c r="A338" s="103" t="s">
        <v>1147</v>
      </c>
      <c r="B338" s="103">
        <v>1.0</v>
      </c>
      <c r="C338" s="434">
        <f t="shared" si="39"/>
        <v>0.125</v>
      </c>
    </row>
    <row r="339">
      <c r="A339" s="103" t="s">
        <v>1165</v>
      </c>
      <c r="B339" s="103">
        <v>1.0</v>
      </c>
      <c r="C339" s="434">
        <f t="shared" si="39"/>
        <v>0.125</v>
      </c>
    </row>
    <row r="340">
      <c r="A340" s="103" t="s">
        <v>1185</v>
      </c>
      <c r="B340" s="103">
        <v>1.0</v>
      </c>
      <c r="C340" s="434">
        <f t="shared" si="39"/>
        <v>0.125</v>
      </c>
    </row>
    <row r="341">
      <c r="A341" s="103" t="s">
        <v>952</v>
      </c>
      <c r="B341" s="433">
        <f>SUM(B334:B340)</f>
        <v>8</v>
      </c>
      <c r="C341" s="434">
        <f t="shared" si="39"/>
        <v>1</v>
      </c>
    </row>
    <row r="342">
      <c r="A342" s="204" t="s">
        <v>1238</v>
      </c>
      <c r="B342" s="204" t="s">
        <v>1145</v>
      </c>
      <c r="C342" s="435" t="s">
        <v>1146</v>
      </c>
    </row>
    <row r="343">
      <c r="A343" s="103" t="s">
        <v>1155</v>
      </c>
      <c r="B343" s="103">
        <v>1.0</v>
      </c>
      <c r="C343" s="434">
        <f t="shared" ref="C343:C346" si="40">B343/$B$346</f>
        <v>0.3333333333</v>
      </c>
    </row>
    <row r="344">
      <c r="A344" s="103" t="s">
        <v>1171</v>
      </c>
      <c r="B344" s="103">
        <v>1.0</v>
      </c>
      <c r="C344" s="434">
        <f t="shared" si="40"/>
        <v>0.3333333333</v>
      </c>
    </row>
    <row r="345">
      <c r="A345" s="103" t="s">
        <v>1154</v>
      </c>
      <c r="B345" s="103">
        <v>1.0</v>
      </c>
      <c r="C345" s="434">
        <f t="shared" si="40"/>
        <v>0.3333333333</v>
      </c>
    </row>
    <row r="346">
      <c r="A346" s="103" t="s">
        <v>952</v>
      </c>
      <c r="B346" s="103">
        <v>3.0</v>
      </c>
      <c r="C346" s="434">
        <f t="shared" si="40"/>
        <v>1</v>
      </c>
    </row>
    <row r="347">
      <c r="A347" s="204" t="s">
        <v>1239</v>
      </c>
      <c r="B347" s="204" t="s">
        <v>1145</v>
      </c>
      <c r="C347" s="435" t="s">
        <v>1146</v>
      </c>
    </row>
    <row r="348">
      <c r="A348" s="103" t="s">
        <v>1155</v>
      </c>
      <c r="B348" s="103">
        <v>1.0</v>
      </c>
      <c r="C348" s="434">
        <f t="shared" ref="C348:C352" si="41">B348/$B$352</f>
        <v>0.25</v>
      </c>
    </row>
    <row r="349">
      <c r="A349" s="103" t="s">
        <v>1185</v>
      </c>
      <c r="B349" s="103">
        <v>1.0</v>
      </c>
      <c r="C349" s="434">
        <f t="shared" si="41"/>
        <v>0.25</v>
      </c>
    </row>
    <row r="350">
      <c r="A350" s="103" t="s">
        <v>1240</v>
      </c>
      <c r="B350" s="103">
        <v>1.0</v>
      </c>
      <c r="C350" s="434">
        <f t="shared" si="41"/>
        <v>0.25</v>
      </c>
    </row>
    <row r="351">
      <c r="A351" s="103" t="s">
        <v>1152</v>
      </c>
      <c r="B351" s="103">
        <v>1.0</v>
      </c>
      <c r="C351" s="434">
        <f t="shared" si="41"/>
        <v>0.25</v>
      </c>
    </row>
    <row r="352">
      <c r="A352" s="103" t="s">
        <v>952</v>
      </c>
      <c r="B352" s="103">
        <v>4.0</v>
      </c>
      <c r="C352" s="434">
        <f t="shared" si="41"/>
        <v>1</v>
      </c>
    </row>
    <row r="353">
      <c r="A353" s="204" t="s">
        <v>1241</v>
      </c>
      <c r="B353" s="204" t="s">
        <v>1145</v>
      </c>
      <c r="C353" s="435" t="s">
        <v>1146</v>
      </c>
    </row>
    <row r="354">
      <c r="A354" s="103" t="s">
        <v>1155</v>
      </c>
      <c r="B354" s="103">
        <v>1.0</v>
      </c>
      <c r="C354" s="434">
        <f t="shared" ref="C354:C357" si="42">B354/$B$346</f>
        <v>0.3333333333</v>
      </c>
    </row>
    <row r="355">
      <c r="A355" s="103" t="s">
        <v>1185</v>
      </c>
      <c r="B355" s="103">
        <v>1.0</v>
      </c>
      <c r="C355" s="434">
        <f t="shared" si="42"/>
        <v>0.3333333333</v>
      </c>
    </row>
    <row r="356">
      <c r="A356" s="103" t="s">
        <v>1242</v>
      </c>
      <c r="B356" s="103">
        <v>1.0</v>
      </c>
      <c r="C356" s="434">
        <f t="shared" si="42"/>
        <v>0.3333333333</v>
      </c>
    </row>
    <row r="357">
      <c r="A357" s="103" t="s">
        <v>952</v>
      </c>
      <c r="B357" s="103">
        <v>3.0</v>
      </c>
      <c r="C357" s="434">
        <f t="shared" si="42"/>
        <v>1</v>
      </c>
    </row>
    <row r="358">
      <c r="A358" s="204" t="s">
        <v>1243</v>
      </c>
      <c r="B358" s="204" t="s">
        <v>1145</v>
      </c>
      <c r="C358" s="435" t="s">
        <v>1146</v>
      </c>
    </row>
    <row r="359">
      <c r="A359" s="103" t="s">
        <v>1155</v>
      </c>
      <c r="B359" s="103">
        <v>1.0</v>
      </c>
      <c r="C359" s="434">
        <f t="shared" ref="C359:C362" si="43">B359/$B$346</f>
        <v>0.3333333333</v>
      </c>
    </row>
    <row r="360">
      <c r="A360" s="103" t="s">
        <v>1152</v>
      </c>
      <c r="B360" s="103">
        <v>1.0</v>
      </c>
      <c r="C360" s="434">
        <f t="shared" si="43"/>
        <v>0.3333333333</v>
      </c>
    </row>
    <row r="361">
      <c r="A361" s="103" t="s">
        <v>1171</v>
      </c>
      <c r="B361" s="103">
        <v>1.0</v>
      </c>
      <c r="C361" s="434">
        <f t="shared" si="43"/>
        <v>0.3333333333</v>
      </c>
    </row>
    <row r="362">
      <c r="A362" s="103" t="s">
        <v>952</v>
      </c>
      <c r="B362" s="103">
        <v>3.0</v>
      </c>
      <c r="C362" s="434">
        <f t="shared" si="43"/>
        <v>1</v>
      </c>
    </row>
    <row r="363">
      <c r="A363" s="204" t="s">
        <v>1244</v>
      </c>
      <c r="B363" s="204" t="s">
        <v>1145</v>
      </c>
      <c r="C363" s="435" t="s">
        <v>1146</v>
      </c>
    </row>
    <row r="364">
      <c r="A364" s="103" t="s">
        <v>1155</v>
      </c>
      <c r="B364" s="103">
        <v>1.0</v>
      </c>
      <c r="C364" s="434">
        <f t="shared" ref="C364:C367" si="44">B364/$B$346</f>
        <v>0.3333333333</v>
      </c>
    </row>
    <row r="365">
      <c r="A365" s="103" t="s">
        <v>1185</v>
      </c>
      <c r="B365" s="103">
        <v>1.0</v>
      </c>
      <c r="C365" s="434">
        <f t="shared" si="44"/>
        <v>0.3333333333</v>
      </c>
    </row>
    <row r="366">
      <c r="A366" s="103" t="s">
        <v>1171</v>
      </c>
      <c r="B366" s="103">
        <v>1.0</v>
      </c>
      <c r="C366" s="434">
        <f t="shared" si="44"/>
        <v>0.3333333333</v>
      </c>
    </row>
    <row r="367">
      <c r="A367" s="103" t="s">
        <v>952</v>
      </c>
      <c r="B367" s="103">
        <v>3.0</v>
      </c>
      <c r="C367" s="434">
        <f t="shared" si="44"/>
        <v>1</v>
      </c>
    </row>
    <row r="368">
      <c r="A368" s="204" t="s">
        <v>1245</v>
      </c>
      <c r="B368" s="204" t="s">
        <v>1145</v>
      </c>
      <c r="C368" s="435" t="s">
        <v>1146</v>
      </c>
    </row>
    <row r="369">
      <c r="A369" s="103" t="s">
        <v>1155</v>
      </c>
      <c r="B369" s="103">
        <v>1.0</v>
      </c>
      <c r="C369" s="434">
        <f t="shared" ref="C369:C376" si="45">B369/$B$376</f>
        <v>0.1428571429</v>
      </c>
    </row>
    <row r="370">
      <c r="A370" s="103" t="s">
        <v>1154</v>
      </c>
      <c r="B370" s="103">
        <v>1.0</v>
      </c>
      <c r="C370" s="434">
        <f t="shared" si="45"/>
        <v>0.1428571429</v>
      </c>
    </row>
    <row r="371">
      <c r="A371" s="103" t="s">
        <v>1171</v>
      </c>
      <c r="B371" s="103">
        <v>1.0</v>
      </c>
      <c r="C371" s="434">
        <f t="shared" si="45"/>
        <v>0.1428571429</v>
      </c>
    </row>
    <row r="372">
      <c r="A372" s="103" t="s">
        <v>1147</v>
      </c>
      <c r="B372" s="103">
        <v>1.0</v>
      </c>
      <c r="C372" s="434">
        <f t="shared" si="45"/>
        <v>0.1428571429</v>
      </c>
    </row>
    <row r="373">
      <c r="A373" s="103" t="s">
        <v>1168</v>
      </c>
      <c r="B373" s="103">
        <v>1.0</v>
      </c>
      <c r="C373" s="434">
        <f t="shared" si="45"/>
        <v>0.1428571429</v>
      </c>
    </row>
    <row r="374">
      <c r="A374" s="103" t="s">
        <v>1185</v>
      </c>
      <c r="B374" s="103">
        <v>1.0</v>
      </c>
      <c r="C374" s="434">
        <f t="shared" si="45"/>
        <v>0.1428571429</v>
      </c>
    </row>
    <row r="375">
      <c r="A375" s="103" t="s">
        <v>1191</v>
      </c>
      <c r="B375" s="103">
        <v>1.0</v>
      </c>
      <c r="C375" s="434">
        <f t="shared" si="45"/>
        <v>0.1428571429</v>
      </c>
    </row>
    <row r="376">
      <c r="A376" s="103" t="s">
        <v>952</v>
      </c>
      <c r="B376" s="433">
        <f>SUM(B369:B375)</f>
        <v>7</v>
      </c>
      <c r="C376" s="434">
        <f t="shared" si="45"/>
        <v>1</v>
      </c>
    </row>
    <row r="377">
      <c r="A377" s="204" t="s">
        <v>1246</v>
      </c>
      <c r="B377" s="204" t="s">
        <v>1145</v>
      </c>
      <c r="C377" s="435" t="s">
        <v>1146</v>
      </c>
    </row>
    <row r="378">
      <c r="A378" s="103" t="s">
        <v>1155</v>
      </c>
      <c r="B378" s="103">
        <v>1.0</v>
      </c>
      <c r="C378" s="434">
        <f t="shared" ref="C378:C381" si="46">B378/$B$346</f>
        <v>0.3333333333</v>
      </c>
    </row>
    <row r="379">
      <c r="A379" s="103" t="s">
        <v>1154</v>
      </c>
      <c r="B379" s="103">
        <v>1.0</v>
      </c>
      <c r="C379" s="434">
        <f t="shared" si="46"/>
        <v>0.3333333333</v>
      </c>
    </row>
    <row r="380">
      <c r="A380" s="103" t="s">
        <v>1152</v>
      </c>
      <c r="B380" s="103">
        <v>1.0</v>
      </c>
      <c r="C380" s="434">
        <f t="shared" si="46"/>
        <v>0.3333333333</v>
      </c>
    </row>
    <row r="381">
      <c r="A381" s="103" t="s">
        <v>952</v>
      </c>
      <c r="B381" s="103">
        <v>3.0</v>
      </c>
      <c r="C381" s="434">
        <f t="shared" si="46"/>
        <v>1</v>
      </c>
    </row>
    <row r="382">
      <c r="A382" s="204" t="s">
        <v>1247</v>
      </c>
      <c r="B382" s="204" t="s">
        <v>1145</v>
      </c>
      <c r="C382" s="435" t="s">
        <v>1146</v>
      </c>
    </row>
    <row r="383">
      <c r="A383" s="103" t="s">
        <v>1155</v>
      </c>
      <c r="B383" s="103">
        <v>1.0</v>
      </c>
      <c r="C383" s="435">
        <f t="shared" ref="C383:C387" si="47">B383/$B$387</f>
        <v>0.25</v>
      </c>
    </row>
    <row r="384">
      <c r="A384" s="103" t="s">
        <v>1152</v>
      </c>
      <c r="B384" s="103">
        <v>1.0</v>
      </c>
      <c r="C384" s="435">
        <f t="shared" si="47"/>
        <v>0.25</v>
      </c>
    </row>
    <row r="385">
      <c r="A385" s="103" t="s">
        <v>1154</v>
      </c>
      <c r="B385" s="103">
        <v>1.0</v>
      </c>
      <c r="C385" s="435">
        <f t="shared" si="47"/>
        <v>0.25</v>
      </c>
    </row>
    <row r="386">
      <c r="A386" s="103" t="s">
        <v>1147</v>
      </c>
      <c r="B386" s="103">
        <v>1.0</v>
      </c>
      <c r="C386" s="435">
        <f t="shared" si="47"/>
        <v>0.25</v>
      </c>
    </row>
    <row r="387">
      <c r="A387" s="103" t="s">
        <v>952</v>
      </c>
      <c r="B387" s="103">
        <v>4.0</v>
      </c>
      <c r="C387" s="435">
        <f t="shared" si="47"/>
        <v>1</v>
      </c>
    </row>
    <row r="388">
      <c r="A388" s="204" t="s">
        <v>1248</v>
      </c>
      <c r="B388" s="204" t="s">
        <v>1145</v>
      </c>
      <c r="C388" s="435" t="s">
        <v>1146</v>
      </c>
    </row>
    <row r="389">
      <c r="A389" s="103" t="s">
        <v>1155</v>
      </c>
      <c r="B389" s="103">
        <v>1.0</v>
      </c>
      <c r="C389" s="434">
        <f t="shared" ref="C389:C393" si="48">B389/$B$393</f>
        <v>0.25</v>
      </c>
    </row>
    <row r="390">
      <c r="A390" s="103" t="s">
        <v>1148</v>
      </c>
      <c r="B390" s="103">
        <v>1.0</v>
      </c>
      <c r="C390" s="434">
        <f t="shared" si="48"/>
        <v>0.25</v>
      </c>
    </row>
    <row r="391">
      <c r="A391" s="103" t="s">
        <v>1154</v>
      </c>
      <c r="B391" s="103">
        <v>1.0</v>
      </c>
      <c r="C391" s="434">
        <f t="shared" si="48"/>
        <v>0.25</v>
      </c>
    </row>
    <row r="392">
      <c r="A392" s="103" t="s">
        <v>1165</v>
      </c>
      <c r="B392" s="103">
        <v>1.0</v>
      </c>
      <c r="C392" s="434">
        <f t="shared" si="48"/>
        <v>0.25</v>
      </c>
    </row>
    <row r="393">
      <c r="A393" s="103" t="s">
        <v>952</v>
      </c>
      <c r="B393" s="103">
        <v>4.0</v>
      </c>
      <c r="C393" s="434">
        <f t="shared" si="48"/>
        <v>1</v>
      </c>
    </row>
    <row r="394">
      <c r="A394" s="204" t="s">
        <v>1249</v>
      </c>
      <c r="B394" s="204" t="s">
        <v>1145</v>
      </c>
      <c r="C394" s="435" t="s">
        <v>1146</v>
      </c>
    </row>
    <row r="395">
      <c r="A395" s="103" t="s">
        <v>1155</v>
      </c>
      <c r="B395" s="103">
        <v>1.0</v>
      </c>
      <c r="C395" s="434">
        <f t="shared" ref="C395:C400" si="49">B395/$B$400</f>
        <v>0.1666666667</v>
      </c>
    </row>
    <row r="396">
      <c r="A396" s="103" t="s">
        <v>1148</v>
      </c>
      <c r="B396" s="103">
        <v>2.0</v>
      </c>
      <c r="C396" s="434">
        <f t="shared" si="49"/>
        <v>0.3333333333</v>
      </c>
    </row>
    <row r="397">
      <c r="A397" s="103" t="s">
        <v>1154</v>
      </c>
      <c r="B397" s="103">
        <v>1.0</v>
      </c>
      <c r="C397" s="434">
        <f t="shared" si="49"/>
        <v>0.1666666667</v>
      </c>
    </row>
    <row r="398">
      <c r="A398" s="103" t="s">
        <v>1147</v>
      </c>
      <c r="B398" s="103">
        <v>1.0</v>
      </c>
      <c r="C398" s="434">
        <f t="shared" si="49"/>
        <v>0.1666666667</v>
      </c>
    </row>
    <row r="399">
      <c r="A399" s="103" t="s">
        <v>1202</v>
      </c>
      <c r="B399" s="103">
        <v>1.0</v>
      </c>
      <c r="C399" s="434">
        <f t="shared" si="49"/>
        <v>0.1666666667</v>
      </c>
    </row>
    <row r="400">
      <c r="A400" s="103" t="s">
        <v>952</v>
      </c>
      <c r="B400" s="103">
        <v>6.0</v>
      </c>
      <c r="C400" s="434">
        <f t="shared" si="49"/>
        <v>1</v>
      </c>
    </row>
    <row r="401">
      <c r="A401" s="204" t="s">
        <v>1250</v>
      </c>
      <c r="B401" s="204" t="s">
        <v>1145</v>
      </c>
      <c r="C401" s="435" t="s">
        <v>1146</v>
      </c>
    </row>
    <row r="402">
      <c r="A402" s="103" t="s">
        <v>1155</v>
      </c>
      <c r="B402" s="103">
        <v>1.0</v>
      </c>
      <c r="C402" s="434">
        <f t="shared" ref="C402:C406" si="50">B402/$B$393</f>
        <v>0.25</v>
      </c>
    </row>
    <row r="403">
      <c r="A403" s="103" t="s">
        <v>1154</v>
      </c>
      <c r="B403" s="103">
        <v>1.0</v>
      </c>
      <c r="C403" s="434">
        <f t="shared" si="50"/>
        <v>0.25</v>
      </c>
    </row>
    <row r="404">
      <c r="A404" s="103" t="s">
        <v>1171</v>
      </c>
      <c r="B404" s="103">
        <v>1.0</v>
      </c>
      <c r="C404" s="434">
        <f t="shared" si="50"/>
        <v>0.25</v>
      </c>
    </row>
    <row r="405">
      <c r="A405" s="103" t="s">
        <v>1191</v>
      </c>
      <c r="B405" s="103">
        <v>1.0</v>
      </c>
      <c r="C405" s="434">
        <f t="shared" si="50"/>
        <v>0.25</v>
      </c>
    </row>
    <row r="406">
      <c r="A406" s="103" t="s">
        <v>952</v>
      </c>
      <c r="B406" s="103">
        <v>4.0</v>
      </c>
      <c r="C406" s="434">
        <f t="shared" si="50"/>
        <v>1</v>
      </c>
    </row>
    <row r="407">
      <c r="A407" s="204" t="s">
        <v>1251</v>
      </c>
      <c r="B407" s="204" t="s">
        <v>1145</v>
      </c>
      <c r="C407" s="435" t="s">
        <v>1146</v>
      </c>
    </row>
    <row r="408">
      <c r="A408" s="103" t="s">
        <v>1155</v>
      </c>
      <c r="B408" s="103">
        <v>1.0</v>
      </c>
      <c r="C408" s="434">
        <f t="shared" ref="C408:C412" si="51">B408/$B$393</f>
        <v>0.25</v>
      </c>
    </row>
    <row r="409">
      <c r="A409" s="103" t="s">
        <v>1252</v>
      </c>
      <c r="B409" s="103">
        <v>1.0</v>
      </c>
      <c r="C409" s="434">
        <f t="shared" si="51"/>
        <v>0.25</v>
      </c>
    </row>
    <row r="410">
      <c r="A410" s="103" t="s">
        <v>1191</v>
      </c>
      <c r="B410" s="103">
        <v>1.0</v>
      </c>
      <c r="C410" s="434">
        <f t="shared" si="51"/>
        <v>0.25</v>
      </c>
    </row>
    <row r="411">
      <c r="A411" s="103" t="s">
        <v>1154</v>
      </c>
      <c r="B411" s="103">
        <v>1.0</v>
      </c>
      <c r="C411" s="434">
        <f t="shared" si="51"/>
        <v>0.25</v>
      </c>
    </row>
    <row r="412">
      <c r="A412" s="103" t="s">
        <v>952</v>
      </c>
      <c r="B412" s="103">
        <v>4.0</v>
      </c>
      <c r="C412" s="434">
        <f t="shared" si="51"/>
        <v>1</v>
      </c>
    </row>
    <row r="413">
      <c r="A413" s="204" t="s">
        <v>1253</v>
      </c>
      <c r="B413" s="204" t="s">
        <v>1145</v>
      </c>
      <c r="C413" s="435" t="s">
        <v>1146</v>
      </c>
    </row>
    <row r="414">
      <c r="A414" s="103" t="s">
        <v>1155</v>
      </c>
      <c r="B414" s="103">
        <v>1.0</v>
      </c>
      <c r="C414" s="438">
        <v>0.25</v>
      </c>
    </row>
    <row r="415">
      <c r="A415" s="103" t="s">
        <v>1185</v>
      </c>
      <c r="B415" s="103">
        <v>1.0</v>
      </c>
      <c r="C415" s="438">
        <v>0.25</v>
      </c>
    </row>
    <row r="416">
      <c r="A416" s="103" t="s">
        <v>1154</v>
      </c>
      <c r="B416" s="103">
        <v>1.0</v>
      </c>
      <c r="C416" s="438">
        <v>0.25</v>
      </c>
    </row>
    <row r="417">
      <c r="A417" s="103" t="s">
        <v>1147</v>
      </c>
      <c r="B417" s="103">
        <v>1.0</v>
      </c>
      <c r="C417" s="438">
        <v>0.25</v>
      </c>
    </row>
    <row r="418">
      <c r="A418" s="103" t="s">
        <v>952</v>
      </c>
      <c r="B418" s="103">
        <v>4.0</v>
      </c>
      <c r="C418" s="434">
        <f>B418/$B$418</f>
        <v>1</v>
      </c>
    </row>
    <row r="419">
      <c r="A419" s="204" t="s">
        <v>1254</v>
      </c>
      <c r="B419" s="204" t="s">
        <v>1145</v>
      </c>
      <c r="C419" s="435" t="s">
        <v>1146</v>
      </c>
    </row>
    <row r="420">
      <c r="A420" s="103" t="s">
        <v>1155</v>
      </c>
      <c r="B420" s="103">
        <v>1.0</v>
      </c>
      <c r="C420" s="434">
        <f t="shared" ref="C420:C429" si="52">B420/$B$429</f>
        <v>0.1111111111</v>
      </c>
    </row>
    <row r="421">
      <c r="A421" s="103" t="s">
        <v>1165</v>
      </c>
      <c r="B421" s="103">
        <v>1.0</v>
      </c>
      <c r="C421" s="434">
        <f t="shared" si="52"/>
        <v>0.1111111111</v>
      </c>
    </row>
    <row r="422">
      <c r="A422" s="103" t="s">
        <v>1148</v>
      </c>
      <c r="B422" s="103">
        <v>1.0</v>
      </c>
      <c r="C422" s="434">
        <f t="shared" si="52"/>
        <v>0.1111111111</v>
      </c>
    </row>
    <row r="423">
      <c r="A423" s="103" t="s">
        <v>1147</v>
      </c>
      <c r="B423" s="103">
        <v>1.0</v>
      </c>
      <c r="C423" s="434">
        <f t="shared" si="52"/>
        <v>0.1111111111</v>
      </c>
    </row>
    <row r="424">
      <c r="A424" s="103" t="s">
        <v>1255</v>
      </c>
      <c r="B424" s="103">
        <v>1.0</v>
      </c>
      <c r="C424" s="434">
        <f t="shared" si="52"/>
        <v>0.1111111111</v>
      </c>
    </row>
    <row r="425">
      <c r="A425" s="103" t="s">
        <v>1153</v>
      </c>
      <c r="B425" s="103">
        <v>1.0</v>
      </c>
      <c r="C425" s="434">
        <f t="shared" si="52"/>
        <v>0.1111111111</v>
      </c>
    </row>
    <row r="426">
      <c r="A426" s="103" t="s">
        <v>1202</v>
      </c>
      <c r="B426" s="103">
        <v>1.0</v>
      </c>
      <c r="C426" s="434">
        <f t="shared" si="52"/>
        <v>0.1111111111</v>
      </c>
    </row>
    <row r="427">
      <c r="A427" s="103" t="s">
        <v>1179</v>
      </c>
      <c r="B427" s="103">
        <v>1.0</v>
      </c>
      <c r="C427" s="434">
        <f t="shared" si="52"/>
        <v>0.1111111111</v>
      </c>
    </row>
    <row r="428">
      <c r="A428" s="103" t="s">
        <v>1154</v>
      </c>
      <c r="B428" s="103">
        <v>1.0</v>
      </c>
      <c r="C428" s="434">
        <f t="shared" si="52"/>
        <v>0.1111111111</v>
      </c>
    </row>
    <row r="429">
      <c r="A429" s="103" t="s">
        <v>952</v>
      </c>
      <c r="B429" s="433">
        <f>SUM(B420:B428)</f>
        <v>9</v>
      </c>
      <c r="C429" s="434">
        <f t="shared" si="52"/>
        <v>1</v>
      </c>
    </row>
    <row r="430">
      <c r="A430" s="204" t="s">
        <v>1256</v>
      </c>
      <c r="B430" s="204" t="s">
        <v>1145</v>
      </c>
      <c r="C430" s="435" t="s">
        <v>1146</v>
      </c>
    </row>
    <row r="431">
      <c r="A431" s="103" t="s">
        <v>1155</v>
      </c>
      <c r="B431" s="103">
        <v>1.0</v>
      </c>
      <c r="C431" s="434">
        <f t="shared" ref="C431:C436" si="53">B431/$B$436</f>
        <v>0.1428571429</v>
      </c>
    </row>
    <row r="432">
      <c r="A432" s="103" t="s">
        <v>1185</v>
      </c>
      <c r="B432" s="103">
        <v>3.0</v>
      </c>
      <c r="C432" s="434">
        <f t="shared" si="53"/>
        <v>0.4285714286</v>
      </c>
    </row>
    <row r="433">
      <c r="A433" s="103" t="s">
        <v>1257</v>
      </c>
      <c r="B433" s="103">
        <v>1.0</v>
      </c>
      <c r="C433" s="434">
        <f t="shared" si="53"/>
        <v>0.1428571429</v>
      </c>
    </row>
    <row r="434">
      <c r="A434" s="103" t="s">
        <v>1154</v>
      </c>
      <c r="B434" s="103">
        <v>1.0</v>
      </c>
      <c r="C434" s="434">
        <f t="shared" si="53"/>
        <v>0.1428571429</v>
      </c>
    </row>
    <row r="435">
      <c r="A435" s="103" t="s">
        <v>1165</v>
      </c>
      <c r="B435" s="103">
        <v>1.0</v>
      </c>
      <c r="C435" s="434">
        <f t="shared" si="53"/>
        <v>0.1428571429</v>
      </c>
    </row>
    <row r="436">
      <c r="A436" s="103" t="s">
        <v>952</v>
      </c>
      <c r="B436" s="433">
        <f>SUM(B431:B435)</f>
        <v>7</v>
      </c>
      <c r="C436" s="434">
        <f t="shared" si="53"/>
        <v>1</v>
      </c>
    </row>
    <row r="437">
      <c r="A437" s="204" t="s">
        <v>1258</v>
      </c>
      <c r="B437" s="204" t="s">
        <v>1145</v>
      </c>
      <c r="C437" s="435" t="s">
        <v>1146</v>
      </c>
    </row>
    <row r="438">
      <c r="A438" s="103" t="s">
        <v>1155</v>
      </c>
      <c r="B438" s="103">
        <v>1.0</v>
      </c>
      <c r="C438" s="434">
        <f t="shared" ref="C438:C441" si="54">B438/$B$441</f>
        <v>0.3333333333</v>
      </c>
    </row>
    <row r="439">
      <c r="A439" s="103" t="s">
        <v>1185</v>
      </c>
      <c r="B439" s="103">
        <v>1.0</v>
      </c>
      <c r="C439" s="434">
        <f t="shared" si="54"/>
        <v>0.3333333333</v>
      </c>
    </row>
    <row r="440">
      <c r="A440" s="103" t="s">
        <v>1171</v>
      </c>
      <c r="B440" s="103">
        <v>1.0</v>
      </c>
      <c r="C440" s="434">
        <f t="shared" si="54"/>
        <v>0.3333333333</v>
      </c>
    </row>
    <row r="441">
      <c r="A441" s="103" t="s">
        <v>952</v>
      </c>
      <c r="B441" s="103">
        <v>3.0</v>
      </c>
      <c r="C441" s="434">
        <f t="shared" si="54"/>
        <v>1</v>
      </c>
    </row>
    <row r="442">
      <c r="A442" s="204" t="s">
        <v>1259</v>
      </c>
      <c r="B442" s="204" t="s">
        <v>1145</v>
      </c>
      <c r="C442" s="435" t="s">
        <v>1146</v>
      </c>
    </row>
    <row r="443">
      <c r="A443" s="103" t="s">
        <v>1155</v>
      </c>
      <c r="B443" s="103">
        <v>1.0</v>
      </c>
      <c r="C443" s="434">
        <f>B443/B449</f>
        <v>0.09090909091</v>
      </c>
    </row>
    <row r="444">
      <c r="A444" s="103" t="s">
        <v>1165</v>
      </c>
      <c r="B444" s="103">
        <v>5.0</v>
      </c>
      <c r="C444" s="434">
        <f t="shared" ref="C444:C449" si="55">B444/$B$449</f>
        <v>0.4545454545</v>
      </c>
    </row>
    <row r="445">
      <c r="A445" s="103" t="s">
        <v>1147</v>
      </c>
      <c r="B445" s="103">
        <v>2.0</v>
      </c>
      <c r="C445" s="434">
        <f t="shared" si="55"/>
        <v>0.1818181818</v>
      </c>
    </row>
    <row r="446">
      <c r="A446" s="103" t="s">
        <v>1148</v>
      </c>
      <c r="B446" s="103">
        <v>1.0</v>
      </c>
      <c r="C446" s="434">
        <f t="shared" si="55"/>
        <v>0.09090909091</v>
      </c>
    </row>
    <row r="447">
      <c r="A447" s="103" t="s">
        <v>1150</v>
      </c>
      <c r="B447" s="103">
        <v>1.0</v>
      </c>
      <c r="C447" s="434">
        <f t="shared" si="55"/>
        <v>0.09090909091</v>
      </c>
    </row>
    <row r="448">
      <c r="A448" s="103" t="s">
        <v>1153</v>
      </c>
      <c r="B448" s="103">
        <v>1.0</v>
      </c>
      <c r="C448" s="434">
        <f t="shared" si="55"/>
        <v>0.09090909091</v>
      </c>
    </row>
    <row r="449">
      <c r="A449" s="103" t="s">
        <v>952</v>
      </c>
      <c r="B449" s="433">
        <f>SUM(B443:B448)</f>
        <v>11</v>
      </c>
      <c r="C449" s="434">
        <f t="shared" si="55"/>
        <v>1</v>
      </c>
    </row>
    <row r="450">
      <c r="A450" s="204" t="s">
        <v>1260</v>
      </c>
      <c r="B450" s="204" t="s">
        <v>1145</v>
      </c>
      <c r="C450" s="435" t="s">
        <v>1146</v>
      </c>
    </row>
    <row r="451">
      <c r="A451" s="103" t="s">
        <v>1155</v>
      </c>
      <c r="B451" s="103">
        <v>1.0</v>
      </c>
      <c r="C451" s="438">
        <v>0.5</v>
      </c>
    </row>
    <row r="452">
      <c r="A452" s="103" t="s">
        <v>1162</v>
      </c>
      <c r="B452" s="103">
        <v>1.0</v>
      </c>
      <c r="C452" s="438">
        <v>0.5</v>
      </c>
    </row>
    <row r="453">
      <c r="A453" s="103" t="s">
        <v>952</v>
      </c>
      <c r="B453" s="103">
        <v>2.0</v>
      </c>
      <c r="C453" s="438">
        <v>1.0</v>
      </c>
    </row>
    <row r="454">
      <c r="A454" s="204" t="s">
        <v>1261</v>
      </c>
      <c r="B454" s="204" t="s">
        <v>1145</v>
      </c>
      <c r="C454" s="435" t="s">
        <v>1146</v>
      </c>
    </row>
    <row r="455">
      <c r="A455" s="103" t="s">
        <v>1155</v>
      </c>
      <c r="B455" s="103">
        <v>1.0</v>
      </c>
      <c r="C455" s="434">
        <f t="shared" ref="C455:C459" si="56">B455/$B$459</f>
        <v>0.25</v>
      </c>
    </row>
    <row r="456">
      <c r="A456" s="103" t="s">
        <v>1154</v>
      </c>
      <c r="B456" s="103">
        <v>1.0</v>
      </c>
      <c r="C456" s="434">
        <f t="shared" si="56"/>
        <v>0.25</v>
      </c>
    </row>
    <row r="457">
      <c r="A457" s="103" t="s">
        <v>1191</v>
      </c>
      <c r="B457" s="103">
        <v>1.0</v>
      </c>
      <c r="C457" s="434">
        <f t="shared" si="56"/>
        <v>0.25</v>
      </c>
    </row>
    <row r="458">
      <c r="A458" s="103" t="s">
        <v>1171</v>
      </c>
      <c r="B458" s="103">
        <v>1.0</v>
      </c>
      <c r="C458" s="434">
        <f t="shared" si="56"/>
        <v>0.25</v>
      </c>
    </row>
    <row r="459">
      <c r="A459" s="103" t="s">
        <v>952</v>
      </c>
      <c r="B459" s="103">
        <v>4.0</v>
      </c>
      <c r="C459" s="434">
        <f t="shared" si="56"/>
        <v>1</v>
      </c>
    </row>
    <row r="460">
      <c r="A460" s="204" t="s">
        <v>1262</v>
      </c>
      <c r="B460" s="204" t="s">
        <v>1145</v>
      </c>
      <c r="C460" s="435" t="s">
        <v>1146</v>
      </c>
      <c r="D460" s="358">
        <v>470.0</v>
      </c>
    </row>
    <row r="461">
      <c r="A461" s="103" t="s">
        <v>1155</v>
      </c>
      <c r="B461" s="103">
        <v>1.0</v>
      </c>
      <c r="C461" s="438">
        <v>1.0</v>
      </c>
    </row>
    <row r="462">
      <c r="A462" s="204" t="s">
        <v>1263</v>
      </c>
      <c r="B462" s="204" t="s">
        <v>1145</v>
      </c>
      <c r="C462" s="435" t="s">
        <v>1146</v>
      </c>
      <c r="D462" s="358">
        <v>1017.0</v>
      </c>
    </row>
    <row r="463">
      <c r="A463" s="103" t="s">
        <v>1155</v>
      </c>
      <c r="B463" s="103">
        <v>1.0</v>
      </c>
      <c r="C463" s="438">
        <v>1.0</v>
      </c>
    </row>
    <row r="464">
      <c r="A464" s="204" t="s">
        <v>1264</v>
      </c>
      <c r="B464" s="204" t="s">
        <v>1145</v>
      </c>
      <c r="C464" s="435" t="s">
        <v>1146</v>
      </c>
    </row>
    <row r="465">
      <c r="A465" s="103" t="s">
        <v>1155</v>
      </c>
      <c r="B465" s="103">
        <v>1.0</v>
      </c>
      <c r="C465" s="434">
        <f t="shared" ref="C465:C469" si="57">B465/$B$459</f>
        <v>0.25</v>
      </c>
    </row>
    <row r="466">
      <c r="A466" s="103" t="s">
        <v>1182</v>
      </c>
      <c r="B466" s="103">
        <v>1.0</v>
      </c>
      <c r="C466" s="434">
        <f t="shared" si="57"/>
        <v>0.25</v>
      </c>
    </row>
    <row r="467">
      <c r="A467" s="103" t="s">
        <v>1191</v>
      </c>
      <c r="B467" s="103">
        <v>1.0</v>
      </c>
      <c r="C467" s="434">
        <f t="shared" si="57"/>
        <v>0.25</v>
      </c>
    </row>
    <row r="468">
      <c r="A468" s="103" t="s">
        <v>1154</v>
      </c>
      <c r="B468" s="103">
        <v>1.0</v>
      </c>
      <c r="C468" s="434">
        <f t="shared" si="57"/>
        <v>0.25</v>
      </c>
    </row>
    <row r="469">
      <c r="A469" s="103" t="s">
        <v>952</v>
      </c>
      <c r="B469" s="103">
        <v>4.0</v>
      </c>
      <c r="C469" s="434">
        <f t="shared" si="57"/>
        <v>1</v>
      </c>
    </row>
    <row r="470">
      <c r="A470" s="204" t="s">
        <v>1265</v>
      </c>
      <c r="B470" s="204" t="s">
        <v>1145</v>
      </c>
      <c r="C470" s="435" t="s">
        <v>1146</v>
      </c>
    </row>
    <row r="471">
      <c r="A471" s="103" t="s">
        <v>1155</v>
      </c>
      <c r="B471" s="103">
        <v>1.0</v>
      </c>
      <c r="C471" s="434">
        <f t="shared" ref="C471:C474" si="58">B471/$B$474</f>
        <v>0.3333333333</v>
      </c>
    </row>
    <row r="472">
      <c r="A472" s="103" t="s">
        <v>1147</v>
      </c>
      <c r="B472" s="103">
        <v>1.0</v>
      </c>
      <c r="C472" s="434">
        <f t="shared" si="58"/>
        <v>0.3333333333</v>
      </c>
    </row>
    <row r="473">
      <c r="A473" s="103" t="s">
        <v>1168</v>
      </c>
      <c r="B473" s="103">
        <v>1.0</v>
      </c>
      <c r="C473" s="434">
        <f t="shared" si="58"/>
        <v>0.3333333333</v>
      </c>
    </row>
    <row r="474">
      <c r="A474" s="103" t="s">
        <v>952</v>
      </c>
      <c r="B474" s="103">
        <v>3.0</v>
      </c>
      <c r="C474" s="434">
        <f t="shared" si="58"/>
        <v>1</v>
      </c>
    </row>
    <row r="475">
      <c r="A475" s="204" t="s">
        <v>1266</v>
      </c>
      <c r="B475" s="204" t="s">
        <v>1145</v>
      </c>
      <c r="C475" s="435" t="s">
        <v>1146</v>
      </c>
    </row>
    <row r="476">
      <c r="A476" s="103" t="s">
        <v>1155</v>
      </c>
      <c r="B476" s="103">
        <v>1.0</v>
      </c>
      <c r="C476" s="434">
        <f t="shared" ref="C476:C479" si="59">B476/$B$474</f>
        <v>0.3333333333</v>
      </c>
    </row>
    <row r="477">
      <c r="A477" s="103" t="s">
        <v>1165</v>
      </c>
      <c r="B477" s="103">
        <v>1.0</v>
      </c>
      <c r="C477" s="434">
        <f t="shared" si="59"/>
        <v>0.3333333333</v>
      </c>
    </row>
    <row r="478">
      <c r="A478" s="103" t="s">
        <v>1148</v>
      </c>
      <c r="B478" s="103">
        <v>1.0</v>
      </c>
      <c r="C478" s="434">
        <f t="shared" si="59"/>
        <v>0.3333333333</v>
      </c>
    </row>
    <row r="479">
      <c r="A479" s="103" t="s">
        <v>952</v>
      </c>
      <c r="B479" s="103">
        <v>3.0</v>
      </c>
      <c r="C479" s="434">
        <f t="shared" si="59"/>
        <v>1</v>
      </c>
    </row>
    <row r="480">
      <c r="A480" s="204" t="s">
        <v>1267</v>
      </c>
      <c r="B480" s="204" t="s">
        <v>1145</v>
      </c>
      <c r="C480" s="435" t="s">
        <v>1146</v>
      </c>
    </row>
    <row r="481">
      <c r="A481" s="103" t="s">
        <v>1155</v>
      </c>
      <c r="B481" s="103">
        <v>1.0</v>
      </c>
      <c r="C481" s="434">
        <f t="shared" ref="C481:C484" si="60">B481/$B$474</f>
        <v>0.3333333333</v>
      </c>
    </row>
    <row r="482">
      <c r="A482" s="103" t="s">
        <v>1165</v>
      </c>
      <c r="B482" s="103">
        <v>1.0</v>
      </c>
      <c r="C482" s="434">
        <f t="shared" si="60"/>
        <v>0.3333333333</v>
      </c>
    </row>
    <row r="483">
      <c r="A483" s="103" t="s">
        <v>1148</v>
      </c>
      <c r="B483" s="103">
        <v>1.0</v>
      </c>
      <c r="C483" s="434">
        <f t="shared" si="60"/>
        <v>0.3333333333</v>
      </c>
    </row>
    <row r="484">
      <c r="A484" s="103" t="s">
        <v>952</v>
      </c>
      <c r="B484" s="103">
        <v>3.0</v>
      </c>
      <c r="C484" s="434">
        <f t="shared" si="60"/>
        <v>1</v>
      </c>
    </row>
    <row r="485">
      <c r="A485" s="204" t="s">
        <v>1268</v>
      </c>
      <c r="B485" s="204" t="s">
        <v>1145</v>
      </c>
      <c r="C485" s="435" t="s">
        <v>1146</v>
      </c>
    </row>
    <row r="486">
      <c r="A486" s="103" t="s">
        <v>1155</v>
      </c>
      <c r="B486" s="103">
        <v>2.0</v>
      </c>
      <c r="C486" s="434">
        <f t="shared" ref="C486:C494" si="61">B486/$B$494</f>
        <v>0.1818181818</v>
      </c>
    </row>
    <row r="487">
      <c r="A487" s="103" t="s">
        <v>1255</v>
      </c>
      <c r="B487" s="103">
        <v>1.0</v>
      </c>
      <c r="C487" s="434">
        <f t="shared" si="61"/>
        <v>0.09090909091</v>
      </c>
    </row>
    <row r="488">
      <c r="A488" s="103" t="s">
        <v>1269</v>
      </c>
      <c r="B488" s="103">
        <v>1.0</v>
      </c>
      <c r="C488" s="434">
        <f t="shared" si="61"/>
        <v>0.09090909091</v>
      </c>
    </row>
    <row r="489">
      <c r="A489" s="103" t="s">
        <v>1154</v>
      </c>
      <c r="B489" s="103">
        <v>1.0</v>
      </c>
      <c r="C489" s="434">
        <f t="shared" si="61"/>
        <v>0.09090909091</v>
      </c>
    </row>
    <row r="490">
      <c r="A490" s="103" t="s">
        <v>1270</v>
      </c>
      <c r="B490" s="103">
        <v>1.0</v>
      </c>
      <c r="C490" s="434">
        <f t="shared" si="61"/>
        <v>0.09090909091</v>
      </c>
    </row>
    <row r="491">
      <c r="A491" s="103" t="s">
        <v>1165</v>
      </c>
      <c r="B491" s="103">
        <v>1.0</v>
      </c>
      <c r="C491" s="434">
        <f t="shared" si="61"/>
        <v>0.09090909091</v>
      </c>
    </row>
    <row r="492">
      <c r="A492" s="103" t="s">
        <v>1148</v>
      </c>
      <c r="B492" s="103">
        <v>3.0</v>
      </c>
      <c r="C492" s="434">
        <f t="shared" si="61"/>
        <v>0.2727272727</v>
      </c>
    </row>
    <row r="493">
      <c r="A493" s="103" t="s">
        <v>1147</v>
      </c>
      <c r="B493" s="103">
        <v>1.0</v>
      </c>
      <c r="C493" s="434">
        <f t="shared" si="61"/>
        <v>0.09090909091</v>
      </c>
    </row>
    <row r="494">
      <c r="A494" s="103" t="s">
        <v>952</v>
      </c>
      <c r="B494" s="433">
        <f>SUM(B486:B493)</f>
        <v>11</v>
      </c>
      <c r="C494" s="434">
        <f t="shared" si="61"/>
        <v>1</v>
      </c>
    </row>
    <row r="495">
      <c r="A495" s="204" t="s">
        <v>1271</v>
      </c>
      <c r="B495" s="204" t="s">
        <v>1145</v>
      </c>
      <c r="C495" s="435" t="s">
        <v>1146</v>
      </c>
    </row>
    <row r="496">
      <c r="A496" s="103" t="s">
        <v>1155</v>
      </c>
      <c r="B496" s="103">
        <v>1.0</v>
      </c>
      <c r="C496" s="434">
        <f t="shared" ref="C496:C505" si="62">B496/$B$505</f>
        <v>0.1</v>
      </c>
    </row>
    <row r="497">
      <c r="A497" s="103" t="s">
        <v>1269</v>
      </c>
      <c r="B497" s="103">
        <v>1.0</v>
      </c>
      <c r="C497" s="434">
        <f t="shared" si="62"/>
        <v>0.1</v>
      </c>
    </row>
    <row r="498">
      <c r="A498" s="103" t="s">
        <v>1257</v>
      </c>
      <c r="B498" s="103">
        <v>1.0</v>
      </c>
      <c r="C498" s="434">
        <f t="shared" si="62"/>
        <v>0.1</v>
      </c>
    </row>
    <row r="499">
      <c r="A499" s="103" t="s">
        <v>1158</v>
      </c>
      <c r="B499" s="103">
        <v>1.0</v>
      </c>
      <c r="C499" s="434">
        <f t="shared" si="62"/>
        <v>0.1</v>
      </c>
    </row>
    <row r="500">
      <c r="A500" s="103" t="s">
        <v>1148</v>
      </c>
      <c r="B500" s="103">
        <v>2.0</v>
      </c>
      <c r="C500" s="434">
        <f t="shared" si="62"/>
        <v>0.2</v>
      </c>
    </row>
    <row r="501">
      <c r="A501" s="103" t="s">
        <v>1147</v>
      </c>
      <c r="B501" s="103">
        <v>1.0</v>
      </c>
      <c r="C501" s="434">
        <f t="shared" si="62"/>
        <v>0.1</v>
      </c>
    </row>
    <row r="502">
      <c r="A502" s="103" t="s">
        <v>1272</v>
      </c>
      <c r="B502" s="103">
        <v>1.0</v>
      </c>
      <c r="C502" s="434">
        <f t="shared" si="62"/>
        <v>0.1</v>
      </c>
    </row>
    <row r="503">
      <c r="A503" s="103" t="s">
        <v>1202</v>
      </c>
      <c r="B503" s="103">
        <v>1.0</v>
      </c>
      <c r="C503" s="434">
        <f t="shared" si="62"/>
        <v>0.1</v>
      </c>
    </row>
    <row r="504">
      <c r="A504" s="103" t="s">
        <v>1150</v>
      </c>
      <c r="B504" s="103">
        <v>1.0</v>
      </c>
      <c r="C504" s="434">
        <f t="shared" si="62"/>
        <v>0.1</v>
      </c>
    </row>
    <row r="505">
      <c r="A505" s="103" t="s">
        <v>952</v>
      </c>
      <c r="B505" s="433">
        <f>SUM(B496:B504)</f>
        <v>10</v>
      </c>
      <c r="C505" s="434">
        <f t="shared" si="62"/>
        <v>1</v>
      </c>
    </row>
    <row r="506">
      <c r="A506" s="204" t="s">
        <v>1273</v>
      </c>
      <c r="B506" s="204" t="s">
        <v>1145</v>
      </c>
      <c r="C506" s="435" t="s">
        <v>1146</v>
      </c>
    </row>
    <row r="507">
      <c r="A507" s="103" t="s">
        <v>1155</v>
      </c>
      <c r="B507" s="103">
        <v>2.0</v>
      </c>
      <c r="C507" s="438">
        <v>0.6666</v>
      </c>
    </row>
    <row r="508">
      <c r="A508" s="103" t="s">
        <v>1165</v>
      </c>
      <c r="B508" s="103">
        <v>1.0</v>
      </c>
      <c r="C508" s="438">
        <v>0.3333</v>
      </c>
    </row>
    <row r="509">
      <c r="A509" s="103" t="s">
        <v>952</v>
      </c>
      <c r="B509" s="103">
        <v>2.0</v>
      </c>
      <c r="C509" s="438">
        <v>1.0</v>
      </c>
    </row>
    <row r="510">
      <c r="A510" s="204" t="s">
        <v>1274</v>
      </c>
      <c r="B510" s="204" t="s">
        <v>1145</v>
      </c>
      <c r="C510" s="435" t="s">
        <v>1146</v>
      </c>
    </row>
    <row r="511">
      <c r="A511" s="103" t="s">
        <v>1155</v>
      </c>
      <c r="B511" s="103">
        <v>1.0</v>
      </c>
      <c r="C511" s="434">
        <f t="shared" ref="C511:C516" si="63">B511/$B$516</f>
        <v>0.1666666667</v>
      </c>
    </row>
    <row r="512">
      <c r="A512" s="103" t="s">
        <v>1154</v>
      </c>
      <c r="B512" s="103">
        <v>1.0</v>
      </c>
      <c r="C512" s="434">
        <f t="shared" si="63"/>
        <v>0.1666666667</v>
      </c>
    </row>
    <row r="513">
      <c r="A513" s="103" t="s">
        <v>1165</v>
      </c>
      <c r="B513" s="103">
        <v>2.0</v>
      </c>
      <c r="C513" s="434">
        <f t="shared" si="63"/>
        <v>0.3333333333</v>
      </c>
    </row>
    <row r="514">
      <c r="A514" s="103" t="s">
        <v>1147</v>
      </c>
      <c r="B514" s="103">
        <v>1.0</v>
      </c>
      <c r="C514" s="434">
        <f t="shared" si="63"/>
        <v>0.1666666667</v>
      </c>
    </row>
    <row r="515">
      <c r="A515" s="103" t="s">
        <v>1148</v>
      </c>
      <c r="B515" s="103">
        <v>1.0</v>
      </c>
      <c r="C515" s="434">
        <f t="shared" si="63"/>
        <v>0.1666666667</v>
      </c>
    </row>
    <row r="516">
      <c r="A516" s="103" t="s">
        <v>952</v>
      </c>
      <c r="B516" s="433">
        <f>SUM(B511:B515)</f>
        <v>6</v>
      </c>
      <c r="C516" s="434">
        <f t="shared" si="63"/>
        <v>1</v>
      </c>
    </row>
    <row r="517">
      <c r="A517" s="204" t="s">
        <v>1275</v>
      </c>
      <c r="B517" s="204" t="s">
        <v>1145</v>
      </c>
      <c r="C517" s="435" t="s">
        <v>1146</v>
      </c>
    </row>
    <row r="518">
      <c r="A518" s="103" t="s">
        <v>1155</v>
      </c>
      <c r="B518" s="103">
        <v>1.0</v>
      </c>
      <c r="C518" s="434">
        <f t="shared" ref="C518:C523" si="64">B518/$B$523</f>
        <v>0.125</v>
      </c>
    </row>
    <row r="519">
      <c r="A519" s="103" t="s">
        <v>1165</v>
      </c>
      <c r="B519" s="103">
        <v>2.0</v>
      </c>
      <c r="C519" s="434">
        <f t="shared" si="64"/>
        <v>0.25</v>
      </c>
    </row>
    <row r="520">
      <c r="A520" s="103" t="s">
        <v>1148</v>
      </c>
      <c r="B520" s="103">
        <v>3.0</v>
      </c>
      <c r="C520" s="434">
        <f t="shared" si="64"/>
        <v>0.375</v>
      </c>
    </row>
    <row r="521">
      <c r="A521" s="103" t="s">
        <v>1158</v>
      </c>
      <c r="B521" s="103">
        <v>1.0</v>
      </c>
      <c r="C521" s="434">
        <f t="shared" si="64"/>
        <v>0.125</v>
      </c>
    </row>
    <row r="522">
      <c r="A522" s="103" t="s">
        <v>1147</v>
      </c>
      <c r="B522" s="103">
        <v>1.0</v>
      </c>
      <c r="C522" s="434">
        <f t="shared" si="64"/>
        <v>0.125</v>
      </c>
    </row>
    <row r="523">
      <c r="A523" s="103" t="s">
        <v>952</v>
      </c>
      <c r="B523" s="103">
        <v>8.0</v>
      </c>
      <c r="C523" s="434">
        <f t="shared" si="64"/>
        <v>1</v>
      </c>
    </row>
    <row r="524">
      <c r="A524" s="204" t="s">
        <v>1276</v>
      </c>
      <c r="B524" s="204" t="s">
        <v>1145</v>
      </c>
      <c r="C524" s="435" t="s">
        <v>1146</v>
      </c>
    </row>
    <row r="525">
      <c r="A525" s="103" t="s">
        <v>1155</v>
      </c>
      <c r="B525" s="103">
        <v>1.0</v>
      </c>
      <c r="C525" s="434">
        <f t="shared" ref="C525:C530" si="65">B525/$B$530</f>
        <v>0.1666666667</v>
      </c>
    </row>
    <row r="526">
      <c r="A526" s="103" t="s">
        <v>1154</v>
      </c>
      <c r="B526" s="103">
        <v>1.0</v>
      </c>
      <c r="C526" s="434">
        <f t="shared" si="65"/>
        <v>0.1666666667</v>
      </c>
    </row>
    <row r="527">
      <c r="A527" s="103" t="s">
        <v>1148</v>
      </c>
      <c r="B527" s="103">
        <v>2.0</v>
      </c>
      <c r="C527" s="434">
        <f t="shared" si="65"/>
        <v>0.3333333333</v>
      </c>
    </row>
    <row r="528">
      <c r="A528" s="103" t="s">
        <v>1147</v>
      </c>
      <c r="B528" s="103">
        <v>1.0</v>
      </c>
      <c r="C528" s="434">
        <f t="shared" si="65"/>
        <v>0.1666666667</v>
      </c>
    </row>
    <row r="529">
      <c r="A529" s="103" t="s">
        <v>1208</v>
      </c>
      <c r="B529" s="103">
        <v>1.0</v>
      </c>
      <c r="C529" s="434">
        <f t="shared" si="65"/>
        <v>0.1666666667</v>
      </c>
    </row>
    <row r="530">
      <c r="A530" s="103" t="s">
        <v>952</v>
      </c>
      <c r="B530" s="103">
        <v>6.0</v>
      </c>
      <c r="C530" s="434">
        <f t="shared" si="65"/>
        <v>1</v>
      </c>
    </row>
    <row r="531">
      <c r="A531" s="204" t="s">
        <v>1277</v>
      </c>
      <c r="B531" s="204" t="s">
        <v>1145</v>
      </c>
      <c r="C531" s="435" t="s">
        <v>1146</v>
      </c>
    </row>
    <row r="532">
      <c r="A532" s="103" t="s">
        <v>1155</v>
      </c>
      <c r="B532" s="103">
        <v>1.0</v>
      </c>
      <c r="C532" s="434">
        <f t="shared" ref="C532:C535" si="66">B532/$B$535</f>
        <v>0.3333333333</v>
      </c>
    </row>
    <row r="533">
      <c r="A533" s="103" t="s">
        <v>1165</v>
      </c>
      <c r="B533" s="103">
        <v>1.0</v>
      </c>
      <c r="C533" s="434">
        <f t="shared" si="66"/>
        <v>0.3333333333</v>
      </c>
    </row>
    <row r="534">
      <c r="A534" s="103" t="s">
        <v>1148</v>
      </c>
      <c r="B534" s="103">
        <v>1.0</v>
      </c>
      <c r="C534" s="434">
        <f t="shared" si="66"/>
        <v>0.3333333333</v>
      </c>
    </row>
    <row r="535">
      <c r="A535" s="103" t="s">
        <v>952</v>
      </c>
      <c r="B535" s="103">
        <v>3.0</v>
      </c>
      <c r="C535" s="434">
        <f t="shared" si="66"/>
        <v>1</v>
      </c>
    </row>
    <row r="536">
      <c r="A536" s="204" t="s">
        <v>1210</v>
      </c>
      <c r="B536" s="204" t="s">
        <v>1145</v>
      </c>
      <c r="C536" s="435" t="s">
        <v>1146</v>
      </c>
    </row>
    <row r="537">
      <c r="A537" s="103" t="s">
        <v>1155</v>
      </c>
      <c r="B537" s="103">
        <v>1.0</v>
      </c>
      <c r="C537" s="434">
        <f t="shared" ref="C537:C540" si="67">B537/$B$535</f>
        <v>0.3333333333</v>
      </c>
    </row>
    <row r="538">
      <c r="A538" s="103" t="s">
        <v>1208</v>
      </c>
      <c r="B538" s="103">
        <v>1.0</v>
      </c>
      <c r="C538" s="434">
        <f t="shared" si="67"/>
        <v>0.3333333333</v>
      </c>
    </row>
    <row r="539">
      <c r="A539" s="103" t="s">
        <v>1154</v>
      </c>
      <c r="B539" s="103">
        <v>1.0</v>
      </c>
      <c r="C539" s="434">
        <f t="shared" si="67"/>
        <v>0.3333333333</v>
      </c>
    </row>
    <row r="540">
      <c r="A540" s="103" t="s">
        <v>952</v>
      </c>
      <c r="B540" s="103">
        <v>3.0</v>
      </c>
      <c r="C540" s="434">
        <f t="shared" si="67"/>
        <v>1</v>
      </c>
    </row>
    <row r="541">
      <c r="A541" s="204" t="s">
        <v>1278</v>
      </c>
      <c r="B541" s="204" t="s">
        <v>1145</v>
      </c>
      <c r="C541" s="435" t="s">
        <v>1146</v>
      </c>
    </row>
    <row r="542">
      <c r="A542" s="103" t="s">
        <v>1155</v>
      </c>
      <c r="B542" s="103">
        <v>1.0</v>
      </c>
      <c r="C542" s="434">
        <f t="shared" ref="C542:C545" si="68">B542/$B$535</f>
        <v>0.3333333333</v>
      </c>
    </row>
    <row r="543">
      <c r="A543" s="103" t="s">
        <v>1208</v>
      </c>
      <c r="B543" s="103">
        <v>1.0</v>
      </c>
      <c r="C543" s="434">
        <f t="shared" si="68"/>
        <v>0.3333333333</v>
      </c>
    </row>
    <row r="544">
      <c r="A544" s="103" t="s">
        <v>1154</v>
      </c>
      <c r="B544" s="103">
        <v>1.0</v>
      </c>
      <c r="C544" s="434">
        <f t="shared" si="68"/>
        <v>0.3333333333</v>
      </c>
    </row>
    <row r="545">
      <c r="A545" s="103" t="s">
        <v>952</v>
      </c>
      <c r="B545" s="103">
        <v>3.0</v>
      </c>
      <c r="C545" s="434">
        <f t="shared" si="68"/>
        <v>1</v>
      </c>
    </row>
    <row r="546">
      <c r="A546" s="204" t="s">
        <v>1279</v>
      </c>
      <c r="B546" s="204" t="s">
        <v>1145</v>
      </c>
      <c r="C546" s="435" t="s">
        <v>1146</v>
      </c>
    </row>
    <row r="547">
      <c r="A547" s="103" t="s">
        <v>1155</v>
      </c>
      <c r="B547" s="103">
        <v>1.0</v>
      </c>
      <c r="C547" s="438">
        <v>0.5</v>
      </c>
    </row>
    <row r="548">
      <c r="A548" s="103" t="s">
        <v>1154</v>
      </c>
      <c r="B548" s="103">
        <v>1.0</v>
      </c>
      <c r="C548" s="438">
        <v>0.5</v>
      </c>
    </row>
    <row r="549">
      <c r="A549" s="103" t="s">
        <v>952</v>
      </c>
      <c r="B549" s="103">
        <v>2.0</v>
      </c>
      <c r="C549" s="438">
        <v>1.0</v>
      </c>
    </row>
    <row r="550">
      <c r="A550" s="204" t="s">
        <v>1280</v>
      </c>
      <c r="B550" s="204" t="s">
        <v>1145</v>
      </c>
      <c r="C550" s="435" t="s">
        <v>1146</v>
      </c>
    </row>
    <row r="551">
      <c r="A551" s="103" t="s">
        <v>1155</v>
      </c>
      <c r="B551" s="103">
        <v>1.0</v>
      </c>
      <c r="C551" s="434">
        <f t="shared" ref="C551:C554" si="69">B551/$B$535</f>
        <v>0.3333333333</v>
      </c>
    </row>
    <row r="552">
      <c r="A552" s="103" t="s">
        <v>1208</v>
      </c>
      <c r="B552" s="103">
        <v>1.0</v>
      </c>
      <c r="C552" s="434">
        <f t="shared" si="69"/>
        <v>0.3333333333</v>
      </c>
    </row>
    <row r="553">
      <c r="A553" s="103" t="s">
        <v>1154</v>
      </c>
      <c r="B553" s="103">
        <v>1.0</v>
      </c>
      <c r="C553" s="434">
        <f t="shared" si="69"/>
        <v>0.3333333333</v>
      </c>
    </row>
    <row r="554">
      <c r="A554" s="103" t="s">
        <v>952</v>
      </c>
      <c r="B554" s="103">
        <v>3.0</v>
      </c>
      <c r="C554" s="434">
        <f t="shared" si="69"/>
        <v>1</v>
      </c>
    </row>
    <row r="555">
      <c r="A555" s="204" t="s">
        <v>1281</v>
      </c>
      <c r="B555" s="204" t="s">
        <v>1145</v>
      </c>
      <c r="C555" s="435" t="s">
        <v>1146</v>
      </c>
    </row>
    <row r="556">
      <c r="A556" s="103" t="s">
        <v>1155</v>
      </c>
      <c r="B556" s="103">
        <v>1.0</v>
      </c>
      <c r="C556" s="438">
        <v>0.5</v>
      </c>
    </row>
    <row r="557">
      <c r="A557" s="103" t="s">
        <v>1154</v>
      </c>
      <c r="B557" s="103">
        <v>1.0</v>
      </c>
      <c r="C557" s="438">
        <v>0.5</v>
      </c>
    </row>
    <row r="558">
      <c r="A558" s="103" t="s">
        <v>952</v>
      </c>
      <c r="B558" s="103">
        <v>2.0</v>
      </c>
      <c r="C558" s="438">
        <v>1.0</v>
      </c>
    </row>
    <row r="559">
      <c r="A559" s="204" t="s">
        <v>1282</v>
      </c>
      <c r="B559" s="204" t="s">
        <v>1145</v>
      </c>
      <c r="C559" s="435" t="s">
        <v>1146</v>
      </c>
    </row>
    <row r="560">
      <c r="A560" s="103" t="s">
        <v>1155</v>
      </c>
      <c r="B560" s="103">
        <v>3.0</v>
      </c>
      <c r="C560" s="434">
        <f t="shared" ref="C560:C564" si="70">B560/$B$564</f>
        <v>0.5</v>
      </c>
    </row>
    <row r="561">
      <c r="A561" s="103" t="s">
        <v>1147</v>
      </c>
      <c r="B561" s="103">
        <v>1.0</v>
      </c>
      <c r="C561" s="434">
        <f t="shared" si="70"/>
        <v>0.1666666667</v>
      </c>
    </row>
    <row r="562">
      <c r="A562" s="103" t="s">
        <v>1152</v>
      </c>
      <c r="B562" s="103">
        <v>1.0</v>
      </c>
      <c r="C562" s="434">
        <f t="shared" si="70"/>
        <v>0.1666666667</v>
      </c>
    </row>
    <row r="563">
      <c r="A563" s="103" t="s">
        <v>1154</v>
      </c>
      <c r="B563" s="103">
        <v>1.0</v>
      </c>
      <c r="C563" s="434">
        <f t="shared" si="70"/>
        <v>0.1666666667</v>
      </c>
    </row>
    <row r="564">
      <c r="A564" s="103" t="s">
        <v>952</v>
      </c>
      <c r="B564" s="103">
        <v>6.0</v>
      </c>
      <c r="C564" s="434">
        <f t="shared" si="70"/>
        <v>1</v>
      </c>
    </row>
    <row r="565">
      <c r="A565" s="204" t="s">
        <v>1283</v>
      </c>
      <c r="B565" s="204" t="s">
        <v>1145</v>
      </c>
      <c r="C565" s="435" t="s">
        <v>1146</v>
      </c>
    </row>
    <row r="566">
      <c r="A566" s="103" t="s">
        <v>1155</v>
      </c>
      <c r="B566" s="103">
        <v>1.0</v>
      </c>
      <c r="C566" s="438">
        <v>0.5</v>
      </c>
    </row>
    <row r="567">
      <c r="A567" s="103" t="s">
        <v>1168</v>
      </c>
      <c r="B567" s="103">
        <v>1.0</v>
      </c>
      <c r="C567" s="438">
        <v>0.5</v>
      </c>
    </row>
    <row r="568">
      <c r="A568" s="103" t="s">
        <v>952</v>
      </c>
      <c r="B568" s="103">
        <v>2.0</v>
      </c>
      <c r="C568" s="438">
        <v>1.0</v>
      </c>
    </row>
    <row r="569">
      <c r="A569" s="204" t="s">
        <v>1284</v>
      </c>
      <c r="B569" s="204" t="s">
        <v>1145</v>
      </c>
      <c r="C569" s="435" t="s">
        <v>1146</v>
      </c>
    </row>
    <row r="570">
      <c r="A570" s="103" t="s">
        <v>1155</v>
      </c>
      <c r="B570" s="103">
        <v>2.0</v>
      </c>
      <c r="C570" s="434">
        <f t="shared" ref="C570:C574" si="71">B570/$B$574</f>
        <v>0.4</v>
      </c>
    </row>
    <row r="571">
      <c r="A571" s="103" t="s">
        <v>1168</v>
      </c>
      <c r="B571" s="103">
        <v>1.0</v>
      </c>
      <c r="C571" s="434">
        <f t="shared" si="71"/>
        <v>0.2</v>
      </c>
    </row>
    <row r="572">
      <c r="A572" s="103" t="s">
        <v>1152</v>
      </c>
      <c r="B572" s="103">
        <v>1.0</v>
      </c>
      <c r="C572" s="434">
        <f t="shared" si="71"/>
        <v>0.2</v>
      </c>
    </row>
    <row r="573">
      <c r="A573" s="103" t="s">
        <v>1154</v>
      </c>
      <c r="B573" s="103">
        <v>1.0</v>
      </c>
      <c r="C573" s="434">
        <f t="shared" si="71"/>
        <v>0.2</v>
      </c>
    </row>
    <row r="574">
      <c r="A574" s="103" t="s">
        <v>952</v>
      </c>
      <c r="B574" s="103">
        <v>5.0</v>
      </c>
      <c r="C574" s="434">
        <f t="shared" si="71"/>
        <v>1</v>
      </c>
    </row>
    <row r="575">
      <c r="A575" s="204" t="s">
        <v>1285</v>
      </c>
      <c r="B575" s="204" t="s">
        <v>1145</v>
      </c>
      <c r="C575" s="435" t="s">
        <v>1146</v>
      </c>
    </row>
    <row r="576">
      <c r="A576" s="103" t="s">
        <v>1155</v>
      </c>
      <c r="B576" s="103">
        <v>2.0</v>
      </c>
      <c r="C576" s="434">
        <f t="shared" ref="C576:C580" si="72">B576/$B$580</f>
        <v>0.2222222222</v>
      </c>
    </row>
    <row r="577">
      <c r="A577" s="103" t="s">
        <v>1154</v>
      </c>
      <c r="B577" s="103">
        <v>3.0</v>
      </c>
      <c r="C577" s="434">
        <f t="shared" si="72"/>
        <v>0.3333333333</v>
      </c>
    </row>
    <row r="578">
      <c r="A578" s="103" t="s">
        <v>1147</v>
      </c>
      <c r="B578" s="103">
        <v>1.0</v>
      </c>
      <c r="C578" s="434">
        <f t="shared" si="72"/>
        <v>0.1111111111</v>
      </c>
    </row>
    <row r="579">
      <c r="A579" s="103" t="s">
        <v>1185</v>
      </c>
      <c r="B579" s="103">
        <v>3.0</v>
      </c>
      <c r="C579" s="434">
        <f t="shared" si="72"/>
        <v>0.3333333333</v>
      </c>
    </row>
    <row r="580">
      <c r="A580" s="103" t="s">
        <v>952</v>
      </c>
      <c r="B580" s="433">
        <f>SUM(B576:B579)</f>
        <v>9</v>
      </c>
      <c r="C580" s="434">
        <f t="shared" si="72"/>
        <v>1</v>
      </c>
    </row>
    <row r="581">
      <c r="A581" s="204" t="s">
        <v>1286</v>
      </c>
      <c r="B581" s="204" t="s">
        <v>1145</v>
      </c>
      <c r="C581" s="435" t="s">
        <v>1146</v>
      </c>
    </row>
    <row r="582">
      <c r="A582" s="103" t="s">
        <v>1155</v>
      </c>
      <c r="B582" s="103">
        <v>3.0</v>
      </c>
      <c r="C582" s="434">
        <f t="shared" ref="C582:C590" si="73">B582/$B$590</f>
        <v>0.25</v>
      </c>
    </row>
    <row r="583">
      <c r="A583" s="103" t="s">
        <v>1185</v>
      </c>
      <c r="B583" s="103">
        <v>3.0</v>
      </c>
      <c r="C583" s="434">
        <f t="shared" si="73"/>
        <v>0.25</v>
      </c>
    </row>
    <row r="584">
      <c r="A584" s="103" t="s">
        <v>1154</v>
      </c>
      <c r="B584" s="103">
        <v>1.0</v>
      </c>
      <c r="C584" s="434">
        <f t="shared" si="73"/>
        <v>0.08333333333</v>
      </c>
    </row>
    <row r="585">
      <c r="A585" s="103" t="s">
        <v>1252</v>
      </c>
      <c r="B585" s="103">
        <v>1.0</v>
      </c>
      <c r="C585" s="434">
        <f t="shared" si="73"/>
        <v>0.08333333333</v>
      </c>
    </row>
    <row r="586">
      <c r="A586" s="103" t="s">
        <v>1191</v>
      </c>
      <c r="B586" s="103">
        <v>1.0</v>
      </c>
      <c r="C586" s="434">
        <f t="shared" si="73"/>
        <v>0.08333333333</v>
      </c>
    </row>
    <row r="587">
      <c r="A587" s="103" t="s">
        <v>1171</v>
      </c>
      <c r="B587" s="103">
        <v>1.0</v>
      </c>
      <c r="C587" s="434">
        <f t="shared" si="73"/>
        <v>0.08333333333</v>
      </c>
    </row>
    <row r="588">
      <c r="A588" s="103" t="s">
        <v>1148</v>
      </c>
      <c r="B588" s="103">
        <v>1.0</v>
      </c>
      <c r="C588" s="434">
        <f t="shared" si="73"/>
        <v>0.08333333333</v>
      </c>
    </row>
    <row r="589">
      <c r="A589" s="103" t="s">
        <v>1147</v>
      </c>
      <c r="B589" s="103">
        <v>1.0</v>
      </c>
      <c r="C589" s="434">
        <f t="shared" si="73"/>
        <v>0.08333333333</v>
      </c>
    </row>
    <row r="590">
      <c r="A590" s="103" t="s">
        <v>952</v>
      </c>
      <c r="B590" s="433">
        <f>SUM(B582:B589)</f>
        <v>12</v>
      </c>
      <c r="C590" s="434">
        <f t="shared" si="73"/>
        <v>1</v>
      </c>
    </row>
    <row r="591">
      <c r="A591" s="204" t="s">
        <v>1287</v>
      </c>
      <c r="B591" s="204" t="s">
        <v>1145</v>
      </c>
      <c r="C591" s="435" t="s">
        <v>1146</v>
      </c>
      <c r="D591" s="358">
        <v>796.0</v>
      </c>
    </row>
    <row r="592">
      <c r="A592" s="103" t="s">
        <v>1155</v>
      </c>
      <c r="B592" s="103">
        <v>1.0</v>
      </c>
      <c r="C592" s="438">
        <v>1.0</v>
      </c>
    </row>
    <row r="593">
      <c r="A593" s="204" t="s">
        <v>1288</v>
      </c>
      <c r="B593" s="204" t="s">
        <v>1145</v>
      </c>
      <c r="C593" s="435" t="s">
        <v>1146</v>
      </c>
    </row>
    <row r="594">
      <c r="A594" s="103" t="s">
        <v>1155</v>
      </c>
      <c r="B594" s="103">
        <v>1.0</v>
      </c>
      <c r="C594" s="438">
        <f t="shared" ref="C594:C598" si="74">B594/$B$598</f>
        <v>0.25</v>
      </c>
    </row>
    <row r="595">
      <c r="A595" s="103" t="s">
        <v>1148</v>
      </c>
      <c r="B595" s="103">
        <v>1.0</v>
      </c>
      <c r="C595" s="438">
        <f t="shared" si="74"/>
        <v>0.25</v>
      </c>
    </row>
    <row r="596">
      <c r="A596" s="103" t="s">
        <v>1147</v>
      </c>
      <c r="B596" s="103">
        <v>1.0</v>
      </c>
      <c r="C596" s="438">
        <f t="shared" si="74"/>
        <v>0.25</v>
      </c>
    </row>
    <row r="597">
      <c r="A597" s="103" t="s">
        <v>1154</v>
      </c>
      <c r="B597" s="103">
        <v>1.0</v>
      </c>
      <c r="C597" s="438">
        <f t="shared" si="74"/>
        <v>0.25</v>
      </c>
    </row>
    <row r="598">
      <c r="A598" s="103" t="s">
        <v>952</v>
      </c>
      <c r="B598" s="103">
        <v>4.0</v>
      </c>
      <c r="C598" s="438">
        <f t="shared" si="74"/>
        <v>1</v>
      </c>
    </row>
    <row r="599">
      <c r="A599" s="204" t="s">
        <v>1289</v>
      </c>
      <c r="B599" s="204" t="s">
        <v>1145</v>
      </c>
      <c r="C599" s="435" t="s">
        <v>1146</v>
      </c>
    </row>
    <row r="600" ht="15.0" customHeight="1">
      <c r="A600" s="103" t="s">
        <v>1155</v>
      </c>
      <c r="B600" s="103">
        <v>1.0</v>
      </c>
      <c r="C600" s="438">
        <v>0.5</v>
      </c>
    </row>
    <row r="601">
      <c r="A601" s="103" t="s">
        <v>1290</v>
      </c>
      <c r="B601" s="103">
        <v>1.0</v>
      </c>
      <c r="C601" s="438">
        <v>0.5</v>
      </c>
    </row>
    <row r="602">
      <c r="A602" s="103" t="s">
        <v>952</v>
      </c>
      <c r="B602" s="103">
        <v>2.0</v>
      </c>
      <c r="C602" s="438">
        <v>1.0</v>
      </c>
    </row>
    <row r="603">
      <c r="A603" s="204" t="s">
        <v>1291</v>
      </c>
      <c r="B603" s="204" t="s">
        <v>1145</v>
      </c>
      <c r="C603" s="435" t="s">
        <v>1146</v>
      </c>
      <c r="D603" s="358">
        <v>7689.0</v>
      </c>
    </row>
    <row r="604">
      <c r="A604" s="103" t="s">
        <v>1155</v>
      </c>
      <c r="B604" s="103">
        <v>1.0</v>
      </c>
      <c r="C604" s="438">
        <v>1.0</v>
      </c>
    </row>
    <row r="605">
      <c r="A605" s="204" t="s">
        <v>1292</v>
      </c>
      <c r="B605" s="204" t="s">
        <v>1145</v>
      </c>
      <c r="C605" s="435" t="s">
        <v>1146</v>
      </c>
      <c r="D605" s="358">
        <v>7818.0</v>
      </c>
    </row>
    <row r="606">
      <c r="A606" s="103" t="s">
        <v>1155</v>
      </c>
      <c r="B606" s="103">
        <v>2.0</v>
      </c>
      <c r="C606" s="434">
        <f t="shared" ref="C606:C611" si="75">B606/$B$611</f>
        <v>0.3333333333</v>
      </c>
    </row>
    <row r="607">
      <c r="A607" s="103" t="s">
        <v>1152</v>
      </c>
      <c r="B607" s="103">
        <v>1.0</v>
      </c>
      <c r="C607" s="434">
        <f t="shared" si="75"/>
        <v>0.1666666667</v>
      </c>
    </row>
    <row r="608">
      <c r="A608" s="103" t="s">
        <v>1154</v>
      </c>
      <c r="B608" s="103">
        <v>1.0</v>
      </c>
      <c r="C608" s="434">
        <f t="shared" si="75"/>
        <v>0.1666666667</v>
      </c>
    </row>
    <row r="609">
      <c r="A609" s="103" t="s">
        <v>1147</v>
      </c>
      <c r="B609" s="103">
        <v>1.0</v>
      </c>
      <c r="C609" s="434">
        <f t="shared" si="75"/>
        <v>0.1666666667</v>
      </c>
    </row>
    <row r="610">
      <c r="A610" s="103" t="s">
        <v>1171</v>
      </c>
      <c r="B610" s="103">
        <v>1.0</v>
      </c>
      <c r="C610" s="434">
        <f t="shared" si="75"/>
        <v>0.1666666667</v>
      </c>
    </row>
    <row r="611">
      <c r="A611" s="103" t="s">
        <v>952</v>
      </c>
      <c r="B611" s="433">
        <f>SUM(B606:B610)</f>
        <v>6</v>
      </c>
      <c r="C611" s="434">
        <f t="shared" si="75"/>
        <v>1</v>
      </c>
    </row>
    <row r="612">
      <c r="A612" s="204" t="s">
        <v>1293</v>
      </c>
      <c r="B612" s="204" t="s">
        <v>1145</v>
      </c>
      <c r="C612" s="435" t="s">
        <v>1146</v>
      </c>
      <c r="D612" s="358">
        <v>752.0</v>
      </c>
    </row>
    <row r="613">
      <c r="A613" s="103" t="s">
        <v>1155</v>
      </c>
      <c r="B613" s="103">
        <v>1.0</v>
      </c>
      <c r="C613" s="438">
        <v>1.0</v>
      </c>
    </row>
    <row r="614">
      <c r="A614" s="204" t="s">
        <v>1282</v>
      </c>
      <c r="B614" s="204" t="s">
        <v>1145</v>
      </c>
      <c r="C614" s="435" t="s">
        <v>1146</v>
      </c>
    </row>
    <row r="615">
      <c r="A615" s="103" t="s">
        <v>1155</v>
      </c>
      <c r="B615" s="103">
        <v>4.0</v>
      </c>
      <c r="C615" s="434">
        <f t="shared" ref="C615:C619" si="76">B615/$B$619</f>
        <v>0.5714285714</v>
      </c>
    </row>
    <row r="616">
      <c r="A616" s="103" t="s">
        <v>1147</v>
      </c>
      <c r="B616" s="103">
        <v>1.0</v>
      </c>
      <c r="C616" s="434">
        <f t="shared" si="76"/>
        <v>0.1428571429</v>
      </c>
    </row>
    <row r="617">
      <c r="A617" s="103" t="s">
        <v>1154</v>
      </c>
      <c r="B617" s="103">
        <v>1.0</v>
      </c>
      <c r="C617" s="434">
        <f t="shared" si="76"/>
        <v>0.1428571429</v>
      </c>
    </row>
    <row r="618">
      <c r="A618" s="103" t="s">
        <v>1152</v>
      </c>
      <c r="B618" s="103">
        <v>1.0</v>
      </c>
      <c r="C618" s="434">
        <f t="shared" si="76"/>
        <v>0.1428571429</v>
      </c>
    </row>
    <row r="619">
      <c r="A619" s="103" t="s">
        <v>952</v>
      </c>
      <c r="B619" s="103">
        <v>7.0</v>
      </c>
      <c r="C619" s="434">
        <f t="shared" si="76"/>
        <v>1</v>
      </c>
    </row>
    <row r="620">
      <c r="A620" s="204" t="s">
        <v>1294</v>
      </c>
      <c r="B620" s="204" t="s">
        <v>1145</v>
      </c>
      <c r="C620" s="435" t="s">
        <v>1146</v>
      </c>
    </row>
    <row r="621">
      <c r="A621" s="103" t="s">
        <v>1163</v>
      </c>
      <c r="B621" s="103">
        <v>1.0</v>
      </c>
      <c r="C621" s="438">
        <v>0.5</v>
      </c>
    </row>
    <row r="622">
      <c r="A622" s="103" t="s">
        <v>1191</v>
      </c>
      <c r="B622" s="103">
        <v>1.0</v>
      </c>
      <c r="C622" s="438">
        <v>0.5</v>
      </c>
    </row>
    <row r="623">
      <c r="A623" s="103" t="s">
        <v>952</v>
      </c>
      <c r="B623" s="103">
        <v>2.0</v>
      </c>
      <c r="C623" s="438">
        <v>1.0</v>
      </c>
    </row>
    <row r="624">
      <c r="A624" s="204" t="s">
        <v>1295</v>
      </c>
      <c r="B624" s="204" t="s">
        <v>1145</v>
      </c>
      <c r="C624" s="435" t="s">
        <v>1146</v>
      </c>
      <c r="D624" s="358">
        <v>2386.0</v>
      </c>
    </row>
    <row r="625">
      <c r="A625" s="103" t="s">
        <v>1155</v>
      </c>
      <c r="B625" s="103">
        <v>1.0</v>
      </c>
      <c r="C625" s="438">
        <v>1.0</v>
      </c>
    </row>
    <row r="626">
      <c r="A626" s="204" t="s">
        <v>1296</v>
      </c>
      <c r="B626" s="204" t="s">
        <v>1145</v>
      </c>
      <c r="C626" s="435" t="s">
        <v>1146</v>
      </c>
    </row>
    <row r="627">
      <c r="A627" s="103" t="s">
        <v>1155</v>
      </c>
      <c r="B627" s="103">
        <v>1.0</v>
      </c>
      <c r="C627" s="434">
        <f t="shared" ref="C627:C631" si="77">B627/$B$631</f>
        <v>0.25</v>
      </c>
    </row>
    <row r="628">
      <c r="A628" s="103" t="s">
        <v>1154</v>
      </c>
      <c r="B628" s="103">
        <v>1.0</v>
      </c>
      <c r="C628" s="434">
        <f t="shared" si="77"/>
        <v>0.25</v>
      </c>
    </row>
    <row r="629">
      <c r="A629" s="103" t="s">
        <v>1148</v>
      </c>
      <c r="B629" s="103">
        <v>1.0</v>
      </c>
      <c r="C629" s="434">
        <f t="shared" si="77"/>
        <v>0.25</v>
      </c>
    </row>
    <row r="630">
      <c r="A630" s="103" t="s">
        <v>1147</v>
      </c>
      <c r="B630" s="103">
        <v>1.0</v>
      </c>
      <c r="C630" s="434">
        <f t="shared" si="77"/>
        <v>0.25</v>
      </c>
    </row>
    <row r="631">
      <c r="A631" s="103" t="s">
        <v>952</v>
      </c>
      <c r="B631" s="103">
        <v>4.0</v>
      </c>
      <c r="C631" s="434">
        <f t="shared" si="77"/>
        <v>1</v>
      </c>
    </row>
    <row r="632">
      <c r="A632" s="204" t="s">
        <v>1297</v>
      </c>
      <c r="B632" s="204" t="s">
        <v>1145</v>
      </c>
      <c r="C632" s="435" t="s">
        <v>1146</v>
      </c>
    </row>
    <row r="633">
      <c r="A633" s="103" t="s">
        <v>1155</v>
      </c>
      <c r="B633" s="103">
        <v>1.0</v>
      </c>
      <c r="C633" s="434">
        <f t="shared" ref="C633:C638" si="78">B633/$B$638</f>
        <v>0.2</v>
      </c>
    </row>
    <row r="634">
      <c r="A634" s="103" t="s">
        <v>1152</v>
      </c>
      <c r="B634" s="103">
        <v>1.0</v>
      </c>
      <c r="C634" s="434">
        <f t="shared" si="78"/>
        <v>0.2</v>
      </c>
    </row>
    <row r="635">
      <c r="A635" s="103" t="s">
        <v>1154</v>
      </c>
      <c r="B635" s="103">
        <v>1.0</v>
      </c>
      <c r="C635" s="434">
        <f t="shared" si="78"/>
        <v>0.2</v>
      </c>
    </row>
    <row r="636">
      <c r="A636" s="103" t="s">
        <v>1147</v>
      </c>
      <c r="B636" s="103">
        <v>1.0</v>
      </c>
      <c r="C636" s="434">
        <f t="shared" si="78"/>
        <v>0.2</v>
      </c>
    </row>
    <row r="637">
      <c r="A637" s="103" t="s">
        <v>1148</v>
      </c>
      <c r="B637" s="103">
        <v>1.0</v>
      </c>
      <c r="C637" s="434">
        <f t="shared" si="78"/>
        <v>0.2</v>
      </c>
    </row>
    <row r="638">
      <c r="A638" s="103" t="s">
        <v>952</v>
      </c>
      <c r="B638" s="103">
        <v>5.0</v>
      </c>
      <c r="C638" s="434">
        <f t="shared" si="78"/>
        <v>1</v>
      </c>
    </row>
    <row r="639">
      <c r="A639" s="204" t="s">
        <v>1298</v>
      </c>
      <c r="B639" s="204" t="s">
        <v>1145</v>
      </c>
      <c r="C639" s="435" t="s">
        <v>1146</v>
      </c>
    </row>
    <row r="640">
      <c r="A640" s="103" t="s">
        <v>1155</v>
      </c>
      <c r="B640" s="103">
        <v>1.0</v>
      </c>
      <c r="C640" s="434">
        <f t="shared" ref="C640:C643" si="79">B640/$B$643</f>
        <v>0.3333333333</v>
      </c>
    </row>
    <row r="641">
      <c r="A641" s="103" t="s">
        <v>1152</v>
      </c>
      <c r="B641" s="103">
        <v>1.0</v>
      </c>
      <c r="C641" s="434">
        <f t="shared" si="79"/>
        <v>0.3333333333</v>
      </c>
    </row>
    <row r="642">
      <c r="A642" s="103" t="s">
        <v>1154</v>
      </c>
      <c r="B642" s="103">
        <v>1.0</v>
      </c>
      <c r="C642" s="434">
        <f t="shared" si="79"/>
        <v>0.3333333333</v>
      </c>
    </row>
    <row r="643">
      <c r="A643" s="103" t="s">
        <v>952</v>
      </c>
      <c r="B643" s="103">
        <v>3.0</v>
      </c>
      <c r="C643" s="434">
        <f t="shared" si="79"/>
        <v>1</v>
      </c>
    </row>
    <row r="644">
      <c r="A644" s="204" t="s">
        <v>1299</v>
      </c>
      <c r="B644" s="433"/>
      <c r="C644" s="434"/>
    </row>
    <row r="645">
      <c r="A645" s="103" t="s">
        <v>1155</v>
      </c>
      <c r="B645" s="440">
        <v>1.0</v>
      </c>
      <c r="C645" s="438">
        <v>0.5</v>
      </c>
    </row>
    <row r="646">
      <c r="A646" s="103" t="s">
        <v>1171</v>
      </c>
      <c r="B646" s="440">
        <v>1.0</v>
      </c>
      <c r="C646" s="438">
        <v>0.5</v>
      </c>
    </row>
    <row r="647">
      <c r="A647" s="103" t="s">
        <v>952</v>
      </c>
      <c r="B647" s="440">
        <v>2.0</v>
      </c>
      <c r="C647" s="438">
        <v>1.0</v>
      </c>
    </row>
    <row r="648">
      <c r="A648" s="355" t="s">
        <v>1300</v>
      </c>
      <c r="B648" s="356"/>
      <c r="C648" s="303"/>
    </row>
    <row r="649">
      <c r="A649" s="357" t="s">
        <v>1301</v>
      </c>
      <c r="C649" s="365"/>
    </row>
    <row r="650">
      <c r="A650" s="358" t="s">
        <v>1302</v>
      </c>
      <c r="C650" s="365"/>
    </row>
    <row r="651">
      <c r="A651" s="358" t="s">
        <v>1303</v>
      </c>
      <c r="C651" s="365"/>
    </row>
    <row r="652">
      <c r="A652" s="358" t="s">
        <v>1304</v>
      </c>
      <c r="C652" s="365"/>
    </row>
    <row r="653">
      <c r="A653" s="358" t="s">
        <v>1305</v>
      </c>
      <c r="C653" s="365"/>
    </row>
    <row r="654">
      <c r="A654" s="358" t="s">
        <v>1306</v>
      </c>
      <c r="C654" s="365"/>
    </row>
    <row r="655">
      <c r="A655" s="358" t="s">
        <v>1307</v>
      </c>
      <c r="C655" s="365"/>
    </row>
    <row r="656">
      <c r="A656" s="357" t="s">
        <v>1308</v>
      </c>
      <c r="C656" s="365"/>
    </row>
    <row r="657">
      <c r="A657" s="358" t="s">
        <v>1309</v>
      </c>
      <c r="C657" s="365"/>
    </row>
    <row r="658">
      <c r="A658" s="358" t="s">
        <v>1310</v>
      </c>
      <c r="C658" s="365"/>
    </row>
    <row r="659">
      <c r="A659" s="358" t="s">
        <v>1311</v>
      </c>
      <c r="C659" s="365"/>
    </row>
    <row r="660">
      <c r="A660" s="358" t="s">
        <v>1312</v>
      </c>
      <c r="C660" s="365"/>
    </row>
    <row r="661">
      <c r="A661" s="358" t="s">
        <v>1313</v>
      </c>
      <c r="C661" s="365"/>
    </row>
    <row r="662">
      <c r="A662" s="358" t="s">
        <v>1314</v>
      </c>
      <c r="C662" s="365"/>
    </row>
    <row r="663">
      <c r="A663" s="441" t="s">
        <v>1315</v>
      </c>
      <c r="C663" s="365"/>
    </row>
    <row r="664">
      <c r="A664" s="357" t="s">
        <v>1316</v>
      </c>
      <c r="C664" s="365"/>
    </row>
    <row r="665">
      <c r="A665" s="358" t="s">
        <v>1317</v>
      </c>
      <c r="C665" s="365"/>
    </row>
    <row r="666">
      <c r="A666" s="358" t="s">
        <v>1318</v>
      </c>
      <c r="C666" s="365"/>
    </row>
    <row r="667">
      <c r="A667" s="358" t="s">
        <v>1319</v>
      </c>
      <c r="C667" s="365"/>
    </row>
    <row r="668">
      <c r="C668" s="365"/>
    </row>
    <row r="669">
      <c r="C669" s="365"/>
    </row>
    <row r="670">
      <c r="A670" s="357"/>
      <c r="C670" s="365"/>
    </row>
    <row r="671">
      <c r="C671" s="365"/>
    </row>
    <row r="672">
      <c r="B672" s="420"/>
      <c r="C672" s="365"/>
    </row>
    <row r="673">
      <c r="B673" s="420"/>
      <c r="C673" s="365"/>
    </row>
    <row r="674">
      <c r="B674" s="420"/>
      <c r="C674" s="365"/>
    </row>
    <row r="675">
      <c r="C675" s="365"/>
    </row>
    <row r="676">
      <c r="C676" s="365"/>
    </row>
    <row r="677">
      <c r="C677" s="365"/>
    </row>
    <row r="678">
      <c r="C678" s="365"/>
    </row>
    <row r="679">
      <c r="C679" s="365"/>
    </row>
    <row r="680">
      <c r="C680" s="365"/>
    </row>
    <row r="681">
      <c r="C681" s="365"/>
    </row>
    <row r="682">
      <c r="C682" s="365"/>
    </row>
    <row r="683">
      <c r="C683" s="365"/>
    </row>
    <row r="684">
      <c r="C684" s="365"/>
    </row>
    <row r="685">
      <c r="C685" s="365"/>
    </row>
    <row r="686">
      <c r="C686" s="365"/>
    </row>
    <row r="687">
      <c r="C687" s="365"/>
    </row>
    <row r="688">
      <c r="C688" s="365"/>
    </row>
    <row r="689">
      <c r="C689" s="365"/>
    </row>
    <row r="690">
      <c r="C690" s="365"/>
    </row>
    <row r="691">
      <c r="C691" s="365"/>
    </row>
    <row r="692">
      <c r="C692" s="365"/>
    </row>
    <row r="693">
      <c r="C693" s="365"/>
    </row>
    <row r="694">
      <c r="C694" s="365"/>
    </row>
    <row r="695">
      <c r="C695" s="365"/>
    </row>
    <row r="696">
      <c r="C696" s="365"/>
    </row>
    <row r="697">
      <c r="C697" s="365"/>
    </row>
    <row r="698">
      <c r="C698" s="365"/>
    </row>
    <row r="699">
      <c r="C699" s="365"/>
    </row>
    <row r="700">
      <c r="C700" s="365"/>
    </row>
    <row r="701">
      <c r="C701" s="365"/>
    </row>
    <row r="702">
      <c r="C702" s="365"/>
    </row>
    <row r="703">
      <c r="C703" s="365"/>
    </row>
    <row r="704">
      <c r="C704" s="365"/>
    </row>
    <row r="705">
      <c r="C705" s="365"/>
    </row>
    <row r="706">
      <c r="C706" s="365"/>
    </row>
    <row r="707">
      <c r="C707" s="365"/>
    </row>
    <row r="708">
      <c r="C708" s="365"/>
    </row>
    <row r="709">
      <c r="C709" s="365"/>
    </row>
    <row r="710">
      <c r="C710" s="365"/>
    </row>
    <row r="711">
      <c r="C711" s="365"/>
    </row>
    <row r="712">
      <c r="C712" s="365"/>
    </row>
    <row r="713">
      <c r="C713" s="365"/>
    </row>
    <row r="714">
      <c r="C714" s="365"/>
    </row>
    <row r="715">
      <c r="C715" s="365"/>
    </row>
    <row r="716">
      <c r="C716" s="365"/>
    </row>
    <row r="717">
      <c r="C717" s="365"/>
    </row>
    <row r="718">
      <c r="C718" s="365"/>
    </row>
    <row r="719">
      <c r="C719" s="365"/>
    </row>
    <row r="720">
      <c r="C720" s="365"/>
    </row>
    <row r="721">
      <c r="C721" s="365"/>
    </row>
    <row r="722">
      <c r="C722" s="365"/>
    </row>
    <row r="723">
      <c r="C723" s="365"/>
    </row>
    <row r="724">
      <c r="C724" s="365"/>
    </row>
    <row r="725">
      <c r="C725" s="365"/>
    </row>
    <row r="726">
      <c r="C726" s="365"/>
    </row>
    <row r="727">
      <c r="C727" s="365"/>
    </row>
    <row r="728">
      <c r="C728" s="365"/>
    </row>
    <row r="729">
      <c r="C729" s="365"/>
    </row>
    <row r="730">
      <c r="C730" s="365"/>
    </row>
    <row r="731">
      <c r="C731" s="365"/>
    </row>
    <row r="732">
      <c r="C732" s="365"/>
    </row>
    <row r="733">
      <c r="C733" s="365"/>
    </row>
    <row r="734">
      <c r="C734" s="365"/>
    </row>
    <row r="735">
      <c r="C735" s="365"/>
    </row>
    <row r="736">
      <c r="C736" s="365"/>
    </row>
    <row r="737">
      <c r="C737" s="365"/>
    </row>
    <row r="738">
      <c r="C738" s="365"/>
    </row>
    <row r="739">
      <c r="C739" s="365"/>
    </row>
    <row r="740">
      <c r="C740" s="365"/>
    </row>
    <row r="741">
      <c r="C741" s="365"/>
    </row>
    <row r="742">
      <c r="C742" s="365"/>
    </row>
    <row r="743">
      <c r="C743" s="365"/>
    </row>
    <row r="744">
      <c r="C744" s="365"/>
    </row>
    <row r="745">
      <c r="C745" s="365"/>
    </row>
    <row r="746">
      <c r="C746" s="365"/>
    </row>
    <row r="747">
      <c r="C747" s="365"/>
    </row>
    <row r="748">
      <c r="C748" s="365"/>
    </row>
    <row r="749">
      <c r="C749" s="365"/>
    </row>
    <row r="750">
      <c r="C750" s="365"/>
    </row>
    <row r="751">
      <c r="C751" s="365"/>
    </row>
    <row r="752">
      <c r="C752" s="365"/>
    </row>
    <row r="753">
      <c r="C753" s="365"/>
    </row>
    <row r="754">
      <c r="C754" s="365"/>
    </row>
    <row r="755">
      <c r="C755" s="365"/>
    </row>
    <row r="756">
      <c r="C756" s="365"/>
    </row>
    <row r="757">
      <c r="C757" s="365"/>
    </row>
    <row r="758">
      <c r="C758" s="365"/>
    </row>
    <row r="759">
      <c r="C759" s="365"/>
    </row>
    <row r="760">
      <c r="C760" s="365"/>
    </row>
    <row r="761">
      <c r="C761" s="365"/>
    </row>
    <row r="762">
      <c r="C762" s="365"/>
    </row>
    <row r="763">
      <c r="C763" s="365"/>
    </row>
    <row r="764">
      <c r="C764" s="365"/>
    </row>
    <row r="765">
      <c r="C765" s="365"/>
    </row>
    <row r="766">
      <c r="C766" s="365"/>
    </row>
    <row r="767">
      <c r="C767" s="365"/>
    </row>
    <row r="768">
      <c r="C768" s="365"/>
    </row>
    <row r="769">
      <c r="C769" s="365"/>
    </row>
    <row r="770">
      <c r="C770" s="365"/>
    </row>
    <row r="771">
      <c r="C771" s="365"/>
    </row>
    <row r="772">
      <c r="C772" s="365"/>
    </row>
    <row r="773">
      <c r="C773" s="365"/>
    </row>
    <row r="774">
      <c r="C774" s="365"/>
    </row>
    <row r="775">
      <c r="C775" s="365"/>
    </row>
    <row r="776">
      <c r="C776" s="365"/>
    </row>
    <row r="777">
      <c r="C777" s="365"/>
    </row>
    <row r="778">
      <c r="C778" s="365"/>
    </row>
    <row r="779">
      <c r="C779" s="365"/>
    </row>
    <row r="780">
      <c r="C780" s="365"/>
    </row>
    <row r="781">
      <c r="C781" s="365"/>
    </row>
    <row r="782">
      <c r="C782" s="365"/>
    </row>
    <row r="783">
      <c r="C783" s="365"/>
    </row>
    <row r="784">
      <c r="C784" s="365"/>
    </row>
    <row r="785">
      <c r="C785" s="365"/>
    </row>
    <row r="786">
      <c r="C786" s="365"/>
    </row>
    <row r="787">
      <c r="C787" s="365"/>
    </row>
    <row r="788">
      <c r="C788" s="365"/>
    </row>
    <row r="789">
      <c r="C789" s="365"/>
    </row>
    <row r="790">
      <c r="C790" s="365"/>
    </row>
    <row r="791">
      <c r="C791" s="365"/>
    </row>
    <row r="792">
      <c r="C792" s="365"/>
    </row>
    <row r="793">
      <c r="C793" s="365"/>
    </row>
    <row r="794">
      <c r="C794" s="365"/>
    </row>
    <row r="795">
      <c r="C795" s="365"/>
    </row>
    <row r="796">
      <c r="C796" s="365"/>
    </row>
    <row r="797">
      <c r="C797" s="365"/>
    </row>
    <row r="798">
      <c r="C798" s="365"/>
    </row>
    <row r="799">
      <c r="C799" s="365"/>
    </row>
    <row r="800">
      <c r="C800" s="365"/>
    </row>
    <row r="801">
      <c r="C801" s="365"/>
    </row>
    <row r="802">
      <c r="C802" s="365"/>
    </row>
    <row r="803">
      <c r="C803" s="365"/>
    </row>
    <row r="804">
      <c r="C804" s="365"/>
    </row>
    <row r="805">
      <c r="C805" s="365"/>
    </row>
    <row r="806">
      <c r="C806" s="365"/>
    </row>
    <row r="807">
      <c r="C807" s="365"/>
    </row>
    <row r="808">
      <c r="C808" s="365"/>
    </row>
    <row r="809">
      <c r="C809" s="365"/>
    </row>
    <row r="810">
      <c r="C810" s="365"/>
    </row>
    <row r="811">
      <c r="C811" s="365"/>
    </row>
    <row r="812">
      <c r="C812" s="365"/>
    </row>
    <row r="813">
      <c r="C813" s="365"/>
    </row>
    <row r="814">
      <c r="C814" s="365"/>
    </row>
    <row r="815">
      <c r="C815" s="365"/>
    </row>
    <row r="816">
      <c r="C816" s="365"/>
    </row>
    <row r="817">
      <c r="C817" s="365"/>
    </row>
    <row r="818">
      <c r="C818" s="365"/>
    </row>
    <row r="819">
      <c r="C819" s="365"/>
    </row>
    <row r="820">
      <c r="C820" s="365"/>
    </row>
    <row r="821">
      <c r="C821" s="365"/>
    </row>
    <row r="822">
      <c r="C822" s="365"/>
    </row>
    <row r="823">
      <c r="C823" s="365"/>
    </row>
    <row r="824">
      <c r="C824" s="365"/>
    </row>
    <row r="825">
      <c r="C825" s="365"/>
    </row>
    <row r="826">
      <c r="C826" s="365"/>
    </row>
    <row r="827">
      <c r="C827" s="365"/>
    </row>
    <row r="828">
      <c r="C828" s="365"/>
    </row>
    <row r="829">
      <c r="C829" s="365"/>
    </row>
    <row r="830">
      <c r="C830" s="365"/>
    </row>
    <row r="831">
      <c r="C831" s="365"/>
    </row>
    <row r="832">
      <c r="C832" s="365"/>
    </row>
    <row r="833">
      <c r="C833" s="365"/>
    </row>
    <row r="834">
      <c r="C834" s="365"/>
    </row>
    <row r="835">
      <c r="C835" s="365"/>
    </row>
    <row r="836">
      <c r="C836" s="365"/>
    </row>
    <row r="837">
      <c r="C837" s="365"/>
    </row>
    <row r="838">
      <c r="C838" s="365"/>
    </row>
    <row r="839">
      <c r="C839" s="365"/>
    </row>
    <row r="840">
      <c r="C840" s="365"/>
    </row>
    <row r="841">
      <c r="C841" s="365"/>
    </row>
    <row r="842">
      <c r="C842" s="365"/>
    </row>
    <row r="843">
      <c r="C843" s="365"/>
    </row>
    <row r="844">
      <c r="C844" s="365"/>
    </row>
    <row r="845">
      <c r="C845" s="365"/>
    </row>
    <row r="846">
      <c r="C846" s="365"/>
    </row>
    <row r="847">
      <c r="C847" s="365"/>
    </row>
    <row r="848">
      <c r="C848" s="365"/>
    </row>
    <row r="849">
      <c r="C849" s="365"/>
    </row>
    <row r="850">
      <c r="C850" s="365"/>
    </row>
    <row r="851">
      <c r="C851" s="365"/>
    </row>
    <row r="852">
      <c r="C852" s="365"/>
    </row>
    <row r="853">
      <c r="C853" s="365"/>
    </row>
    <row r="854">
      <c r="C854" s="365"/>
    </row>
    <row r="855">
      <c r="C855" s="365"/>
    </row>
    <row r="856">
      <c r="C856" s="365"/>
    </row>
    <row r="857">
      <c r="C857" s="365"/>
    </row>
    <row r="858">
      <c r="C858" s="365"/>
    </row>
    <row r="859">
      <c r="C859" s="365"/>
    </row>
    <row r="860">
      <c r="C860" s="365"/>
    </row>
    <row r="861">
      <c r="C861" s="365"/>
    </row>
    <row r="862">
      <c r="C862" s="365"/>
    </row>
    <row r="863">
      <c r="C863" s="365"/>
    </row>
    <row r="864">
      <c r="C864" s="365"/>
    </row>
    <row r="865">
      <c r="C865" s="365"/>
    </row>
    <row r="866">
      <c r="C866" s="365"/>
    </row>
    <row r="867">
      <c r="C867" s="365"/>
    </row>
    <row r="868">
      <c r="C868" s="365"/>
    </row>
    <row r="869">
      <c r="C869" s="365"/>
    </row>
    <row r="870">
      <c r="C870" s="365"/>
    </row>
    <row r="871">
      <c r="C871" s="365"/>
    </row>
    <row r="872">
      <c r="C872" s="365"/>
    </row>
    <row r="873">
      <c r="C873" s="365"/>
    </row>
    <row r="874">
      <c r="C874" s="365"/>
    </row>
    <row r="875">
      <c r="C875" s="365"/>
    </row>
    <row r="876">
      <c r="C876" s="365"/>
    </row>
    <row r="877">
      <c r="C877" s="365"/>
    </row>
    <row r="878">
      <c r="C878" s="365"/>
    </row>
    <row r="879">
      <c r="C879" s="365"/>
    </row>
    <row r="880">
      <c r="C880" s="365"/>
    </row>
    <row r="881">
      <c r="C881" s="365"/>
    </row>
    <row r="882">
      <c r="C882" s="365"/>
    </row>
    <row r="883">
      <c r="C883" s="365"/>
    </row>
    <row r="884">
      <c r="C884" s="365"/>
    </row>
    <row r="885">
      <c r="C885" s="365"/>
    </row>
    <row r="886">
      <c r="C886" s="365"/>
    </row>
    <row r="887">
      <c r="C887" s="365"/>
    </row>
    <row r="888">
      <c r="C888" s="365"/>
    </row>
    <row r="889">
      <c r="C889" s="365"/>
    </row>
    <row r="890">
      <c r="C890" s="365"/>
    </row>
    <row r="891">
      <c r="C891" s="365"/>
    </row>
    <row r="892">
      <c r="C892" s="365"/>
    </row>
    <row r="893">
      <c r="C893" s="365"/>
    </row>
    <row r="894">
      <c r="C894" s="365"/>
    </row>
    <row r="895">
      <c r="C895" s="365"/>
    </row>
    <row r="896">
      <c r="C896" s="365"/>
    </row>
    <row r="897">
      <c r="C897" s="365"/>
    </row>
    <row r="898">
      <c r="C898" s="365"/>
    </row>
    <row r="899">
      <c r="C899" s="365"/>
    </row>
    <row r="900">
      <c r="C900" s="365"/>
    </row>
    <row r="901">
      <c r="C901" s="365"/>
    </row>
    <row r="902">
      <c r="C902" s="365"/>
    </row>
    <row r="903">
      <c r="C903" s="365"/>
    </row>
    <row r="904">
      <c r="C904" s="365"/>
    </row>
    <row r="905">
      <c r="C905" s="365"/>
    </row>
    <row r="906">
      <c r="C906" s="365"/>
    </row>
    <row r="907">
      <c r="C907" s="365"/>
    </row>
    <row r="908">
      <c r="C908" s="365"/>
    </row>
    <row r="909">
      <c r="C909" s="365"/>
    </row>
    <row r="910">
      <c r="C910" s="365"/>
    </row>
    <row r="911">
      <c r="C911" s="365"/>
    </row>
    <row r="912">
      <c r="C912" s="365"/>
    </row>
    <row r="913">
      <c r="C913" s="365"/>
    </row>
    <row r="914">
      <c r="C914" s="365"/>
    </row>
    <row r="915">
      <c r="C915" s="365"/>
    </row>
    <row r="916">
      <c r="C916" s="365"/>
    </row>
    <row r="917">
      <c r="C917" s="365"/>
    </row>
    <row r="918">
      <c r="C918" s="365"/>
    </row>
    <row r="919">
      <c r="C919" s="365"/>
    </row>
    <row r="920">
      <c r="C920" s="365"/>
    </row>
    <row r="921">
      <c r="C921" s="365"/>
    </row>
    <row r="922">
      <c r="C922" s="365"/>
    </row>
    <row r="923">
      <c r="C923" s="365"/>
    </row>
    <row r="924">
      <c r="C924" s="365"/>
    </row>
    <row r="925">
      <c r="C925" s="365"/>
    </row>
    <row r="926">
      <c r="C926" s="365"/>
    </row>
    <row r="927">
      <c r="C927" s="365"/>
    </row>
    <row r="928">
      <c r="C928" s="365"/>
    </row>
    <row r="929">
      <c r="C929" s="365"/>
    </row>
    <row r="930">
      <c r="C930" s="365"/>
    </row>
    <row r="931">
      <c r="C931" s="365"/>
    </row>
    <row r="932">
      <c r="C932" s="365"/>
    </row>
    <row r="933">
      <c r="C933" s="365"/>
    </row>
    <row r="934">
      <c r="C934" s="365"/>
    </row>
    <row r="935">
      <c r="C935" s="365"/>
    </row>
    <row r="936">
      <c r="C936" s="365"/>
    </row>
    <row r="937">
      <c r="C937" s="365"/>
    </row>
    <row r="938">
      <c r="C938" s="365"/>
    </row>
    <row r="939">
      <c r="C939" s="365"/>
    </row>
    <row r="940">
      <c r="C940" s="365"/>
    </row>
    <row r="941">
      <c r="C941" s="365"/>
    </row>
    <row r="942">
      <c r="C942" s="365"/>
    </row>
    <row r="943">
      <c r="C943" s="365"/>
    </row>
    <row r="944">
      <c r="C944" s="365"/>
    </row>
    <row r="945">
      <c r="C945" s="365"/>
    </row>
    <row r="946">
      <c r="C946" s="365"/>
    </row>
    <row r="947">
      <c r="C947" s="365"/>
    </row>
    <row r="948">
      <c r="C948" s="365"/>
    </row>
    <row r="949">
      <c r="C949" s="365"/>
    </row>
    <row r="950">
      <c r="C950" s="365"/>
    </row>
    <row r="951">
      <c r="C951" s="365"/>
    </row>
    <row r="952">
      <c r="C952" s="365"/>
    </row>
    <row r="953">
      <c r="C953" s="365"/>
    </row>
    <row r="954">
      <c r="C954" s="365"/>
    </row>
    <row r="955">
      <c r="C955" s="365"/>
    </row>
    <row r="956">
      <c r="C956" s="365"/>
    </row>
    <row r="957">
      <c r="C957" s="365"/>
    </row>
    <row r="958">
      <c r="C958" s="365"/>
    </row>
    <row r="959">
      <c r="C959" s="365"/>
    </row>
    <row r="960">
      <c r="C960" s="365"/>
    </row>
    <row r="961">
      <c r="C961" s="365"/>
    </row>
    <row r="962">
      <c r="C962" s="365"/>
    </row>
    <row r="963">
      <c r="C963" s="365"/>
    </row>
    <row r="964">
      <c r="C964" s="365"/>
    </row>
    <row r="965">
      <c r="C965" s="365"/>
    </row>
    <row r="966">
      <c r="C966" s="365"/>
    </row>
    <row r="967">
      <c r="C967" s="365"/>
    </row>
    <row r="968">
      <c r="C968" s="365"/>
    </row>
    <row r="969">
      <c r="C969" s="365"/>
    </row>
    <row r="970">
      <c r="C970" s="365"/>
    </row>
    <row r="971">
      <c r="C971" s="365"/>
    </row>
    <row r="972">
      <c r="C972" s="365"/>
    </row>
    <row r="973">
      <c r="C973" s="365"/>
    </row>
    <row r="974">
      <c r="C974" s="365"/>
    </row>
    <row r="975">
      <c r="C975" s="365"/>
    </row>
    <row r="976">
      <c r="C976" s="365"/>
    </row>
    <row r="977">
      <c r="C977" s="365"/>
    </row>
    <row r="978">
      <c r="C978" s="365"/>
    </row>
    <row r="979">
      <c r="C979" s="365"/>
    </row>
    <row r="980">
      <c r="C980" s="365"/>
    </row>
    <row r="981">
      <c r="C981" s="365"/>
    </row>
    <row r="982">
      <c r="C982" s="365"/>
    </row>
    <row r="983">
      <c r="C983" s="365"/>
    </row>
    <row r="984">
      <c r="C984" s="365"/>
    </row>
    <row r="985">
      <c r="C985" s="365"/>
    </row>
    <row r="986">
      <c r="C986" s="365"/>
    </row>
    <row r="987">
      <c r="C987" s="365"/>
    </row>
    <row r="988">
      <c r="C988" s="365"/>
    </row>
    <row r="989">
      <c r="C989" s="365"/>
    </row>
    <row r="990">
      <c r="C990" s="365"/>
    </row>
    <row r="991">
      <c r="C991" s="365"/>
    </row>
    <row r="992">
      <c r="C992" s="365"/>
    </row>
  </sheetData>
  <mergeCells count="2">
    <mergeCell ref="A1:C1"/>
    <mergeCell ref="A648:C648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1.38"/>
    <col customWidth="1" min="5" max="5" width="13.88"/>
    <col customWidth="1" min="14" max="17" width="20.13"/>
    <col customWidth="1" min="24" max="24" width="15.13"/>
  </cols>
  <sheetData>
    <row r="1">
      <c r="A1" s="442" t="s">
        <v>1320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03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</row>
    <row r="2">
      <c r="A2" s="443" t="s">
        <v>1321</v>
      </c>
      <c r="B2" s="357" t="s">
        <v>1322</v>
      </c>
      <c r="C2" s="357" t="s">
        <v>1323</v>
      </c>
      <c r="D2" s="357" t="s">
        <v>1324</v>
      </c>
      <c r="E2" s="357" t="s">
        <v>1325</v>
      </c>
      <c r="F2" s="357" t="s">
        <v>1326</v>
      </c>
      <c r="G2" s="357" t="s">
        <v>1327</v>
      </c>
      <c r="H2" s="357" t="s">
        <v>1328</v>
      </c>
      <c r="I2" s="357" t="s">
        <v>1329</v>
      </c>
      <c r="J2" s="357" t="s">
        <v>1330</v>
      </c>
      <c r="K2" s="357" t="s">
        <v>1331</v>
      </c>
      <c r="L2" s="357" t="s">
        <v>1332</v>
      </c>
      <c r="M2" s="357" t="s">
        <v>1333</v>
      </c>
      <c r="N2" s="357" t="s">
        <v>1334</v>
      </c>
      <c r="O2" s="357" t="s">
        <v>1335</v>
      </c>
      <c r="P2" s="357" t="s">
        <v>1336</v>
      </c>
      <c r="Q2" s="357" t="s">
        <v>1337</v>
      </c>
      <c r="R2" s="357" t="s">
        <v>1338</v>
      </c>
      <c r="S2" s="357" t="s">
        <v>1339</v>
      </c>
      <c r="T2" s="357" t="s">
        <v>1340</v>
      </c>
      <c r="U2" s="357" t="s">
        <v>1341</v>
      </c>
      <c r="V2" s="357" t="s">
        <v>1342</v>
      </c>
      <c r="W2" s="357" t="s">
        <v>1343</v>
      </c>
      <c r="X2" s="357" t="s">
        <v>1344</v>
      </c>
      <c r="Y2" s="357" t="s">
        <v>1345</v>
      </c>
    </row>
    <row r="3">
      <c r="A3" s="199" t="s">
        <v>1346</v>
      </c>
      <c r="B3" s="444">
        <v>58.9</v>
      </c>
      <c r="C3" s="444">
        <v>51.5</v>
      </c>
      <c r="D3" s="444">
        <v>42.44</v>
      </c>
      <c r="E3" s="444" t="s">
        <v>157</v>
      </c>
      <c r="F3" s="444">
        <v>1.6</v>
      </c>
      <c r="G3" s="444">
        <v>1.93</v>
      </c>
      <c r="H3" s="444">
        <v>1.54</v>
      </c>
      <c r="I3" s="444" t="s">
        <v>157</v>
      </c>
      <c r="J3" s="444">
        <v>3.0</v>
      </c>
      <c r="K3" s="444">
        <v>3.2</v>
      </c>
      <c r="L3" s="444">
        <v>2.78</v>
      </c>
      <c r="M3" s="444" t="s">
        <v>157</v>
      </c>
      <c r="N3" s="444">
        <v>4.7</v>
      </c>
      <c r="O3" s="444">
        <v>5.06</v>
      </c>
      <c r="P3" s="444">
        <v>3.96</v>
      </c>
      <c r="Q3" s="444" t="s">
        <v>157</v>
      </c>
      <c r="R3" s="444">
        <v>518.3</v>
      </c>
      <c r="S3" s="444">
        <v>582.57</v>
      </c>
      <c r="T3" s="444">
        <v>578.24</v>
      </c>
      <c r="U3" s="444" t="s">
        <v>157</v>
      </c>
      <c r="V3" s="358">
        <v>0.07</v>
      </c>
      <c r="W3" s="358" t="s">
        <v>157</v>
      </c>
      <c r="X3" s="358">
        <v>3.8</v>
      </c>
      <c r="Y3" s="358">
        <v>2.74</v>
      </c>
    </row>
    <row r="4">
      <c r="A4" s="199" t="s">
        <v>1165</v>
      </c>
      <c r="B4" s="444">
        <v>18.6</v>
      </c>
      <c r="C4" s="444">
        <v>20.27</v>
      </c>
      <c r="D4" s="444">
        <v>21.56</v>
      </c>
      <c r="E4" s="444">
        <v>27.2</v>
      </c>
      <c r="F4" s="444">
        <v>1.4</v>
      </c>
      <c r="G4" s="444">
        <v>1.37</v>
      </c>
      <c r="H4" s="444">
        <v>1.5</v>
      </c>
      <c r="I4" s="444">
        <v>1.68</v>
      </c>
      <c r="J4" s="444">
        <v>3.2</v>
      </c>
      <c r="K4" s="444">
        <v>3.03</v>
      </c>
      <c r="L4" s="444">
        <v>2.74</v>
      </c>
      <c r="M4" s="444">
        <v>2.71</v>
      </c>
      <c r="N4" s="444">
        <v>11.9</v>
      </c>
      <c r="O4" s="444">
        <v>8.77</v>
      </c>
      <c r="P4" s="444">
        <v>7.3</v>
      </c>
      <c r="Q4" s="444">
        <v>6.55</v>
      </c>
      <c r="R4" s="444">
        <v>155.4</v>
      </c>
      <c r="S4" s="444">
        <v>196.53</v>
      </c>
      <c r="T4" s="444">
        <v>210.5</v>
      </c>
      <c r="U4" s="444">
        <v>207.45</v>
      </c>
      <c r="V4" s="358">
        <v>-9.84</v>
      </c>
      <c r="W4" s="358">
        <v>-26.91</v>
      </c>
      <c r="X4" s="358">
        <v>0.8</v>
      </c>
      <c r="Y4" s="358">
        <v>13.06</v>
      </c>
      <c r="Z4" s="199"/>
    </row>
    <row r="5">
      <c r="A5" s="199" t="s">
        <v>1269</v>
      </c>
      <c r="B5" s="444">
        <v>26.2</v>
      </c>
      <c r="C5" s="444">
        <v>25.37</v>
      </c>
      <c r="D5" s="444">
        <v>28.2</v>
      </c>
      <c r="E5" s="444">
        <v>24.22</v>
      </c>
      <c r="F5" s="444">
        <v>4.2</v>
      </c>
      <c r="G5" s="444">
        <v>3.97</v>
      </c>
      <c r="H5" s="444">
        <v>3.8</v>
      </c>
      <c r="I5" s="444">
        <v>3.57</v>
      </c>
      <c r="J5" s="444">
        <v>5.8</v>
      </c>
      <c r="K5" s="444">
        <v>5.67</v>
      </c>
      <c r="L5" s="444">
        <v>5.4</v>
      </c>
      <c r="M5" s="444">
        <v>5.49</v>
      </c>
      <c r="N5" s="444">
        <v>78.3</v>
      </c>
      <c r="O5" s="444">
        <v>43.03</v>
      </c>
      <c r="P5" s="444">
        <v>33.22</v>
      </c>
      <c r="Q5" s="444">
        <v>22.08</v>
      </c>
      <c r="R5" s="444">
        <v>140.6</v>
      </c>
      <c r="S5" s="444">
        <v>149.83</v>
      </c>
      <c r="T5" s="444">
        <v>183.3</v>
      </c>
      <c r="U5" s="444">
        <v>124.11</v>
      </c>
      <c r="V5" s="358">
        <v>-14.25</v>
      </c>
      <c r="W5" s="358">
        <v>-33.47</v>
      </c>
      <c r="X5" s="358">
        <v>0.47</v>
      </c>
      <c r="Y5" s="358">
        <v>1.63</v>
      </c>
      <c r="Z5" s="199"/>
    </row>
    <row r="6">
      <c r="A6" s="445" t="s">
        <v>1347</v>
      </c>
      <c r="B6" s="444">
        <v>5.5</v>
      </c>
      <c r="C6" s="444">
        <v>6.47</v>
      </c>
      <c r="D6" s="444">
        <v>7.04</v>
      </c>
      <c r="E6" s="444" t="s">
        <v>157</v>
      </c>
      <c r="F6" s="444">
        <v>1.6</v>
      </c>
      <c r="G6" s="444">
        <v>1.93</v>
      </c>
      <c r="H6" s="444">
        <v>1.96</v>
      </c>
      <c r="I6" s="444" t="s">
        <v>157</v>
      </c>
      <c r="J6" s="444">
        <v>2.3</v>
      </c>
      <c r="K6" s="444">
        <v>2.93</v>
      </c>
      <c r="L6" s="444">
        <v>2.98</v>
      </c>
      <c r="M6" s="444" t="s">
        <v>157</v>
      </c>
      <c r="N6" s="444">
        <v>4.2</v>
      </c>
      <c r="O6" s="444">
        <v>4.97</v>
      </c>
      <c r="P6" s="444">
        <v>4.24</v>
      </c>
      <c r="Q6" s="444">
        <v>0.0</v>
      </c>
      <c r="R6" s="444">
        <v>114.2</v>
      </c>
      <c r="S6" s="444">
        <v>129.0</v>
      </c>
      <c r="T6" s="444">
        <v>140.96</v>
      </c>
      <c r="U6" s="444" t="s">
        <v>157</v>
      </c>
      <c r="V6" s="358">
        <v>22.85</v>
      </c>
      <c r="W6" s="358">
        <v>47.2</v>
      </c>
      <c r="X6" s="358">
        <v>3.79</v>
      </c>
      <c r="Y6" s="358">
        <v>9.77</v>
      </c>
      <c r="Z6" s="199"/>
    </row>
    <row r="7">
      <c r="A7" s="199" t="s">
        <v>1348</v>
      </c>
      <c r="B7" s="444">
        <v>7.5</v>
      </c>
      <c r="C7" s="444">
        <v>8.97</v>
      </c>
      <c r="D7" s="444">
        <v>8.84</v>
      </c>
      <c r="E7" s="444">
        <v>8.38</v>
      </c>
      <c r="F7" s="444">
        <v>2.1</v>
      </c>
      <c r="G7" s="444">
        <v>2.5</v>
      </c>
      <c r="H7" s="444">
        <v>2.46</v>
      </c>
      <c r="I7" s="444">
        <v>2.38</v>
      </c>
      <c r="J7" s="444">
        <v>2.8</v>
      </c>
      <c r="K7" s="444">
        <v>3.23</v>
      </c>
      <c r="L7" s="444">
        <v>3.22</v>
      </c>
      <c r="M7" s="444">
        <v>3.0</v>
      </c>
      <c r="N7" s="444" t="s">
        <v>1349</v>
      </c>
      <c r="O7" s="444" t="s">
        <v>1349</v>
      </c>
      <c r="P7" s="444" t="s">
        <v>1349</v>
      </c>
      <c r="Q7" s="444" t="s">
        <v>1349</v>
      </c>
      <c r="R7" s="444">
        <v>12.6</v>
      </c>
      <c r="S7" s="444">
        <v>14.7</v>
      </c>
      <c r="T7" s="444">
        <v>16.6</v>
      </c>
      <c r="U7" s="444">
        <v>9.35</v>
      </c>
      <c r="V7" s="358">
        <v>0.0</v>
      </c>
      <c r="W7" s="358">
        <v>0.0</v>
      </c>
      <c r="X7" s="358">
        <v>39.4</v>
      </c>
      <c r="Y7" s="358">
        <v>73.93</v>
      </c>
      <c r="Z7" s="199"/>
    </row>
    <row r="8">
      <c r="A8" s="199" t="s">
        <v>1350</v>
      </c>
      <c r="B8" s="444">
        <v>17.8</v>
      </c>
      <c r="C8" s="444">
        <v>13.83</v>
      </c>
      <c r="D8" s="444">
        <v>11.96</v>
      </c>
      <c r="E8" s="444">
        <v>11.34</v>
      </c>
      <c r="F8" s="444">
        <v>2.4</v>
      </c>
      <c r="G8" s="444">
        <v>1.97</v>
      </c>
      <c r="H8" s="444">
        <v>1.76</v>
      </c>
      <c r="I8" s="444">
        <v>1.8</v>
      </c>
      <c r="J8" s="444">
        <v>3.3</v>
      </c>
      <c r="K8" s="444">
        <v>2.9</v>
      </c>
      <c r="L8" s="444">
        <v>2.66</v>
      </c>
      <c r="M8" s="444">
        <v>2.91</v>
      </c>
      <c r="N8" s="444">
        <v>10.6</v>
      </c>
      <c r="O8" s="444">
        <v>12.3</v>
      </c>
      <c r="P8" s="444">
        <v>10.84</v>
      </c>
      <c r="Q8" s="444">
        <v>8.73</v>
      </c>
      <c r="R8" s="444">
        <v>229.6</v>
      </c>
      <c r="S8" s="444">
        <v>250.17</v>
      </c>
      <c r="T8" s="444">
        <v>203.76</v>
      </c>
      <c r="U8" s="444">
        <v>119.49</v>
      </c>
      <c r="V8" s="358">
        <v>1.73</v>
      </c>
      <c r="W8" s="358">
        <v>2.05</v>
      </c>
      <c r="X8" s="358">
        <v>39.48</v>
      </c>
      <c r="Y8" s="358">
        <v>132.2</v>
      </c>
      <c r="Z8" s="199"/>
    </row>
    <row r="9">
      <c r="A9" s="199" t="s">
        <v>1351</v>
      </c>
      <c r="B9" s="444">
        <v>12.1</v>
      </c>
      <c r="C9" s="444">
        <v>8.7</v>
      </c>
      <c r="D9" s="444">
        <v>8.4</v>
      </c>
      <c r="E9" s="444">
        <v>8.29</v>
      </c>
      <c r="F9" s="444">
        <v>2.3</v>
      </c>
      <c r="G9" s="444">
        <v>1.53</v>
      </c>
      <c r="H9" s="444">
        <v>1.52</v>
      </c>
      <c r="I9" s="444">
        <v>2.8</v>
      </c>
      <c r="J9" s="444">
        <v>3.0</v>
      </c>
      <c r="K9" s="444">
        <v>2.17</v>
      </c>
      <c r="L9" s="444">
        <v>2.06</v>
      </c>
      <c r="M9" s="444">
        <v>2.23</v>
      </c>
      <c r="N9" s="444">
        <v>14.7</v>
      </c>
      <c r="O9" s="444">
        <v>11.1</v>
      </c>
      <c r="P9" s="444">
        <v>10.56</v>
      </c>
      <c r="Q9" s="444">
        <v>9.7</v>
      </c>
      <c r="R9" s="444">
        <v>85.6</v>
      </c>
      <c r="S9" s="444">
        <v>107.1</v>
      </c>
      <c r="T9" s="444">
        <v>92.8</v>
      </c>
      <c r="U9" s="444">
        <v>54.94</v>
      </c>
      <c r="V9" s="358">
        <v>2.21</v>
      </c>
      <c r="W9" s="358">
        <v>4.82</v>
      </c>
      <c r="X9" s="358">
        <v>36.68</v>
      </c>
      <c r="Y9" s="358">
        <v>18.14</v>
      </c>
      <c r="Z9" s="199"/>
    </row>
    <row r="10">
      <c r="A10" s="11" t="s">
        <v>1352</v>
      </c>
      <c r="B10" s="446">
        <f t="shared" ref="B10:Y10" si="1">AVERAGE(B3:B9)</f>
        <v>20.94285714</v>
      </c>
      <c r="C10" s="446">
        <f t="shared" si="1"/>
        <v>19.30142857</v>
      </c>
      <c r="D10" s="446">
        <f t="shared" si="1"/>
        <v>18.34857143</v>
      </c>
      <c r="E10" s="446">
        <f t="shared" si="1"/>
        <v>15.886</v>
      </c>
      <c r="F10" s="446">
        <f t="shared" si="1"/>
        <v>2.228571429</v>
      </c>
      <c r="G10" s="446">
        <f t="shared" si="1"/>
        <v>2.171428571</v>
      </c>
      <c r="H10" s="446">
        <f t="shared" si="1"/>
        <v>2.077142857</v>
      </c>
      <c r="I10" s="446">
        <f t="shared" si="1"/>
        <v>2.446</v>
      </c>
      <c r="J10" s="446">
        <f t="shared" si="1"/>
        <v>3.342857143</v>
      </c>
      <c r="K10" s="446">
        <f t="shared" si="1"/>
        <v>3.304285714</v>
      </c>
      <c r="L10" s="446">
        <f t="shared" si="1"/>
        <v>3.12</v>
      </c>
      <c r="M10" s="446">
        <f t="shared" si="1"/>
        <v>3.268</v>
      </c>
      <c r="N10" s="446">
        <f t="shared" si="1"/>
        <v>20.73333333</v>
      </c>
      <c r="O10" s="446">
        <f t="shared" si="1"/>
        <v>14.205</v>
      </c>
      <c r="P10" s="446">
        <f t="shared" si="1"/>
        <v>11.68666667</v>
      </c>
      <c r="Q10" s="446">
        <f t="shared" si="1"/>
        <v>9.412</v>
      </c>
      <c r="R10" s="446">
        <f t="shared" si="1"/>
        <v>179.4714286</v>
      </c>
      <c r="S10" s="446">
        <f t="shared" si="1"/>
        <v>204.2714286</v>
      </c>
      <c r="T10" s="446">
        <f t="shared" si="1"/>
        <v>203.7371429</v>
      </c>
      <c r="U10" s="446">
        <f t="shared" si="1"/>
        <v>103.068</v>
      </c>
      <c r="V10" s="446">
        <f t="shared" si="1"/>
        <v>0.3957142857</v>
      </c>
      <c r="W10" s="446">
        <f t="shared" si="1"/>
        <v>-1.051666667</v>
      </c>
      <c r="X10" s="446">
        <f t="shared" si="1"/>
        <v>17.77428571</v>
      </c>
      <c r="Y10" s="446">
        <f t="shared" si="1"/>
        <v>35.92428571</v>
      </c>
      <c r="Z10" s="405"/>
      <c r="AA10" s="405"/>
    </row>
    <row r="11">
      <c r="A11" s="447" t="s">
        <v>1353</v>
      </c>
      <c r="B11" s="444">
        <v>12.2</v>
      </c>
      <c r="C11" s="444">
        <v>22.5</v>
      </c>
      <c r="D11" s="444">
        <v>20.92</v>
      </c>
      <c r="E11" s="444">
        <v>17.29</v>
      </c>
      <c r="F11" s="444">
        <v>3.0</v>
      </c>
      <c r="G11" s="444">
        <v>4.47</v>
      </c>
      <c r="H11" s="444">
        <v>3.84</v>
      </c>
      <c r="I11" s="444">
        <v>2.72</v>
      </c>
      <c r="J11" s="444">
        <v>4.0</v>
      </c>
      <c r="K11" s="444">
        <v>6.1</v>
      </c>
      <c r="L11" s="444">
        <v>5.56</v>
      </c>
      <c r="M11" s="444">
        <v>4.42</v>
      </c>
      <c r="N11" s="444">
        <v>10.3</v>
      </c>
      <c r="O11" s="444">
        <v>14.87</v>
      </c>
      <c r="P11" s="444">
        <v>10.9</v>
      </c>
      <c r="Q11" s="444">
        <v>6.81</v>
      </c>
      <c r="R11" s="444">
        <v>38.2</v>
      </c>
      <c r="S11" s="444">
        <v>51.23</v>
      </c>
      <c r="T11" s="444">
        <v>72.44</v>
      </c>
      <c r="U11" s="444">
        <v>131.73</v>
      </c>
      <c r="V11" s="358">
        <v>-6.25</v>
      </c>
      <c r="W11" s="358">
        <v>-16.01</v>
      </c>
      <c r="X11" s="358">
        <v>22.22</v>
      </c>
      <c r="Y11" s="358">
        <v>39.63</v>
      </c>
    </row>
    <row r="12">
      <c r="A12" s="448" t="s">
        <v>1354</v>
      </c>
      <c r="B12" s="449">
        <f t="shared" ref="B12:Y12" si="2">(B11-B10)/B10</f>
        <v>-0.4174624829</v>
      </c>
      <c r="C12" s="450">
        <f t="shared" si="2"/>
        <v>0.1657168233</v>
      </c>
      <c r="D12" s="450">
        <f t="shared" si="2"/>
        <v>0.1401432576</v>
      </c>
      <c r="E12" s="450">
        <f t="shared" si="2"/>
        <v>0.0883797054</v>
      </c>
      <c r="F12" s="450">
        <f t="shared" si="2"/>
        <v>0.3461538462</v>
      </c>
      <c r="G12" s="450">
        <f t="shared" si="2"/>
        <v>1.058552632</v>
      </c>
      <c r="H12" s="450">
        <f t="shared" si="2"/>
        <v>0.84869326</v>
      </c>
      <c r="I12" s="450">
        <f t="shared" si="2"/>
        <v>0.1120196239</v>
      </c>
      <c r="J12" s="450">
        <f t="shared" si="2"/>
        <v>0.1965811966</v>
      </c>
      <c r="K12" s="450">
        <f t="shared" si="2"/>
        <v>0.8460873325</v>
      </c>
      <c r="L12" s="450">
        <f t="shared" si="2"/>
        <v>0.7820512821</v>
      </c>
      <c r="M12" s="450">
        <f t="shared" si="2"/>
        <v>0.3525091799</v>
      </c>
      <c r="N12" s="449">
        <f t="shared" si="2"/>
        <v>-0.5032154341</v>
      </c>
      <c r="O12" s="450">
        <f t="shared" si="2"/>
        <v>0.04681450194</v>
      </c>
      <c r="P12" s="449">
        <f t="shared" si="2"/>
        <v>-0.06731317741</v>
      </c>
      <c r="Q12" s="449">
        <f t="shared" si="2"/>
        <v>-0.2764555886</v>
      </c>
      <c r="R12" s="450">
        <f t="shared" si="2"/>
        <v>-0.7871527501</v>
      </c>
      <c r="S12" s="450">
        <f t="shared" si="2"/>
        <v>-0.7492062382</v>
      </c>
      <c r="T12" s="450">
        <f t="shared" si="2"/>
        <v>-0.6444438212</v>
      </c>
      <c r="U12" s="450">
        <f t="shared" si="2"/>
        <v>0.2780882524</v>
      </c>
      <c r="V12" s="450">
        <f t="shared" si="2"/>
        <v>-16.79422383</v>
      </c>
      <c r="W12" s="450">
        <f t="shared" si="2"/>
        <v>14.22345483</v>
      </c>
      <c r="X12" s="450">
        <f t="shared" si="2"/>
        <v>0.2501205594</v>
      </c>
      <c r="Y12" s="450">
        <f t="shared" si="2"/>
        <v>0.1031534577</v>
      </c>
    </row>
    <row r="13">
      <c r="A13" s="451" t="s">
        <v>1355</v>
      </c>
      <c r="B13" s="452">
        <v>14.62</v>
      </c>
      <c r="E13" s="453" t="s">
        <v>1356</v>
      </c>
      <c r="F13" s="454" t="s">
        <v>1155</v>
      </c>
      <c r="G13" s="455">
        <f>(G11-H11)/H11</f>
        <v>0.1640625</v>
      </c>
    </row>
    <row r="14">
      <c r="A14" s="456" t="s">
        <v>1354</v>
      </c>
      <c r="B14" s="457">
        <f>(B11-B13)/B13</f>
        <v>-0.1655266758</v>
      </c>
      <c r="C14" s="458"/>
      <c r="D14" s="458"/>
      <c r="E14" s="458"/>
      <c r="F14" s="459" t="s">
        <v>1346</v>
      </c>
      <c r="G14" s="460">
        <f t="shared" ref="G14:G20" si="3">(G3-H3)/G3</f>
        <v>0.2020725389</v>
      </c>
      <c r="H14" s="458"/>
      <c r="I14" s="458"/>
      <c r="J14" s="458"/>
      <c r="K14" s="458"/>
      <c r="L14" s="458"/>
      <c r="M14" s="458"/>
      <c r="N14" s="458"/>
      <c r="O14" s="458"/>
      <c r="P14" s="458"/>
      <c r="Q14" s="458"/>
      <c r="R14" s="458"/>
      <c r="S14" s="458"/>
      <c r="T14" s="458"/>
      <c r="U14" s="458"/>
      <c r="V14" s="458"/>
    </row>
    <row r="15">
      <c r="A15" s="458"/>
      <c r="B15" s="458"/>
      <c r="C15" s="458"/>
      <c r="D15" s="458"/>
      <c r="E15" s="458"/>
      <c r="F15" s="459" t="s">
        <v>1165</v>
      </c>
      <c r="G15" s="460">
        <f t="shared" si="3"/>
        <v>-0.09489051095</v>
      </c>
      <c r="H15" s="458"/>
      <c r="I15" s="458"/>
      <c r="J15" s="458"/>
      <c r="K15" s="458"/>
      <c r="L15" s="458"/>
      <c r="M15" s="458"/>
      <c r="N15" s="458"/>
      <c r="O15" s="458"/>
      <c r="P15" s="458"/>
      <c r="Q15" s="458"/>
      <c r="R15" s="458"/>
      <c r="S15" s="458"/>
      <c r="T15" s="458"/>
      <c r="U15" s="458"/>
      <c r="V15" s="458"/>
    </row>
    <row r="16">
      <c r="A16" s="458"/>
      <c r="B16" s="458"/>
      <c r="C16" s="458"/>
      <c r="D16" s="458"/>
      <c r="E16" s="458"/>
      <c r="F16" s="459" t="s">
        <v>1269</v>
      </c>
      <c r="G16" s="460">
        <f t="shared" si="3"/>
        <v>0.04282115869</v>
      </c>
      <c r="H16" s="458"/>
      <c r="I16" s="458"/>
      <c r="J16" s="458"/>
      <c r="K16" s="458"/>
      <c r="L16" s="458"/>
      <c r="M16" s="458"/>
      <c r="N16" s="458"/>
      <c r="O16" s="458"/>
      <c r="P16" s="458"/>
      <c r="Q16" s="458"/>
      <c r="R16" s="458"/>
      <c r="S16" s="458"/>
      <c r="T16" s="458"/>
      <c r="U16" s="458"/>
      <c r="V16" s="458"/>
    </row>
    <row r="17">
      <c r="A17" s="458"/>
      <c r="B17" s="458"/>
      <c r="C17" s="458"/>
      <c r="D17" s="458"/>
      <c r="E17" s="458"/>
      <c r="F17" s="459" t="s">
        <v>1171</v>
      </c>
      <c r="G17" s="460">
        <f t="shared" si="3"/>
        <v>-0.01554404145</v>
      </c>
      <c r="H17" s="458"/>
      <c r="I17" s="458"/>
      <c r="J17" s="458"/>
      <c r="K17" s="458"/>
      <c r="L17" s="458"/>
      <c r="M17" s="458"/>
      <c r="N17" s="458"/>
      <c r="O17" s="458"/>
      <c r="P17" s="458"/>
      <c r="Q17" s="458"/>
      <c r="R17" s="458"/>
      <c r="S17" s="458"/>
      <c r="T17" s="458"/>
      <c r="U17" s="458"/>
      <c r="V17" s="458"/>
    </row>
    <row r="18">
      <c r="A18" s="458"/>
      <c r="B18" s="458"/>
      <c r="C18" s="458"/>
      <c r="D18" s="458"/>
      <c r="E18" s="458"/>
      <c r="F18" s="459" t="s">
        <v>1348</v>
      </c>
      <c r="G18" s="460">
        <f t="shared" si="3"/>
        <v>0.016</v>
      </c>
      <c r="H18" s="458"/>
      <c r="I18" s="458"/>
      <c r="J18" s="458"/>
      <c r="K18" s="458"/>
      <c r="L18" s="458"/>
      <c r="M18" s="458"/>
      <c r="N18" s="458"/>
      <c r="O18" s="458"/>
      <c r="P18" s="458"/>
      <c r="Q18" s="458"/>
      <c r="R18" s="458"/>
      <c r="S18" s="458"/>
      <c r="T18" s="458"/>
      <c r="U18" s="458"/>
      <c r="V18" s="458"/>
    </row>
    <row r="19">
      <c r="A19" s="458"/>
      <c r="B19" s="458"/>
      <c r="C19" s="458"/>
      <c r="D19" s="458"/>
      <c r="E19" s="458"/>
      <c r="F19" s="459" t="s">
        <v>1350</v>
      </c>
      <c r="G19" s="460">
        <f t="shared" si="3"/>
        <v>0.1065989848</v>
      </c>
      <c r="H19" s="458"/>
      <c r="I19" s="458"/>
      <c r="J19" s="458"/>
      <c r="K19" s="458"/>
      <c r="L19" s="458"/>
      <c r="M19" s="458"/>
      <c r="N19" s="458"/>
      <c r="O19" s="458"/>
      <c r="P19" s="458"/>
      <c r="Q19" s="458"/>
      <c r="R19" s="458"/>
      <c r="S19" s="458"/>
      <c r="T19" s="458"/>
      <c r="U19" s="458"/>
      <c r="V19" s="458"/>
      <c r="W19" s="458"/>
      <c r="X19" s="458"/>
      <c r="Y19" s="458"/>
      <c r="Z19" s="458"/>
      <c r="AA19" s="458"/>
    </row>
    <row r="20">
      <c r="A20" s="458"/>
      <c r="B20" s="458"/>
      <c r="C20" s="458"/>
      <c r="D20" s="458"/>
      <c r="E20" s="458"/>
      <c r="F20" s="459" t="s">
        <v>1351</v>
      </c>
      <c r="G20" s="460">
        <f t="shared" si="3"/>
        <v>0.006535947712</v>
      </c>
      <c r="H20" s="458"/>
      <c r="I20" s="458"/>
      <c r="J20" s="458"/>
      <c r="K20" s="458"/>
      <c r="L20" s="458"/>
      <c r="M20" s="458"/>
      <c r="N20" s="458"/>
      <c r="O20" s="458"/>
      <c r="P20" s="458"/>
      <c r="Q20" s="458"/>
      <c r="R20" s="458"/>
      <c r="S20" s="458"/>
      <c r="T20" s="458"/>
      <c r="U20" s="458"/>
      <c r="V20" s="458"/>
      <c r="W20" s="458"/>
      <c r="X20" s="458"/>
      <c r="Y20" s="458"/>
      <c r="Z20" s="458"/>
      <c r="AA20" s="458"/>
    </row>
    <row r="21">
      <c r="A21" s="458"/>
      <c r="B21" s="458"/>
      <c r="C21" s="458"/>
      <c r="D21" s="458"/>
      <c r="E21" s="458"/>
      <c r="F21" s="461" t="s">
        <v>1148</v>
      </c>
      <c r="G21" s="462">
        <v>-5.13</v>
      </c>
      <c r="H21" s="458"/>
      <c r="I21" s="458"/>
      <c r="J21" s="458"/>
      <c r="K21" s="458"/>
      <c r="L21" s="458"/>
      <c r="M21" s="458"/>
      <c r="N21" s="458"/>
      <c r="O21" s="458"/>
      <c r="P21" s="458"/>
      <c r="Q21" s="458"/>
      <c r="R21" s="458"/>
      <c r="S21" s="458"/>
      <c r="T21" s="458"/>
      <c r="U21" s="458"/>
      <c r="V21" s="458"/>
      <c r="W21" s="458"/>
      <c r="X21" s="458"/>
      <c r="Y21" s="458"/>
      <c r="Z21" s="458"/>
      <c r="AA21" s="458"/>
    </row>
    <row r="22">
      <c r="A22" s="458"/>
      <c r="B22" s="458"/>
      <c r="C22" s="458"/>
      <c r="D22" s="458"/>
      <c r="E22" s="458"/>
      <c r="F22" s="463" t="s">
        <v>1154</v>
      </c>
      <c r="G22" s="464">
        <v>-0.063</v>
      </c>
      <c r="H22" s="458"/>
      <c r="I22" s="458"/>
      <c r="J22" s="458"/>
      <c r="K22" s="458"/>
      <c r="L22" s="458"/>
      <c r="M22" s="458"/>
      <c r="N22" s="458"/>
      <c r="O22" s="458"/>
      <c r="P22" s="458"/>
      <c r="Q22" s="458"/>
      <c r="R22" s="458"/>
      <c r="S22" s="458"/>
      <c r="T22" s="458"/>
      <c r="U22" s="458"/>
      <c r="V22" s="458"/>
      <c r="W22" s="458"/>
      <c r="X22" s="458"/>
      <c r="Y22" s="458"/>
      <c r="Z22" s="458"/>
      <c r="AA22" s="458"/>
    </row>
    <row r="23">
      <c r="A23" s="458"/>
      <c r="B23" s="458"/>
      <c r="C23" s="458"/>
      <c r="D23" s="458"/>
      <c r="E23" s="458"/>
      <c r="F23" s="458"/>
      <c r="G23" s="458"/>
      <c r="H23" s="458"/>
      <c r="I23" s="458"/>
      <c r="J23" s="458"/>
      <c r="K23" s="458"/>
      <c r="L23" s="458"/>
      <c r="M23" s="458"/>
      <c r="N23" s="458"/>
      <c r="O23" s="458"/>
      <c r="P23" s="458"/>
      <c r="Q23" s="458"/>
      <c r="R23" s="458"/>
      <c r="S23" s="458"/>
      <c r="T23" s="458"/>
      <c r="U23" s="458"/>
      <c r="V23" s="458"/>
      <c r="W23" s="458"/>
      <c r="X23" s="458"/>
      <c r="Y23" s="458"/>
      <c r="Z23" s="458"/>
      <c r="AA23" s="458"/>
    </row>
    <row r="24">
      <c r="A24" s="458"/>
      <c r="B24" s="458"/>
      <c r="C24" s="458"/>
      <c r="D24" s="458"/>
      <c r="E24" s="458"/>
      <c r="F24" s="458"/>
      <c r="G24" s="458"/>
      <c r="H24" s="458"/>
      <c r="I24" s="458"/>
      <c r="J24" s="458"/>
      <c r="K24" s="458"/>
      <c r="L24" s="458"/>
      <c r="M24" s="458"/>
      <c r="N24" s="458"/>
      <c r="O24" s="458"/>
      <c r="P24" s="458"/>
      <c r="Q24" s="458"/>
      <c r="R24" s="458"/>
      <c r="S24" s="458"/>
      <c r="T24" s="458"/>
      <c r="U24" s="458"/>
      <c r="V24" s="458"/>
      <c r="W24" s="458"/>
      <c r="X24" s="458"/>
      <c r="Y24" s="458"/>
      <c r="Z24" s="458"/>
      <c r="AA24" s="458"/>
    </row>
    <row r="25">
      <c r="A25" s="458"/>
      <c r="B25" s="458"/>
      <c r="C25" s="458"/>
      <c r="D25" s="458"/>
      <c r="E25" s="458"/>
      <c r="F25" s="458"/>
      <c r="G25" s="458"/>
      <c r="H25" s="458"/>
      <c r="I25" s="458"/>
      <c r="J25" s="458"/>
      <c r="K25" s="458"/>
      <c r="L25" s="458"/>
      <c r="M25" s="458"/>
      <c r="N25" s="458"/>
      <c r="O25" s="458"/>
      <c r="P25" s="458"/>
      <c r="Q25" s="458"/>
      <c r="R25" s="458"/>
      <c r="S25" s="458"/>
      <c r="T25" s="458"/>
      <c r="U25" s="458"/>
      <c r="V25" s="458"/>
      <c r="W25" s="458"/>
      <c r="X25" s="458"/>
      <c r="Y25" s="458"/>
      <c r="Z25" s="458"/>
      <c r="AA25" s="458"/>
    </row>
    <row r="26">
      <c r="A26" s="458"/>
      <c r="B26" s="458"/>
      <c r="C26" s="458"/>
      <c r="D26" s="458"/>
      <c r="E26" s="458"/>
      <c r="F26" s="458"/>
      <c r="G26" s="458"/>
      <c r="H26" s="458"/>
      <c r="I26" s="458"/>
      <c r="J26" s="458"/>
      <c r="K26" s="458"/>
      <c r="L26" s="458"/>
      <c r="M26" s="458"/>
      <c r="N26" s="458"/>
      <c r="O26" s="458"/>
      <c r="P26" s="458"/>
      <c r="Q26" s="458"/>
      <c r="R26" s="458"/>
      <c r="S26" s="458"/>
      <c r="T26" s="458"/>
      <c r="U26" s="458"/>
      <c r="V26" s="458"/>
      <c r="W26" s="458"/>
      <c r="X26" s="458"/>
      <c r="Y26" s="458"/>
      <c r="Z26" s="458"/>
      <c r="AA26" s="458"/>
    </row>
    <row r="27">
      <c r="A27" s="458"/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8"/>
      <c r="O27" s="458"/>
      <c r="P27" s="458"/>
      <c r="Q27" s="458"/>
      <c r="R27" s="458"/>
      <c r="S27" s="458"/>
      <c r="T27" s="458"/>
      <c r="U27" s="458"/>
      <c r="V27" s="458"/>
    </row>
    <row r="28">
      <c r="A28" s="458"/>
      <c r="B28" s="458"/>
      <c r="C28" s="458"/>
      <c r="D28" s="458"/>
      <c r="E28" s="458"/>
      <c r="F28" s="458"/>
      <c r="G28" s="458"/>
      <c r="H28" s="458"/>
      <c r="I28" s="458"/>
      <c r="J28" s="458"/>
      <c r="K28" s="458"/>
      <c r="L28" s="458"/>
      <c r="M28" s="458"/>
      <c r="N28" s="458"/>
    </row>
    <row r="29">
      <c r="A29" s="458"/>
      <c r="B29" s="465">
        <v>2013.0</v>
      </c>
      <c r="C29" s="465">
        <v>2014.0</v>
      </c>
      <c r="D29" s="465">
        <v>2015.0</v>
      </c>
      <c r="E29" s="465"/>
      <c r="F29" s="465"/>
      <c r="G29" s="465">
        <v>2018.0</v>
      </c>
      <c r="H29" s="465">
        <v>2019.0</v>
      </c>
      <c r="I29" s="465">
        <v>2020.0</v>
      </c>
      <c r="J29" s="465">
        <v>2021.0</v>
      </c>
      <c r="K29" s="465">
        <v>2022.0</v>
      </c>
      <c r="L29" s="465">
        <v>2023.0</v>
      </c>
      <c r="M29" s="465" t="s">
        <v>1357</v>
      </c>
      <c r="N29" s="458"/>
    </row>
    <row r="30">
      <c r="A30" s="465" t="s">
        <v>1155</v>
      </c>
      <c r="B30" s="466">
        <v>3738.5</v>
      </c>
      <c r="C30" s="467">
        <v>3836.0</v>
      </c>
      <c r="D30" s="467">
        <v>3778.6</v>
      </c>
      <c r="E30" s="467">
        <v>3795.0</v>
      </c>
      <c r="F30" s="467">
        <v>4002.7</v>
      </c>
      <c r="G30" s="467">
        <v>4092.8</v>
      </c>
      <c r="H30" s="467">
        <v>4202.0</v>
      </c>
      <c r="I30" s="467">
        <v>4610.6</v>
      </c>
      <c r="J30" s="467">
        <v>4987.9</v>
      </c>
      <c r="K30" s="467">
        <v>5678.8</v>
      </c>
      <c r="L30" s="467">
        <v>5892.8</v>
      </c>
      <c r="M30" s="467">
        <v>5827.1</v>
      </c>
      <c r="N30" s="468">
        <f>(M30-F30)/F30</f>
        <v>0.4557923402</v>
      </c>
    </row>
    <row r="31">
      <c r="A31" s="465"/>
      <c r="B31" s="458"/>
      <c r="C31" s="468">
        <f t="shared" ref="C31:M31" si="4">(C30-B30)/B30</f>
        <v>0.0260799786</v>
      </c>
      <c r="D31" s="468">
        <f t="shared" si="4"/>
        <v>-0.01496350365</v>
      </c>
      <c r="E31" s="468">
        <f t="shared" si="4"/>
        <v>0.004340231832</v>
      </c>
      <c r="F31" s="468">
        <f t="shared" si="4"/>
        <v>0.05472990777</v>
      </c>
      <c r="G31" s="468">
        <f t="shared" si="4"/>
        <v>0.02250980588</v>
      </c>
      <c r="H31" s="468">
        <f t="shared" si="4"/>
        <v>0.02668100078</v>
      </c>
      <c r="I31" s="468">
        <f t="shared" si="4"/>
        <v>0.0972394098</v>
      </c>
      <c r="J31" s="468">
        <f t="shared" si="4"/>
        <v>0.08183316705</v>
      </c>
      <c r="K31" s="468">
        <f t="shared" si="4"/>
        <v>0.1385152068</v>
      </c>
      <c r="L31" s="468">
        <f t="shared" si="4"/>
        <v>0.03768401775</v>
      </c>
      <c r="M31" s="468">
        <f t="shared" si="4"/>
        <v>-0.01114919902</v>
      </c>
      <c r="N31" s="468"/>
    </row>
    <row r="32">
      <c r="A32" s="465"/>
      <c r="B32" s="469"/>
      <c r="C32" s="470">
        <v>1.0261</v>
      </c>
      <c r="D32" s="470">
        <v>1.0111</v>
      </c>
      <c r="E32" s="471">
        <f>D32+E31</f>
        <v>1.015440232</v>
      </c>
      <c r="F32" s="471">
        <v>1.071</v>
      </c>
      <c r="G32" s="471">
        <f>1*1.0225</f>
        <v>1.0225</v>
      </c>
      <c r="H32" s="471">
        <f>G32*1.0267</f>
        <v>1.04980075</v>
      </c>
      <c r="I32" s="471">
        <f>H32*1.0972</f>
        <v>1.151841383</v>
      </c>
      <c r="J32" s="471">
        <f>I32*1.0818</f>
        <v>1.246062008</v>
      </c>
      <c r="K32" s="471">
        <f>J32*1.1385</f>
        <v>1.418641596</v>
      </c>
      <c r="L32" s="471">
        <f>K32*1.0377</f>
        <v>1.472124384</v>
      </c>
      <c r="M32" s="471">
        <f>L32*0.989</f>
        <v>1.455931016</v>
      </c>
      <c r="N32" s="468"/>
    </row>
    <row r="33">
      <c r="A33" s="465" t="s">
        <v>1154</v>
      </c>
      <c r="B33" s="466">
        <v>468651.0</v>
      </c>
      <c r="C33" s="467">
        <v>476294.0</v>
      </c>
      <c r="D33" s="467">
        <v>485651.0</v>
      </c>
      <c r="E33" s="467">
        <v>482130.0</v>
      </c>
      <c r="F33" s="467">
        <v>485873.0</v>
      </c>
      <c r="G33" s="467">
        <v>500343.0</v>
      </c>
      <c r="H33" s="467">
        <v>514405.0</v>
      </c>
      <c r="I33" s="467">
        <v>523964.0</v>
      </c>
      <c r="J33" s="467">
        <v>559151.0</v>
      </c>
      <c r="K33" s="467">
        <v>572754.0</v>
      </c>
      <c r="L33" s="467">
        <v>611289.0</v>
      </c>
      <c r="M33" s="467">
        <v>648125.0</v>
      </c>
      <c r="N33" s="468">
        <f>(M33-F33)/F33</f>
        <v>0.3339391158</v>
      </c>
    </row>
    <row r="34">
      <c r="A34" s="465"/>
      <c r="B34" s="466"/>
      <c r="C34" s="472">
        <f t="shared" ref="C34:M34" si="5">(C33-B33)/B33</f>
        <v>0.01630851102</v>
      </c>
      <c r="D34" s="472">
        <f t="shared" si="5"/>
        <v>0.01964542908</v>
      </c>
      <c r="E34" s="472">
        <f t="shared" si="5"/>
        <v>-0.007250062288</v>
      </c>
      <c r="F34" s="472">
        <f t="shared" si="5"/>
        <v>0.007763466285</v>
      </c>
      <c r="G34" s="472">
        <f t="shared" si="5"/>
        <v>0.02978144495</v>
      </c>
      <c r="H34" s="472">
        <f t="shared" si="5"/>
        <v>0.02810472016</v>
      </c>
      <c r="I34" s="472">
        <f t="shared" si="5"/>
        <v>0.01858263431</v>
      </c>
      <c r="J34" s="472">
        <f t="shared" si="5"/>
        <v>0.06715537709</v>
      </c>
      <c r="K34" s="472">
        <f t="shared" si="5"/>
        <v>0.02432795435</v>
      </c>
      <c r="L34" s="472">
        <f t="shared" si="5"/>
        <v>0.06728019359</v>
      </c>
      <c r="M34" s="472">
        <f t="shared" si="5"/>
        <v>0.0602595499</v>
      </c>
      <c r="N34" s="468"/>
    </row>
    <row r="35">
      <c r="A35" s="465"/>
      <c r="B35" s="467"/>
      <c r="C35" s="467">
        <f>1*1.0163</f>
        <v>1.0163</v>
      </c>
      <c r="D35" s="467">
        <f>C35*1.0196</f>
        <v>1.03621948</v>
      </c>
      <c r="E35" s="467">
        <f>D35*0.9927</f>
        <v>1.028655078</v>
      </c>
      <c r="F35" s="467">
        <f>E35*0.9922</f>
        <v>1.020631568</v>
      </c>
      <c r="G35" s="467">
        <f>1*1.0298</f>
        <v>1.0298</v>
      </c>
      <c r="H35" s="467">
        <f>G35*1.0281</f>
        <v>1.05873738</v>
      </c>
      <c r="I35" s="467">
        <f>H35*1.0186</f>
        <v>1.078429895</v>
      </c>
      <c r="J35" s="467">
        <f>I35*1.0672</f>
        <v>1.150900384</v>
      </c>
      <c r="K35" s="467">
        <f>J35*1.0243</f>
        <v>1.178867264</v>
      </c>
      <c r="L35" s="467">
        <f>K35*1.0673</f>
        <v>1.25820503</v>
      </c>
      <c r="M35" s="467">
        <f>L35*1.0603</f>
        <v>1.334074794</v>
      </c>
      <c r="N35" s="468"/>
    </row>
    <row r="36">
      <c r="A36" s="465" t="s">
        <v>1165</v>
      </c>
      <c r="B36" s="467">
        <v>98375.0</v>
      </c>
      <c r="C36" s="467">
        <v>108465.0</v>
      </c>
      <c r="D36" s="467">
        <v>109830.0</v>
      </c>
      <c r="E36" s="467">
        <v>115337.0</v>
      </c>
      <c r="F36" s="467">
        <v>123280.0</v>
      </c>
      <c r="G36" s="467">
        <v>121852.0</v>
      </c>
      <c r="H36" s="467">
        <v>122286.0</v>
      </c>
      <c r="I36" s="467">
        <v>132498.0</v>
      </c>
      <c r="J36" s="467">
        <v>137888.0</v>
      </c>
      <c r="K36" s="467">
        <v>148258.0</v>
      </c>
      <c r="L36" s="467">
        <v>150039.0</v>
      </c>
      <c r="M36" s="467">
        <v>150143.0</v>
      </c>
      <c r="N36" s="468">
        <f>(M36-F36)/F36</f>
        <v>0.2179023361</v>
      </c>
    </row>
    <row r="37">
      <c r="A37" s="458"/>
      <c r="B37" s="473"/>
      <c r="C37" s="468">
        <f t="shared" ref="C37:M37" si="6">(C36-B36)/B36</f>
        <v>0.102566709</v>
      </c>
      <c r="D37" s="468">
        <f t="shared" si="6"/>
        <v>0.01258470474</v>
      </c>
      <c r="E37" s="468">
        <f t="shared" si="6"/>
        <v>0.0501411272</v>
      </c>
      <c r="F37" s="468">
        <f t="shared" si="6"/>
        <v>0.06886775276</v>
      </c>
      <c r="G37" s="468">
        <f t="shared" si="6"/>
        <v>-0.01158338741</v>
      </c>
      <c r="H37" s="468">
        <f t="shared" si="6"/>
        <v>0.003561697797</v>
      </c>
      <c r="I37" s="468">
        <f t="shared" si="6"/>
        <v>0.08350915068</v>
      </c>
      <c r="J37" s="468">
        <f t="shared" si="6"/>
        <v>0.04067985932</v>
      </c>
      <c r="K37" s="468">
        <f t="shared" si="6"/>
        <v>0.07520596426</v>
      </c>
      <c r="L37" s="468">
        <f t="shared" si="6"/>
        <v>0.01201284248</v>
      </c>
      <c r="M37" s="468">
        <f t="shared" si="6"/>
        <v>0.0006931531135</v>
      </c>
      <c r="N37" s="468"/>
    </row>
    <row r="38">
      <c r="A38" s="458"/>
      <c r="B38" s="466"/>
      <c r="C38" s="467">
        <f>1*1.1026</f>
        <v>1.1026</v>
      </c>
      <c r="D38" s="467">
        <f>C38*1.0126</f>
        <v>1.11649276</v>
      </c>
      <c r="E38" s="467">
        <f>D38*1.0501</f>
        <v>1.172429047</v>
      </c>
      <c r="F38" s="467">
        <f>E38*1.0689</f>
        <v>1.253209409</v>
      </c>
      <c r="G38" s="467">
        <f>1*0.9884</f>
        <v>0.9884</v>
      </c>
      <c r="H38" s="467">
        <f>G38*1.0036</f>
        <v>0.99195824</v>
      </c>
      <c r="I38" s="467">
        <f>H38*1.0835</f>
        <v>1.074786753</v>
      </c>
      <c r="J38" s="467">
        <f>I38*1.0407</f>
        <v>1.118530574</v>
      </c>
      <c r="K38" s="467">
        <f>J38*1.0752</f>
        <v>1.202644073</v>
      </c>
      <c r="L38" s="467">
        <f>K38*1.012</f>
        <v>1.217075802</v>
      </c>
      <c r="M38" s="467">
        <f>L38*1.007</f>
        <v>1.225595333</v>
      </c>
      <c r="N38" s="468"/>
    </row>
    <row r="39">
      <c r="A39" s="458"/>
      <c r="B39" s="458"/>
      <c r="C39" s="458"/>
      <c r="D39" s="458"/>
      <c r="E39" s="458"/>
      <c r="F39" s="458"/>
      <c r="G39" s="458"/>
      <c r="H39" s="458"/>
      <c r="I39" s="458"/>
      <c r="J39" s="458"/>
      <c r="K39" s="458"/>
      <c r="L39" s="458"/>
      <c r="M39" s="458"/>
      <c r="N39" s="458"/>
    </row>
    <row r="40">
      <c r="A40" s="458"/>
      <c r="B40" s="458"/>
      <c r="C40" s="458"/>
      <c r="D40" s="458"/>
      <c r="E40" s="458"/>
      <c r="F40" s="458"/>
      <c r="G40" s="458"/>
      <c r="H40" s="458"/>
      <c r="I40" s="458"/>
      <c r="J40" s="458"/>
      <c r="K40" s="458"/>
      <c r="L40" s="458"/>
      <c r="M40" s="458"/>
      <c r="N40" s="458"/>
    </row>
    <row r="41">
      <c r="A41" s="458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</row>
    <row r="42">
      <c r="A42" s="458"/>
      <c r="B42" s="458"/>
      <c r="C42" s="458"/>
      <c r="D42" s="458"/>
      <c r="E42" s="458"/>
      <c r="F42" s="458"/>
      <c r="G42" s="458"/>
      <c r="H42" s="458"/>
      <c r="I42" s="458"/>
      <c r="J42" s="458"/>
      <c r="K42" s="458"/>
      <c r="L42" s="458"/>
      <c r="M42" s="458"/>
      <c r="N42" s="458"/>
    </row>
    <row r="43">
      <c r="A43" s="458"/>
      <c r="B43" s="458"/>
      <c r="C43" s="458"/>
      <c r="D43" s="458"/>
      <c r="E43" s="458"/>
      <c r="F43" s="458"/>
      <c r="G43" s="458"/>
      <c r="H43" s="458"/>
      <c r="I43" s="458"/>
      <c r="J43" s="458"/>
      <c r="K43" s="458"/>
      <c r="L43" s="458"/>
      <c r="M43" s="458"/>
      <c r="N43" s="458"/>
    </row>
    <row r="44">
      <c r="A44" s="458"/>
      <c r="B44" s="458"/>
      <c r="C44" s="458"/>
      <c r="D44" s="458"/>
      <c r="E44" s="458"/>
      <c r="F44" s="458"/>
      <c r="G44" s="458"/>
      <c r="H44" s="458"/>
      <c r="I44" s="458"/>
      <c r="J44" s="458"/>
      <c r="K44" s="458"/>
      <c r="L44" s="458"/>
      <c r="M44" s="458"/>
      <c r="N44" s="458"/>
    </row>
    <row r="45">
      <c r="A45" s="458"/>
      <c r="B45" s="458"/>
      <c r="C45" s="458"/>
      <c r="D45" s="458"/>
      <c r="E45" s="458"/>
      <c r="F45" s="458"/>
      <c r="G45" s="458"/>
      <c r="H45" s="458"/>
      <c r="I45" s="458"/>
      <c r="J45" s="458"/>
      <c r="K45" s="458"/>
      <c r="L45" s="458"/>
      <c r="M45" s="458"/>
      <c r="N45" s="458"/>
    </row>
    <row r="46">
      <c r="A46" s="458"/>
      <c r="B46" s="458"/>
      <c r="C46" s="458"/>
      <c r="D46" s="458"/>
      <c r="E46" s="458"/>
      <c r="F46" s="458"/>
      <c r="G46" s="458"/>
      <c r="H46" s="458"/>
      <c r="I46" s="458"/>
      <c r="J46" s="458"/>
      <c r="K46" s="458"/>
      <c r="L46" s="458"/>
      <c r="M46" s="458"/>
      <c r="N46" s="458"/>
    </row>
    <row r="47">
      <c r="A47" s="458"/>
      <c r="B47" s="458"/>
      <c r="C47" s="458"/>
      <c r="D47" s="458"/>
      <c r="E47" s="458"/>
      <c r="F47" s="458"/>
      <c r="G47" s="458"/>
      <c r="H47" s="458"/>
      <c r="I47" s="458"/>
      <c r="J47" s="458"/>
      <c r="K47" s="458"/>
      <c r="L47" s="458"/>
      <c r="M47" s="458"/>
      <c r="N47" s="458"/>
    </row>
    <row r="48">
      <c r="A48" s="458"/>
      <c r="B48" s="458"/>
      <c r="C48" s="458"/>
      <c r="D48" s="458"/>
      <c r="E48" s="458"/>
      <c r="F48" s="458"/>
      <c r="G48" s="458"/>
      <c r="H48" s="458"/>
      <c r="I48" s="458"/>
      <c r="J48" s="458"/>
      <c r="K48" s="458"/>
      <c r="L48" s="458"/>
      <c r="M48" s="458"/>
      <c r="N48" s="458"/>
    </row>
    <row r="49">
      <c r="A49" s="458"/>
      <c r="B49" s="458"/>
      <c r="C49" s="458"/>
      <c r="D49" s="458"/>
      <c r="E49" s="458"/>
      <c r="F49" s="458"/>
      <c r="G49" s="458"/>
      <c r="H49" s="458"/>
      <c r="I49" s="458"/>
      <c r="J49" s="458"/>
      <c r="K49" s="458"/>
      <c r="L49" s="458"/>
      <c r="M49" s="458"/>
      <c r="N49" s="458"/>
    </row>
    <row r="50">
      <c r="A50" s="458"/>
      <c r="B50" s="458"/>
      <c r="C50" s="458"/>
      <c r="D50" s="458"/>
      <c r="E50" s="458"/>
      <c r="F50" s="458"/>
      <c r="G50" s="458"/>
      <c r="H50" s="458"/>
      <c r="I50" s="458"/>
      <c r="J50" s="458"/>
      <c r="K50" s="458"/>
      <c r="L50" s="458"/>
      <c r="M50" s="458"/>
      <c r="N50" s="458"/>
    </row>
    <row r="51">
      <c r="A51" s="458"/>
      <c r="B51" s="458"/>
      <c r="C51" s="458"/>
      <c r="D51" s="458"/>
      <c r="E51" s="458"/>
      <c r="F51" s="458"/>
      <c r="G51" s="458"/>
      <c r="H51" s="458"/>
      <c r="I51" s="458"/>
      <c r="J51" s="458"/>
      <c r="K51" s="458"/>
      <c r="L51" s="458"/>
      <c r="M51" s="458"/>
      <c r="N51" s="458"/>
    </row>
    <row r="52">
      <c r="A52" s="458"/>
      <c r="B52" s="458"/>
      <c r="C52" s="458"/>
      <c r="D52" s="458"/>
      <c r="E52" s="458"/>
      <c r="F52" s="458"/>
      <c r="G52" s="458"/>
      <c r="H52" s="458"/>
      <c r="I52" s="458"/>
      <c r="J52" s="458"/>
      <c r="K52" s="458"/>
      <c r="L52" s="458"/>
      <c r="M52" s="458"/>
      <c r="N52" s="458"/>
    </row>
    <row r="53">
      <c r="A53" s="458"/>
    </row>
    <row r="54">
      <c r="A54" s="458"/>
    </row>
    <row r="55">
      <c r="A55" s="458"/>
    </row>
    <row r="56">
      <c r="A56" s="458"/>
    </row>
    <row r="57">
      <c r="A57" s="458"/>
    </row>
    <row r="58">
      <c r="A58" s="458"/>
    </row>
    <row r="59">
      <c r="A59" s="458"/>
    </row>
    <row r="60">
      <c r="A60" s="458"/>
    </row>
    <row r="61">
      <c r="A61" s="458"/>
    </row>
    <row r="62">
      <c r="A62" s="458"/>
    </row>
    <row r="63">
      <c r="A63" s="458"/>
    </row>
    <row r="64">
      <c r="A64" s="458"/>
    </row>
    <row r="65">
      <c r="A65" s="458"/>
    </row>
    <row r="66">
      <c r="A66" s="458"/>
    </row>
    <row r="67">
      <c r="A67" s="458"/>
    </row>
    <row r="68">
      <c r="A68" s="458"/>
    </row>
    <row r="69">
      <c r="A69" s="458"/>
    </row>
    <row r="70">
      <c r="A70" s="458"/>
    </row>
    <row r="71">
      <c r="A71" s="458"/>
    </row>
    <row r="72">
      <c r="A72" s="458"/>
    </row>
    <row r="73">
      <c r="A73" s="458"/>
    </row>
    <row r="74">
      <c r="A74" s="458"/>
    </row>
    <row r="75">
      <c r="A75" s="458"/>
    </row>
    <row r="76">
      <c r="A76" s="458"/>
    </row>
    <row r="77">
      <c r="A77" s="458"/>
    </row>
    <row r="78">
      <c r="A78" s="458"/>
    </row>
    <row r="79">
      <c r="A79" s="458"/>
    </row>
    <row r="80">
      <c r="A80" s="458"/>
    </row>
    <row r="81">
      <c r="A81" s="458"/>
    </row>
    <row r="82">
      <c r="A82" s="458"/>
    </row>
    <row r="83">
      <c r="A83" s="458"/>
    </row>
    <row r="84">
      <c r="A84" s="458"/>
    </row>
    <row r="85">
      <c r="A85" s="458"/>
    </row>
    <row r="86">
      <c r="A86" s="458"/>
    </row>
    <row r="87">
      <c r="A87" s="458"/>
    </row>
    <row r="88">
      <c r="A88" s="458"/>
    </row>
    <row r="89">
      <c r="A89" s="458"/>
    </row>
    <row r="90">
      <c r="A90" s="458"/>
    </row>
    <row r="91">
      <c r="A91" s="458"/>
    </row>
    <row r="92">
      <c r="A92" s="458"/>
    </row>
    <row r="93">
      <c r="A93" s="458"/>
    </row>
    <row r="94">
      <c r="A94" s="458"/>
    </row>
    <row r="95">
      <c r="A95" s="458"/>
    </row>
    <row r="96">
      <c r="A96" s="458"/>
    </row>
    <row r="97">
      <c r="A97" s="458"/>
    </row>
    <row r="98">
      <c r="A98" s="458"/>
    </row>
    <row r="99">
      <c r="A99" s="458"/>
    </row>
    <row r="100">
      <c r="A100" s="458"/>
    </row>
    <row r="101">
      <c r="A101" s="458"/>
    </row>
    <row r="102">
      <c r="A102" s="458"/>
    </row>
    <row r="103">
      <c r="A103" s="458"/>
    </row>
    <row r="104">
      <c r="A104" s="458"/>
    </row>
    <row r="105">
      <c r="A105" s="458"/>
    </row>
    <row r="106">
      <c r="A106" s="458"/>
    </row>
    <row r="107">
      <c r="A107" s="458"/>
    </row>
    <row r="108">
      <c r="A108" s="458"/>
    </row>
    <row r="109">
      <c r="A109" s="458"/>
    </row>
    <row r="110">
      <c r="A110" s="458"/>
    </row>
    <row r="111">
      <c r="A111" s="458"/>
    </row>
    <row r="112">
      <c r="A112" s="458"/>
    </row>
    <row r="113">
      <c r="A113" s="458"/>
    </row>
    <row r="114">
      <c r="A114" s="458"/>
    </row>
    <row r="115">
      <c r="A115" s="458"/>
    </row>
    <row r="116">
      <c r="A116" s="458"/>
    </row>
    <row r="117">
      <c r="A117" s="458"/>
    </row>
    <row r="118">
      <c r="A118" s="458"/>
    </row>
    <row r="119">
      <c r="A119" s="458"/>
    </row>
    <row r="120">
      <c r="A120" s="458"/>
    </row>
    <row r="121">
      <c r="A121" s="458"/>
    </row>
    <row r="122">
      <c r="A122" s="458"/>
    </row>
    <row r="123">
      <c r="A123" s="458"/>
    </row>
    <row r="124">
      <c r="A124" s="458"/>
    </row>
    <row r="125">
      <c r="A125" s="458"/>
    </row>
    <row r="126">
      <c r="A126" s="458"/>
    </row>
    <row r="127">
      <c r="A127" s="458"/>
    </row>
    <row r="128">
      <c r="A128" s="458"/>
    </row>
    <row r="129">
      <c r="A129" s="458"/>
    </row>
    <row r="130">
      <c r="A130" s="458"/>
    </row>
    <row r="131">
      <c r="A131" s="458"/>
    </row>
    <row r="132">
      <c r="A132" s="458"/>
    </row>
    <row r="133">
      <c r="A133" s="458"/>
    </row>
    <row r="134">
      <c r="A134" s="458"/>
    </row>
    <row r="135">
      <c r="A135" s="458"/>
    </row>
    <row r="136">
      <c r="A136" s="458"/>
    </row>
    <row r="137">
      <c r="A137" s="458"/>
    </row>
    <row r="138">
      <c r="A138" s="458"/>
    </row>
    <row r="139">
      <c r="A139" s="458"/>
    </row>
    <row r="140">
      <c r="A140" s="458"/>
    </row>
    <row r="141">
      <c r="A141" s="458"/>
    </row>
    <row r="142">
      <c r="A142" s="458"/>
    </row>
    <row r="143">
      <c r="A143" s="458"/>
    </row>
    <row r="144">
      <c r="A144" s="458"/>
    </row>
    <row r="145">
      <c r="A145" s="458"/>
    </row>
    <row r="146">
      <c r="A146" s="458"/>
    </row>
    <row r="147">
      <c r="A147" s="458"/>
    </row>
    <row r="148">
      <c r="A148" s="458"/>
    </row>
    <row r="149">
      <c r="A149" s="458"/>
    </row>
    <row r="150">
      <c r="A150" s="458"/>
    </row>
    <row r="151">
      <c r="A151" s="458"/>
    </row>
    <row r="152">
      <c r="A152" s="458"/>
    </row>
    <row r="153">
      <c r="A153" s="458"/>
    </row>
    <row r="154">
      <c r="A154" s="458"/>
    </row>
    <row r="155">
      <c r="A155" s="458"/>
    </row>
    <row r="156">
      <c r="A156" s="458"/>
    </row>
    <row r="157">
      <c r="A157" s="458"/>
    </row>
    <row r="158">
      <c r="A158" s="458"/>
    </row>
    <row r="159">
      <c r="A159" s="458"/>
    </row>
    <row r="160">
      <c r="A160" s="458"/>
    </row>
    <row r="161">
      <c r="A161" s="458"/>
    </row>
    <row r="162">
      <c r="A162" s="458"/>
    </row>
    <row r="163">
      <c r="A163" s="458"/>
    </row>
    <row r="164">
      <c r="A164" s="458"/>
    </row>
    <row r="165">
      <c r="A165" s="458"/>
    </row>
    <row r="166">
      <c r="A166" s="458"/>
    </row>
    <row r="167">
      <c r="A167" s="458"/>
    </row>
    <row r="168">
      <c r="A168" s="458"/>
    </row>
    <row r="169">
      <c r="A169" s="458"/>
    </row>
    <row r="170">
      <c r="A170" s="458"/>
    </row>
    <row r="171">
      <c r="A171" s="458"/>
    </row>
    <row r="172">
      <c r="A172" s="458"/>
    </row>
    <row r="173">
      <c r="A173" s="458"/>
    </row>
    <row r="174">
      <c r="A174" s="458"/>
    </row>
    <row r="175">
      <c r="A175" s="458"/>
    </row>
    <row r="176">
      <c r="A176" s="458"/>
    </row>
    <row r="177">
      <c r="A177" s="458"/>
    </row>
    <row r="178">
      <c r="A178" s="458"/>
    </row>
    <row r="179">
      <c r="A179" s="458"/>
    </row>
    <row r="180">
      <c r="A180" s="458"/>
    </row>
    <row r="181">
      <c r="A181" s="458"/>
    </row>
    <row r="182">
      <c r="A182" s="458"/>
    </row>
    <row r="183">
      <c r="A183" s="458"/>
    </row>
    <row r="184">
      <c r="A184" s="458"/>
    </row>
    <row r="185">
      <c r="A185" s="458"/>
    </row>
    <row r="186">
      <c r="A186" s="458"/>
    </row>
    <row r="187">
      <c r="A187" s="458"/>
    </row>
    <row r="188">
      <c r="A188" s="458"/>
    </row>
    <row r="189">
      <c r="A189" s="458"/>
    </row>
    <row r="190">
      <c r="A190" s="458"/>
    </row>
    <row r="191">
      <c r="A191" s="458"/>
    </row>
    <row r="192">
      <c r="A192" s="458"/>
    </row>
    <row r="193">
      <c r="A193" s="458"/>
    </row>
    <row r="194">
      <c r="A194" s="458"/>
    </row>
    <row r="195">
      <c r="A195" s="458"/>
    </row>
    <row r="196">
      <c r="A196" s="458"/>
    </row>
    <row r="197">
      <c r="A197" s="458"/>
    </row>
    <row r="198">
      <c r="A198" s="458"/>
    </row>
    <row r="199">
      <c r="A199" s="458"/>
    </row>
    <row r="200">
      <c r="A200" s="458"/>
    </row>
    <row r="201">
      <c r="A201" s="458"/>
    </row>
    <row r="202">
      <c r="A202" s="458"/>
    </row>
    <row r="203">
      <c r="A203" s="458"/>
    </row>
    <row r="204">
      <c r="A204" s="458"/>
    </row>
    <row r="205">
      <c r="A205" s="458"/>
    </row>
    <row r="206">
      <c r="A206" s="458"/>
    </row>
    <row r="207">
      <c r="A207" s="458"/>
    </row>
    <row r="208">
      <c r="A208" s="458"/>
    </row>
    <row r="209">
      <c r="A209" s="458"/>
    </row>
    <row r="210">
      <c r="A210" s="458"/>
    </row>
    <row r="211">
      <c r="A211" s="458"/>
    </row>
    <row r="212">
      <c r="A212" s="458"/>
    </row>
    <row r="213">
      <c r="A213" s="458"/>
    </row>
    <row r="214">
      <c r="A214" s="458"/>
    </row>
    <row r="215">
      <c r="A215" s="458"/>
    </row>
    <row r="216">
      <c r="A216" s="458"/>
    </row>
    <row r="217">
      <c r="A217" s="458"/>
    </row>
    <row r="218">
      <c r="A218" s="458"/>
    </row>
    <row r="219">
      <c r="A219" s="458"/>
    </row>
    <row r="220">
      <c r="A220" s="458"/>
    </row>
    <row r="221">
      <c r="A221" s="458"/>
    </row>
    <row r="222">
      <c r="A222" s="458"/>
    </row>
    <row r="223">
      <c r="A223" s="458"/>
    </row>
    <row r="224">
      <c r="A224" s="458"/>
    </row>
    <row r="225">
      <c r="A225" s="458"/>
    </row>
    <row r="226">
      <c r="A226" s="458"/>
    </row>
    <row r="227">
      <c r="A227" s="458"/>
    </row>
    <row r="228">
      <c r="A228" s="458"/>
    </row>
    <row r="229">
      <c r="A229" s="458"/>
    </row>
    <row r="230">
      <c r="A230" s="458"/>
    </row>
    <row r="231">
      <c r="A231" s="458"/>
    </row>
    <row r="232">
      <c r="A232" s="458"/>
    </row>
    <row r="233">
      <c r="A233" s="458"/>
    </row>
    <row r="234">
      <c r="A234" s="458"/>
    </row>
    <row r="235">
      <c r="A235" s="458"/>
    </row>
    <row r="236">
      <c r="A236" s="458"/>
    </row>
    <row r="237">
      <c r="A237" s="458"/>
    </row>
    <row r="238">
      <c r="A238" s="458"/>
    </row>
    <row r="239">
      <c r="A239" s="458"/>
    </row>
    <row r="240">
      <c r="A240" s="458"/>
    </row>
    <row r="241">
      <c r="A241" s="458"/>
    </row>
    <row r="242">
      <c r="A242" s="458"/>
    </row>
    <row r="243">
      <c r="A243" s="458"/>
    </row>
    <row r="244">
      <c r="A244" s="458"/>
    </row>
    <row r="245">
      <c r="A245" s="458"/>
    </row>
    <row r="246">
      <c r="A246" s="458"/>
    </row>
    <row r="247">
      <c r="A247" s="458"/>
    </row>
    <row r="248">
      <c r="A248" s="458"/>
    </row>
    <row r="249">
      <c r="A249" s="458"/>
    </row>
    <row r="250">
      <c r="A250" s="458"/>
    </row>
    <row r="251">
      <c r="A251" s="458"/>
    </row>
    <row r="252">
      <c r="A252" s="458"/>
    </row>
    <row r="253">
      <c r="A253" s="458"/>
    </row>
    <row r="254">
      <c r="A254" s="458"/>
    </row>
    <row r="255">
      <c r="A255" s="458"/>
    </row>
    <row r="256">
      <c r="A256" s="458"/>
    </row>
    <row r="257">
      <c r="A257" s="458"/>
    </row>
    <row r="258">
      <c r="A258" s="458"/>
    </row>
    <row r="259">
      <c r="A259" s="458"/>
    </row>
    <row r="260">
      <c r="A260" s="458"/>
    </row>
    <row r="261">
      <c r="A261" s="458"/>
    </row>
    <row r="262">
      <c r="A262" s="458"/>
    </row>
    <row r="263">
      <c r="A263" s="458"/>
    </row>
    <row r="264">
      <c r="A264" s="458"/>
    </row>
    <row r="265">
      <c r="A265" s="458"/>
    </row>
    <row r="266">
      <c r="A266" s="458"/>
    </row>
    <row r="267">
      <c r="A267" s="458"/>
    </row>
    <row r="268">
      <c r="A268" s="458"/>
    </row>
    <row r="269">
      <c r="A269" s="458"/>
    </row>
    <row r="270">
      <c r="A270" s="458"/>
    </row>
    <row r="271">
      <c r="A271" s="458"/>
    </row>
    <row r="272">
      <c r="A272" s="458"/>
    </row>
    <row r="273">
      <c r="A273" s="458"/>
    </row>
    <row r="274">
      <c r="A274" s="458"/>
    </row>
    <row r="275">
      <c r="A275" s="458"/>
    </row>
    <row r="276">
      <c r="A276" s="458"/>
    </row>
    <row r="277">
      <c r="A277" s="458"/>
    </row>
    <row r="278">
      <c r="A278" s="458"/>
    </row>
    <row r="279">
      <c r="A279" s="458"/>
    </row>
    <row r="280">
      <c r="A280" s="458"/>
    </row>
    <row r="281">
      <c r="A281" s="458"/>
    </row>
    <row r="282">
      <c r="A282" s="458"/>
    </row>
    <row r="283">
      <c r="A283" s="458"/>
    </row>
    <row r="284">
      <c r="A284" s="458"/>
    </row>
    <row r="285">
      <c r="A285" s="458"/>
    </row>
    <row r="286">
      <c r="A286" s="458"/>
    </row>
    <row r="287">
      <c r="A287" s="458"/>
    </row>
    <row r="288">
      <c r="A288" s="458"/>
    </row>
    <row r="289">
      <c r="A289" s="458"/>
    </row>
    <row r="290">
      <c r="A290" s="458"/>
    </row>
    <row r="291">
      <c r="A291" s="458"/>
    </row>
    <row r="292">
      <c r="A292" s="458"/>
    </row>
    <row r="293">
      <c r="A293" s="458"/>
    </row>
    <row r="294">
      <c r="A294" s="458"/>
    </row>
    <row r="295">
      <c r="A295" s="458"/>
    </row>
    <row r="296">
      <c r="A296" s="458"/>
    </row>
    <row r="297">
      <c r="A297" s="458"/>
    </row>
    <row r="298">
      <c r="A298" s="458"/>
    </row>
    <row r="299">
      <c r="A299" s="458"/>
    </row>
    <row r="300">
      <c r="A300" s="458"/>
    </row>
    <row r="301">
      <c r="A301" s="458"/>
    </row>
    <row r="302">
      <c r="A302" s="458"/>
    </row>
    <row r="303">
      <c r="A303" s="458"/>
    </row>
    <row r="304">
      <c r="A304" s="458"/>
    </row>
    <row r="305">
      <c r="A305" s="458"/>
    </row>
    <row r="306">
      <c r="A306" s="458"/>
    </row>
    <row r="307">
      <c r="A307" s="458"/>
    </row>
    <row r="308">
      <c r="A308" s="458"/>
    </row>
    <row r="309">
      <c r="A309" s="458"/>
    </row>
    <row r="310">
      <c r="A310" s="458"/>
    </row>
    <row r="311">
      <c r="A311" s="458"/>
    </row>
    <row r="312">
      <c r="A312" s="458"/>
    </row>
    <row r="313">
      <c r="A313" s="458"/>
    </row>
    <row r="314">
      <c r="A314" s="458"/>
    </row>
    <row r="315">
      <c r="A315" s="458"/>
    </row>
    <row r="316">
      <c r="A316" s="458"/>
    </row>
    <row r="317">
      <c r="A317" s="458"/>
    </row>
    <row r="318">
      <c r="A318" s="458"/>
    </row>
    <row r="319">
      <c r="A319" s="458"/>
    </row>
    <row r="320">
      <c r="A320" s="458"/>
    </row>
    <row r="321">
      <c r="A321" s="458"/>
    </row>
    <row r="322">
      <c r="A322" s="458"/>
    </row>
    <row r="323">
      <c r="A323" s="458"/>
    </row>
    <row r="324">
      <c r="A324" s="458"/>
    </row>
    <row r="325">
      <c r="A325" s="458"/>
    </row>
    <row r="326">
      <c r="A326" s="458"/>
    </row>
    <row r="327">
      <c r="A327" s="458"/>
    </row>
    <row r="328">
      <c r="A328" s="458"/>
    </row>
    <row r="329">
      <c r="A329" s="458"/>
    </row>
    <row r="330">
      <c r="A330" s="458"/>
    </row>
    <row r="331">
      <c r="A331" s="458"/>
    </row>
    <row r="332">
      <c r="A332" s="458"/>
    </row>
    <row r="333">
      <c r="A333" s="458"/>
    </row>
    <row r="334">
      <c r="A334" s="458"/>
    </row>
    <row r="335">
      <c r="A335" s="458"/>
    </row>
    <row r="336">
      <c r="A336" s="458"/>
    </row>
    <row r="337">
      <c r="A337" s="458"/>
    </row>
    <row r="338">
      <c r="A338" s="458"/>
    </row>
    <row r="339">
      <c r="A339" s="458"/>
    </row>
    <row r="340">
      <c r="A340" s="458"/>
    </row>
    <row r="341">
      <c r="A341" s="458"/>
    </row>
    <row r="342">
      <c r="A342" s="458"/>
    </row>
    <row r="343">
      <c r="A343" s="458"/>
    </row>
    <row r="344">
      <c r="A344" s="458"/>
    </row>
    <row r="345">
      <c r="A345" s="458"/>
    </row>
    <row r="346">
      <c r="A346" s="458"/>
    </row>
    <row r="347">
      <c r="A347" s="458"/>
    </row>
    <row r="348">
      <c r="A348" s="458"/>
    </row>
    <row r="349">
      <c r="A349" s="458"/>
    </row>
    <row r="350">
      <c r="A350" s="458"/>
    </row>
    <row r="351">
      <c r="A351" s="458"/>
    </row>
    <row r="352">
      <c r="A352" s="458"/>
    </row>
    <row r="353">
      <c r="A353" s="458"/>
    </row>
    <row r="354">
      <c r="A354" s="458"/>
    </row>
    <row r="355">
      <c r="A355" s="458"/>
    </row>
    <row r="356">
      <c r="A356" s="458"/>
    </row>
    <row r="357">
      <c r="A357" s="458"/>
    </row>
    <row r="358">
      <c r="A358" s="458"/>
    </row>
    <row r="359">
      <c r="A359" s="458"/>
    </row>
    <row r="360">
      <c r="A360" s="458"/>
    </row>
    <row r="361">
      <c r="A361" s="458"/>
    </row>
    <row r="362">
      <c r="A362" s="458"/>
    </row>
    <row r="363">
      <c r="A363" s="458"/>
    </row>
    <row r="364">
      <c r="A364" s="458"/>
    </row>
    <row r="365">
      <c r="A365" s="458"/>
    </row>
    <row r="366">
      <c r="A366" s="458"/>
    </row>
    <row r="367">
      <c r="A367" s="458"/>
    </row>
    <row r="368">
      <c r="A368" s="458"/>
    </row>
    <row r="369">
      <c r="A369" s="458"/>
    </row>
    <row r="370">
      <c r="A370" s="458"/>
    </row>
    <row r="371">
      <c r="A371" s="458"/>
    </row>
    <row r="372">
      <c r="A372" s="458"/>
    </row>
    <row r="373">
      <c r="A373" s="458"/>
    </row>
    <row r="374">
      <c r="A374" s="458"/>
    </row>
    <row r="375">
      <c r="A375" s="458"/>
    </row>
    <row r="376">
      <c r="A376" s="458"/>
    </row>
    <row r="377">
      <c r="A377" s="458"/>
    </row>
    <row r="378">
      <c r="A378" s="458"/>
    </row>
    <row r="379">
      <c r="A379" s="458"/>
    </row>
    <row r="380">
      <c r="A380" s="458"/>
    </row>
    <row r="381">
      <c r="A381" s="458"/>
    </row>
    <row r="382">
      <c r="A382" s="458"/>
    </row>
    <row r="383">
      <c r="A383" s="458"/>
    </row>
    <row r="384">
      <c r="A384" s="458"/>
    </row>
    <row r="385">
      <c r="A385" s="458"/>
    </row>
    <row r="386">
      <c r="A386" s="458"/>
    </row>
    <row r="387">
      <c r="A387" s="458"/>
    </row>
    <row r="388">
      <c r="A388" s="458"/>
    </row>
    <row r="389">
      <c r="A389" s="458"/>
    </row>
    <row r="390">
      <c r="A390" s="458"/>
    </row>
    <row r="391">
      <c r="A391" s="458"/>
    </row>
    <row r="392">
      <c r="A392" s="458"/>
    </row>
    <row r="393">
      <c r="A393" s="458"/>
    </row>
    <row r="394">
      <c r="A394" s="458"/>
    </row>
    <row r="395">
      <c r="A395" s="458"/>
    </row>
    <row r="396">
      <c r="A396" s="458"/>
    </row>
    <row r="397">
      <c r="A397" s="458"/>
    </row>
    <row r="398">
      <c r="A398" s="458"/>
    </row>
    <row r="399">
      <c r="A399" s="458"/>
    </row>
    <row r="400">
      <c r="A400" s="458"/>
    </row>
    <row r="401">
      <c r="A401" s="458"/>
    </row>
    <row r="402">
      <c r="A402" s="458"/>
    </row>
    <row r="403">
      <c r="A403" s="458"/>
    </row>
    <row r="404">
      <c r="A404" s="458"/>
    </row>
    <row r="405">
      <c r="A405" s="458"/>
    </row>
    <row r="406">
      <c r="A406" s="458"/>
    </row>
    <row r="407">
      <c r="A407" s="458"/>
    </row>
    <row r="408">
      <c r="A408" s="458"/>
    </row>
    <row r="409">
      <c r="A409" s="458"/>
    </row>
    <row r="410">
      <c r="A410" s="458"/>
    </row>
    <row r="411">
      <c r="A411" s="458"/>
    </row>
    <row r="412">
      <c r="A412" s="458"/>
    </row>
    <row r="413">
      <c r="A413" s="458"/>
    </row>
    <row r="414">
      <c r="A414" s="458"/>
    </row>
    <row r="415">
      <c r="A415" s="458"/>
    </row>
    <row r="416">
      <c r="A416" s="458"/>
    </row>
    <row r="417">
      <c r="A417" s="458"/>
    </row>
    <row r="418">
      <c r="A418" s="458"/>
    </row>
    <row r="419">
      <c r="A419" s="458"/>
    </row>
    <row r="420">
      <c r="A420" s="458"/>
    </row>
    <row r="421">
      <c r="A421" s="458"/>
    </row>
    <row r="422">
      <c r="A422" s="458"/>
    </row>
    <row r="423">
      <c r="A423" s="458"/>
    </row>
    <row r="424">
      <c r="A424" s="458"/>
    </row>
    <row r="425">
      <c r="A425" s="458"/>
    </row>
    <row r="426">
      <c r="A426" s="458"/>
    </row>
    <row r="427">
      <c r="A427" s="458"/>
    </row>
    <row r="428">
      <c r="A428" s="458"/>
    </row>
    <row r="429">
      <c r="A429" s="458"/>
    </row>
    <row r="430">
      <c r="A430" s="458"/>
    </row>
    <row r="431">
      <c r="A431" s="458"/>
    </row>
    <row r="432">
      <c r="A432" s="458"/>
    </row>
    <row r="433">
      <c r="A433" s="458"/>
    </row>
    <row r="434">
      <c r="A434" s="458"/>
    </row>
    <row r="435">
      <c r="A435" s="458"/>
    </row>
    <row r="436">
      <c r="A436" s="458"/>
    </row>
    <row r="437">
      <c r="A437" s="458"/>
    </row>
    <row r="438">
      <c r="A438" s="458"/>
    </row>
    <row r="439">
      <c r="A439" s="458"/>
    </row>
    <row r="440">
      <c r="A440" s="458"/>
    </row>
    <row r="441">
      <c r="A441" s="458"/>
    </row>
    <row r="442">
      <c r="A442" s="458"/>
    </row>
    <row r="443">
      <c r="A443" s="458"/>
    </row>
    <row r="444">
      <c r="A444" s="458"/>
    </row>
    <row r="445">
      <c r="A445" s="458"/>
    </row>
    <row r="446">
      <c r="A446" s="458"/>
    </row>
    <row r="447">
      <c r="A447" s="458"/>
    </row>
    <row r="448">
      <c r="A448" s="458"/>
    </row>
    <row r="449">
      <c r="A449" s="458"/>
    </row>
    <row r="450">
      <c r="A450" s="458"/>
    </row>
    <row r="451">
      <c r="A451" s="458"/>
    </row>
    <row r="452">
      <c r="A452" s="458"/>
    </row>
    <row r="453">
      <c r="A453" s="458"/>
    </row>
    <row r="454">
      <c r="A454" s="458"/>
    </row>
    <row r="455">
      <c r="A455" s="458"/>
    </row>
    <row r="456">
      <c r="A456" s="458"/>
    </row>
    <row r="457">
      <c r="A457" s="458"/>
    </row>
    <row r="458">
      <c r="A458" s="458"/>
    </row>
    <row r="459">
      <c r="A459" s="458"/>
    </row>
    <row r="460">
      <c r="A460" s="458"/>
    </row>
    <row r="461">
      <c r="A461" s="458"/>
    </row>
    <row r="462">
      <c r="A462" s="458"/>
    </row>
    <row r="463">
      <c r="A463" s="458"/>
    </row>
    <row r="464">
      <c r="A464" s="458"/>
    </row>
    <row r="465">
      <c r="A465" s="458"/>
    </row>
    <row r="466">
      <c r="A466" s="458"/>
    </row>
    <row r="467">
      <c r="A467" s="458"/>
    </row>
    <row r="468">
      <c r="A468" s="458"/>
    </row>
    <row r="469">
      <c r="A469" s="458"/>
    </row>
    <row r="470">
      <c r="A470" s="458"/>
    </row>
    <row r="471">
      <c r="A471" s="458"/>
    </row>
    <row r="472">
      <c r="A472" s="458"/>
    </row>
    <row r="473">
      <c r="A473" s="458"/>
    </row>
    <row r="474">
      <c r="A474" s="458"/>
    </row>
    <row r="475">
      <c r="A475" s="458"/>
    </row>
    <row r="476">
      <c r="A476" s="458"/>
    </row>
    <row r="477">
      <c r="A477" s="458"/>
    </row>
    <row r="478">
      <c r="A478" s="458"/>
    </row>
    <row r="479">
      <c r="A479" s="458"/>
    </row>
    <row r="480">
      <c r="A480" s="458"/>
    </row>
    <row r="481">
      <c r="A481" s="458"/>
    </row>
    <row r="482">
      <c r="A482" s="458"/>
    </row>
    <row r="483">
      <c r="A483" s="458"/>
    </row>
    <row r="484">
      <c r="A484" s="458"/>
    </row>
    <row r="485">
      <c r="A485" s="458"/>
    </row>
    <row r="486">
      <c r="A486" s="458"/>
    </row>
    <row r="487">
      <c r="A487" s="458"/>
    </row>
    <row r="488">
      <c r="A488" s="458"/>
    </row>
    <row r="489">
      <c r="A489" s="458"/>
    </row>
    <row r="490">
      <c r="A490" s="458"/>
    </row>
    <row r="491">
      <c r="A491" s="458"/>
    </row>
    <row r="492">
      <c r="A492" s="458"/>
    </row>
    <row r="493">
      <c r="A493" s="458"/>
    </row>
    <row r="494">
      <c r="A494" s="458"/>
    </row>
    <row r="495">
      <c r="A495" s="458"/>
    </row>
    <row r="496">
      <c r="A496" s="458"/>
    </row>
    <row r="497">
      <c r="A497" s="458"/>
    </row>
    <row r="498">
      <c r="A498" s="458"/>
    </row>
    <row r="499">
      <c r="A499" s="458"/>
    </row>
    <row r="500">
      <c r="A500" s="458"/>
    </row>
    <row r="501">
      <c r="A501" s="458"/>
    </row>
    <row r="502">
      <c r="A502" s="458"/>
    </row>
    <row r="503">
      <c r="A503" s="458"/>
    </row>
    <row r="504">
      <c r="A504" s="458"/>
    </row>
    <row r="505">
      <c r="A505" s="458"/>
    </row>
    <row r="506">
      <c r="A506" s="458"/>
    </row>
    <row r="507">
      <c r="A507" s="458"/>
    </row>
    <row r="508">
      <c r="A508" s="458"/>
    </row>
    <row r="509">
      <c r="A509" s="458"/>
    </row>
    <row r="510">
      <c r="A510" s="458"/>
    </row>
    <row r="511">
      <c r="A511" s="458"/>
    </row>
    <row r="512">
      <c r="A512" s="458"/>
    </row>
    <row r="513">
      <c r="A513" s="458"/>
    </row>
    <row r="514">
      <c r="A514" s="458"/>
    </row>
    <row r="515">
      <c r="A515" s="458"/>
    </row>
    <row r="516">
      <c r="A516" s="458"/>
    </row>
    <row r="517">
      <c r="A517" s="458"/>
    </row>
    <row r="518">
      <c r="A518" s="458"/>
    </row>
    <row r="519">
      <c r="A519" s="458"/>
    </row>
    <row r="520">
      <c r="A520" s="458"/>
    </row>
    <row r="521">
      <c r="A521" s="458"/>
    </row>
    <row r="522">
      <c r="A522" s="458"/>
    </row>
    <row r="523">
      <c r="A523" s="458"/>
    </row>
    <row r="524">
      <c r="A524" s="458"/>
    </row>
    <row r="525">
      <c r="A525" s="458"/>
    </row>
    <row r="526">
      <c r="A526" s="458"/>
    </row>
    <row r="527">
      <c r="A527" s="458"/>
    </row>
    <row r="528">
      <c r="A528" s="458"/>
    </row>
    <row r="529">
      <c r="A529" s="458"/>
    </row>
    <row r="530">
      <c r="A530" s="458"/>
    </row>
    <row r="531">
      <c r="A531" s="458"/>
    </row>
    <row r="532">
      <c r="A532" s="458"/>
    </row>
    <row r="533">
      <c r="A533" s="458"/>
    </row>
    <row r="534">
      <c r="A534" s="458"/>
    </row>
    <row r="535">
      <c r="A535" s="458"/>
    </row>
    <row r="536">
      <c r="A536" s="458"/>
    </row>
    <row r="537">
      <c r="A537" s="458"/>
    </row>
    <row r="538">
      <c r="A538" s="458"/>
    </row>
    <row r="539">
      <c r="A539" s="458"/>
    </row>
    <row r="540">
      <c r="A540" s="458"/>
    </row>
    <row r="541">
      <c r="A541" s="458"/>
    </row>
    <row r="542">
      <c r="A542" s="458"/>
    </row>
    <row r="543">
      <c r="A543" s="458"/>
    </row>
    <row r="544">
      <c r="A544" s="458"/>
    </row>
    <row r="545">
      <c r="A545" s="458"/>
    </row>
    <row r="546">
      <c r="A546" s="458"/>
    </row>
    <row r="547">
      <c r="A547" s="458"/>
    </row>
    <row r="548">
      <c r="A548" s="458"/>
    </row>
    <row r="549">
      <c r="A549" s="458"/>
    </row>
    <row r="550">
      <c r="A550" s="458"/>
    </row>
    <row r="551">
      <c r="A551" s="458"/>
    </row>
    <row r="552">
      <c r="A552" s="458"/>
    </row>
    <row r="553">
      <c r="A553" s="458"/>
    </row>
    <row r="554">
      <c r="A554" s="458"/>
    </row>
    <row r="555">
      <c r="A555" s="458"/>
    </row>
    <row r="556">
      <c r="A556" s="458"/>
    </row>
    <row r="557">
      <c r="A557" s="458"/>
    </row>
    <row r="558">
      <c r="A558" s="458"/>
    </row>
    <row r="559">
      <c r="A559" s="458"/>
    </row>
    <row r="560">
      <c r="A560" s="458"/>
    </row>
    <row r="561">
      <c r="A561" s="458"/>
    </row>
    <row r="562">
      <c r="A562" s="458"/>
    </row>
    <row r="563">
      <c r="A563" s="458"/>
    </row>
    <row r="564">
      <c r="A564" s="458"/>
    </row>
    <row r="565">
      <c r="A565" s="458"/>
    </row>
    <row r="566">
      <c r="A566" s="458"/>
    </row>
    <row r="567">
      <c r="A567" s="458"/>
    </row>
    <row r="568">
      <c r="A568" s="458"/>
    </row>
    <row r="569">
      <c r="A569" s="458"/>
    </row>
    <row r="570">
      <c r="A570" s="458"/>
    </row>
    <row r="571">
      <c r="A571" s="458"/>
    </row>
    <row r="572">
      <c r="A572" s="458"/>
    </row>
    <row r="573">
      <c r="A573" s="458"/>
    </row>
    <row r="574">
      <c r="A574" s="458"/>
    </row>
    <row r="575">
      <c r="A575" s="458"/>
    </row>
    <row r="576">
      <c r="A576" s="458"/>
    </row>
    <row r="577">
      <c r="A577" s="458"/>
    </row>
    <row r="578">
      <c r="A578" s="458"/>
    </row>
    <row r="579">
      <c r="A579" s="458"/>
    </row>
    <row r="580">
      <c r="A580" s="458"/>
    </row>
    <row r="581">
      <c r="A581" s="458"/>
    </row>
    <row r="582">
      <c r="A582" s="458"/>
    </row>
    <row r="583">
      <c r="A583" s="458"/>
    </row>
    <row r="584">
      <c r="A584" s="458"/>
    </row>
    <row r="585">
      <c r="A585" s="458"/>
    </row>
    <row r="586">
      <c r="A586" s="458"/>
    </row>
    <row r="587">
      <c r="A587" s="458"/>
    </row>
    <row r="588">
      <c r="A588" s="458"/>
    </row>
    <row r="589">
      <c r="A589" s="458"/>
    </row>
    <row r="590">
      <c r="A590" s="458"/>
    </row>
    <row r="591">
      <c r="A591" s="458"/>
    </row>
    <row r="592">
      <c r="A592" s="458"/>
    </row>
    <row r="593">
      <c r="A593" s="458"/>
    </row>
    <row r="594">
      <c r="A594" s="458"/>
    </row>
    <row r="595">
      <c r="A595" s="458"/>
    </row>
    <row r="596">
      <c r="A596" s="458"/>
    </row>
    <row r="597">
      <c r="A597" s="458"/>
    </row>
    <row r="598">
      <c r="A598" s="458"/>
    </row>
    <row r="599">
      <c r="A599" s="458"/>
    </row>
    <row r="600">
      <c r="A600" s="458"/>
    </row>
    <row r="601">
      <c r="A601" s="458"/>
    </row>
    <row r="602">
      <c r="A602" s="458"/>
    </row>
    <row r="603">
      <c r="A603" s="458"/>
    </row>
    <row r="604">
      <c r="A604" s="458"/>
    </row>
    <row r="605">
      <c r="A605" s="458"/>
    </row>
    <row r="606">
      <c r="A606" s="458"/>
    </row>
    <row r="607">
      <c r="A607" s="458"/>
    </row>
    <row r="608">
      <c r="A608" s="458"/>
    </row>
    <row r="609">
      <c r="A609" s="458"/>
    </row>
    <row r="610">
      <c r="A610" s="458"/>
    </row>
    <row r="611">
      <c r="A611" s="458"/>
    </row>
    <row r="612">
      <c r="A612" s="458"/>
    </row>
    <row r="613">
      <c r="A613" s="458"/>
    </row>
    <row r="614">
      <c r="A614" s="458"/>
    </row>
    <row r="615">
      <c r="A615" s="458"/>
    </row>
    <row r="616">
      <c r="A616" s="458"/>
    </row>
    <row r="617">
      <c r="A617" s="458"/>
    </row>
    <row r="618">
      <c r="A618" s="458"/>
    </row>
    <row r="619">
      <c r="A619" s="458"/>
    </row>
    <row r="620">
      <c r="A620" s="458"/>
    </row>
    <row r="621">
      <c r="A621" s="458"/>
    </row>
    <row r="622">
      <c r="A622" s="458"/>
    </row>
    <row r="623">
      <c r="A623" s="458"/>
    </row>
    <row r="624">
      <c r="A624" s="458"/>
    </row>
    <row r="625">
      <c r="A625" s="458"/>
    </row>
    <row r="626">
      <c r="A626" s="458"/>
    </row>
    <row r="627">
      <c r="A627" s="458"/>
    </row>
    <row r="628">
      <c r="A628" s="458"/>
    </row>
    <row r="629">
      <c r="A629" s="458"/>
    </row>
    <row r="630">
      <c r="A630" s="458"/>
    </row>
    <row r="631">
      <c r="A631" s="458"/>
    </row>
    <row r="632">
      <c r="A632" s="458"/>
    </row>
    <row r="633">
      <c r="A633" s="458"/>
    </row>
    <row r="634">
      <c r="A634" s="458"/>
    </row>
    <row r="635">
      <c r="A635" s="458"/>
    </row>
    <row r="636">
      <c r="A636" s="458"/>
    </row>
    <row r="637">
      <c r="A637" s="458"/>
    </row>
    <row r="638">
      <c r="A638" s="458"/>
    </row>
    <row r="639">
      <c r="A639" s="458"/>
    </row>
    <row r="640">
      <c r="A640" s="458"/>
    </row>
    <row r="641">
      <c r="A641" s="458"/>
    </row>
    <row r="642">
      <c r="A642" s="458"/>
    </row>
    <row r="643">
      <c r="A643" s="458"/>
    </row>
    <row r="644">
      <c r="A644" s="458"/>
    </row>
    <row r="645">
      <c r="A645" s="458"/>
    </row>
    <row r="646">
      <c r="A646" s="458"/>
    </row>
    <row r="647">
      <c r="A647" s="458"/>
    </row>
    <row r="648">
      <c r="A648" s="458"/>
    </row>
    <row r="649">
      <c r="A649" s="458"/>
    </row>
    <row r="650">
      <c r="A650" s="458"/>
    </row>
    <row r="651">
      <c r="A651" s="458"/>
    </row>
    <row r="652">
      <c r="A652" s="458"/>
    </row>
    <row r="653">
      <c r="A653" s="458"/>
    </row>
    <row r="654">
      <c r="A654" s="458"/>
    </row>
    <row r="655">
      <c r="A655" s="458"/>
    </row>
    <row r="656">
      <c r="A656" s="458"/>
    </row>
    <row r="657">
      <c r="A657" s="458"/>
    </row>
    <row r="658">
      <c r="A658" s="458"/>
    </row>
    <row r="659">
      <c r="A659" s="458"/>
    </row>
    <row r="660">
      <c r="A660" s="458"/>
    </row>
    <row r="661">
      <c r="A661" s="458"/>
    </row>
    <row r="662">
      <c r="A662" s="458"/>
    </row>
    <row r="663">
      <c r="A663" s="458"/>
    </row>
    <row r="664">
      <c r="A664" s="458"/>
    </row>
    <row r="665">
      <c r="A665" s="458"/>
    </row>
    <row r="666">
      <c r="A666" s="458"/>
    </row>
    <row r="667">
      <c r="A667" s="458"/>
    </row>
    <row r="668">
      <c r="A668" s="458"/>
    </row>
    <row r="669">
      <c r="A669" s="458"/>
    </row>
    <row r="670">
      <c r="A670" s="458"/>
    </row>
    <row r="671">
      <c r="A671" s="458"/>
    </row>
    <row r="672">
      <c r="A672" s="458"/>
    </row>
    <row r="673">
      <c r="A673" s="458"/>
    </row>
    <row r="674">
      <c r="A674" s="458"/>
    </row>
    <row r="675">
      <c r="A675" s="458"/>
    </row>
    <row r="676">
      <c r="A676" s="458"/>
    </row>
    <row r="677">
      <c r="A677" s="458"/>
    </row>
    <row r="678">
      <c r="A678" s="458"/>
    </row>
    <row r="679">
      <c r="A679" s="458"/>
    </row>
    <row r="680">
      <c r="A680" s="458"/>
    </row>
    <row r="681">
      <c r="A681" s="458"/>
    </row>
    <row r="682">
      <c r="A682" s="458"/>
    </row>
    <row r="683">
      <c r="A683" s="458"/>
    </row>
    <row r="684">
      <c r="A684" s="458"/>
    </row>
    <row r="685">
      <c r="A685" s="458"/>
    </row>
    <row r="686">
      <c r="A686" s="458"/>
    </row>
    <row r="687">
      <c r="A687" s="458"/>
    </row>
    <row r="688">
      <c r="A688" s="458"/>
    </row>
    <row r="689">
      <c r="A689" s="458"/>
    </row>
    <row r="690">
      <c r="A690" s="458"/>
    </row>
    <row r="691">
      <c r="A691" s="458"/>
    </row>
    <row r="692">
      <c r="A692" s="458"/>
    </row>
    <row r="693">
      <c r="A693" s="458"/>
    </row>
    <row r="694">
      <c r="A694" s="458"/>
    </row>
    <row r="695">
      <c r="A695" s="458"/>
    </row>
    <row r="696">
      <c r="A696" s="458"/>
    </row>
    <row r="697">
      <c r="A697" s="458"/>
    </row>
    <row r="698">
      <c r="A698" s="458"/>
    </row>
    <row r="699">
      <c r="A699" s="458"/>
    </row>
    <row r="700">
      <c r="A700" s="458"/>
    </row>
    <row r="701">
      <c r="A701" s="458"/>
    </row>
    <row r="702">
      <c r="A702" s="458"/>
    </row>
    <row r="703">
      <c r="A703" s="458"/>
    </row>
    <row r="704">
      <c r="A704" s="458"/>
    </row>
    <row r="705">
      <c r="A705" s="458"/>
    </row>
    <row r="706">
      <c r="A706" s="458"/>
    </row>
    <row r="707">
      <c r="A707" s="458"/>
    </row>
    <row r="708">
      <c r="A708" s="458"/>
    </row>
    <row r="709">
      <c r="A709" s="458"/>
    </row>
    <row r="710">
      <c r="A710" s="458"/>
    </row>
    <row r="711">
      <c r="A711" s="458"/>
    </row>
    <row r="712">
      <c r="A712" s="458"/>
    </row>
    <row r="713">
      <c r="A713" s="458"/>
    </row>
    <row r="714">
      <c r="A714" s="458"/>
    </row>
    <row r="715">
      <c r="A715" s="458"/>
    </row>
    <row r="716">
      <c r="A716" s="458"/>
    </row>
    <row r="717">
      <c r="A717" s="458"/>
    </row>
    <row r="718">
      <c r="A718" s="458"/>
    </row>
    <row r="719">
      <c r="A719" s="458"/>
    </row>
    <row r="720">
      <c r="A720" s="458"/>
    </row>
    <row r="721">
      <c r="A721" s="458"/>
    </row>
    <row r="722">
      <c r="A722" s="458"/>
    </row>
    <row r="723">
      <c r="A723" s="458"/>
    </row>
    <row r="724">
      <c r="A724" s="458"/>
    </row>
    <row r="725">
      <c r="A725" s="458"/>
    </row>
    <row r="726">
      <c r="A726" s="458"/>
    </row>
    <row r="727">
      <c r="A727" s="458"/>
    </row>
    <row r="728">
      <c r="A728" s="458"/>
    </row>
    <row r="729">
      <c r="A729" s="458"/>
    </row>
    <row r="730">
      <c r="A730" s="458"/>
    </row>
    <row r="731">
      <c r="A731" s="458"/>
    </row>
    <row r="732">
      <c r="A732" s="458"/>
    </row>
    <row r="733">
      <c r="A733" s="458"/>
    </row>
    <row r="734">
      <c r="A734" s="458"/>
    </row>
    <row r="735">
      <c r="A735" s="458"/>
    </row>
    <row r="736">
      <c r="A736" s="458"/>
    </row>
    <row r="737">
      <c r="A737" s="458"/>
    </row>
    <row r="738">
      <c r="A738" s="458"/>
    </row>
    <row r="739">
      <c r="A739" s="458"/>
    </row>
    <row r="740">
      <c r="A740" s="458"/>
    </row>
    <row r="741">
      <c r="A741" s="458"/>
    </row>
    <row r="742">
      <c r="A742" s="458"/>
    </row>
    <row r="743">
      <c r="A743" s="458"/>
    </row>
    <row r="744">
      <c r="A744" s="458"/>
    </row>
    <row r="745">
      <c r="A745" s="458"/>
    </row>
    <row r="746">
      <c r="A746" s="458"/>
    </row>
    <row r="747">
      <c r="A747" s="458"/>
    </row>
    <row r="748">
      <c r="A748" s="458"/>
    </row>
    <row r="749">
      <c r="A749" s="458"/>
    </row>
    <row r="750">
      <c r="A750" s="458"/>
    </row>
    <row r="751">
      <c r="A751" s="458"/>
    </row>
    <row r="752">
      <c r="A752" s="458"/>
    </row>
    <row r="753">
      <c r="A753" s="458"/>
    </row>
    <row r="754">
      <c r="A754" s="458"/>
    </row>
    <row r="755">
      <c r="A755" s="458"/>
    </row>
    <row r="756">
      <c r="A756" s="458"/>
    </row>
    <row r="757">
      <c r="A757" s="458"/>
    </row>
    <row r="758">
      <c r="A758" s="458"/>
    </row>
    <row r="759">
      <c r="A759" s="458"/>
    </row>
    <row r="760">
      <c r="A760" s="458"/>
    </row>
    <row r="761">
      <c r="A761" s="458"/>
    </row>
    <row r="762">
      <c r="A762" s="458"/>
    </row>
    <row r="763">
      <c r="A763" s="458"/>
    </row>
    <row r="764">
      <c r="A764" s="458"/>
    </row>
    <row r="765">
      <c r="A765" s="458"/>
    </row>
    <row r="766">
      <c r="A766" s="458"/>
    </row>
    <row r="767">
      <c r="A767" s="458"/>
    </row>
    <row r="768">
      <c r="A768" s="458"/>
    </row>
    <row r="769">
      <c r="A769" s="458"/>
    </row>
    <row r="770">
      <c r="A770" s="458"/>
    </row>
    <row r="771">
      <c r="A771" s="458"/>
    </row>
    <row r="772">
      <c r="A772" s="458"/>
    </row>
    <row r="773">
      <c r="A773" s="458"/>
    </row>
    <row r="774">
      <c r="A774" s="458"/>
    </row>
    <row r="775">
      <c r="A775" s="458"/>
    </row>
    <row r="776">
      <c r="A776" s="458"/>
    </row>
    <row r="777">
      <c r="A777" s="458"/>
    </row>
    <row r="778">
      <c r="A778" s="458"/>
    </row>
    <row r="779">
      <c r="A779" s="458"/>
    </row>
    <row r="780">
      <c r="A780" s="458"/>
    </row>
    <row r="781">
      <c r="A781" s="458"/>
    </row>
    <row r="782">
      <c r="A782" s="458"/>
    </row>
    <row r="783">
      <c r="A783" s="458"/>
    </row>
    <row r="784">
      <c r="A784" s="458"/>
    </row>
    <row r="785">
      <c r="A785" s="458"/>
    </row>
    <row r="786">
      <c r="A786" s="458"/>
    </row>
    <row r="787">
      <c r="A787" s="458"/>
    </row>
    <row r="788">
      <c r="A788" s="458"/>
    </row>
    <row r="789">
      <c r="A789" s="458"/>
    </row>
    <row r="790">
      <c r="A790" s="458"/>
    </row>
    <row r="791">
      <c r="A791" s="458"/>
    </row>
    <row r="792">
      <c r="A792" s="458"/>
    </row>
    <row r="793">
      <c r="A793" s="458"/>
    </row>
    <row r="794">
      <c r="A794" s="458"/>
    </row>
    <row r="795">
      <c r="A795" s="458"/>
    </row>
    <row r="796">
      <c r="A796" s="458"/>
    </row>
    <row r="797">
      <c r="A797" s="458"/>
    </row>
    <row r="798">
      <c r="A798" s="458"/>
    </row>
    <row r="799">
      <c r="A799" s="458"/>
    </row>
    <row r="800">
      <c r="A800" s="458"/>
    </row>
    <row r="801">
      <c r="A801" s="458"/>
    </row>
    <row r="802">
      <c r="A802" s="458"/>
    </row>
    <row r="803">
      <c r="A803" s="458"/>
    </row>
    <row r="804">
      <c r="A804" s="458"/>
    </row>
    <row r="805">
      <c r="A805" s="458"/>
    </row>
    <row r="806">
      <c r="A806" s="458"/>
    </row>
    <row r="807">
      <c r="A807" s="458"/>
    </row>
    <row r="808">
      <c r="A808" s="458"/>
    </row>
    <row r="809">
      <c r="A809" s="458"/>
    </row>
    <row r="810">
      <c r="A810" s="458"/>
    </row>
    <row r="811">
      <c r="A811" s="458"/>
    </row>
    <row r="812">
      <c r="A812" s="458"/>
    </row>
    <row r="813">
      <c r="A813" s="458"/>
    </row>
    <row r="814">
      <c r="A814" s="458"/>
    </row>
    <row r="815">
      <c r="A815" s="458"/>
    </row>
    <row r="816">
      <c r="A816" s="458"/>
    </row>
    <row r="817">
      <c r="A817" s="458"/>
    </row>
    <row r="818">
      <c r="A818" s="458"/>
    </row>
    <row r="819">
      <c r="A819" s="458"/>
    </row>
    <row r="820">
      <c r="A820" s="458"/>
    </row>
    <row r="821">
      <c r="A821" s="458"/>
    </row>
    <row r="822">
      <c r="A822" s="458"/>
    </row>
    <row r="823">
      <c r="A823" s="458"/>
    </row>
    <row r="824">
      <c r="A824" s="458"/>
    </row>
    <row r="825">
      <c r="A825" s="458"/>
    </row>
    <row r="826">
      <c r="A826" s="458"/>
    </row>
    <row r="827">
      <c r="A827" s="458"/>
    </row>
    <row r="828">
      <c r="A828" s="458"/>
    </row>
    <row r="829">
      <c r="A829" s="458"/>
    </row>
    <row r="830">
      <c r="A830" s="458"/>
    </row>
    <row r="831">
      <c r="A831" s="458"/>
    </row>
    <row r="832">
      <c r="A832" s="458"/>
    </row>
    <row r="833">
      <c r="A833" s="458"/>
    </row>
    <row r="834">
      <c r="A834" s="458"/>
    </row>
    <row r="835">
      <c r="A835" s="458"/>
    </row>
    <row r="836">
      <c r="A836" s="458"/>
    </row>
    <row r="837">
      <c r="A837" s="458"/>
    </row>
    <row r="838">
      <c r="A838" s="458"/>
    </row>
    <row r="839">
      <c r="A839" s="458"/>
    </row>
    <row r="840">
      <c r="A840" s="458"/>
    </row>
    <row r="841">
      <c r="A841" s="458"/>
    </row>
    <row r="842">
      <c r="A842" s="458"/>
    </row>
    <row r="843">
      <c r="A843" s="458"/>
    </row>
    <row r="844">
      <c r="A844" s="458"/>
    </row>
    <row r="845">
      <c r="A845" s="458"/>
    </row>
    <row r="846">
      <c r="A846" s="458"/>
    </row>
    <row r="847">
      <c r="A847" s="458"/>
    </row>
    <row r="848">
      <c r="A848" s="458"/>
    </row>
    <row r="849">
      <c r="A849" s="458"/>
    </row>
    <row r="850">
      <c r="A850" s="458"/>
    </row>
    <row r="851">
      <c r="A851" s="458"/>
    </row>
    <row r="852">
      <c r="A852" s="458"/>
    </row>
    <row r="853">
      <c r="A853" s="458"/>
    </row>
    <row r="854">
      <c r="A854" s="458"/>
    </row>
    <row r="855">
      <c r="A855" s="458"/>
    </row>
    <row r="856">
      <c r="A856" s="458"/>
    </row>
    <row r="857">
      <c r="A857" s="458"/>
    </row>
    <row r="858">
      <c r="A858" s="458"/>
    </row>
    <row r="859">
      <c r="A859" s="458"/>
    </row>
    <row r="860">
      <c r="A860" s="458"/>
    </row>
    <row r="861">
      <c r="A861" s="458"/>
    </row>
    <row r="862">
      <c r="A862" s="458"/>
    </row>
    <row r="863">
      <c r="A863" s="458"/>
    </row>
    <row r="864">
      <c r="A864" s="458"/>
    </row>
    <row r="865">
      <c r="A865" s="458"/>
    </row>
    <row r="866">
      <c r="A866" s="458"/>
    </row>
    <row r="867">
      <c r="A867" s="458"/>
    </row>
    <row r="868">
      <c r="A868" s="458"/>
    </row>
    <row r="869">
      <c r="A869" s="458"/>
    </row>
    <row r="870">
      <c r="A870" s="458"/>
    </row>
    <row r="871">
      <c r="A871" s="458"/>
    </row>
    <row r="872">
      <c r="A872" s="458"/>
    </row>
    <row r="873">
      <c r="A873" s="458"/>
    </row>
    <row r="874">
      <c r="A874" s="458"/>
    </row>
    <row r="875">
      <c r="A875" s="458"/>
    </row>
    <row r="876">
      <c r="A876" s="458"/>
    </row>
    <row r="877">
      <c r="A877" s="458"/>
    </row>
    <row r="878">
      <c r="A878" s="458"/>
    </row>
    <row r="879">
      <c r="A879" s="458"/>
    </row>
    <row r="880">
      <c r="A880" s="458"/>
    </row>
    <row r="881">
      <c r="A881" s="458"/>
    </row>
    <row r="882">
      <c r="A882" s="458"/>
    </row>
    <row r="883">
      <c r="A883" s="458"/>
    </row>
    <row r="884">
      <c r="A884" s="458"/>
    </row>
    <row r="885">
      <c r="A885" s="458"/>
    </row>
    <row r="886">
      <c r="A886" s="458"/>
    </row>
    <row r="887">
      <c r="A887" s="458"/>
    </row>
    <row r="888">
      <c r="A888" s="458"/>
    </row>
    <row r="889">
      <c r="A889" s="458"/>
    </row>
    <row r="890">
      <c r="A890" s="458"/>
    </row>
    <row r="891">
      <c r="A891" s="458"/>
    </row>
    <row r="892">
      <c r="A892" s="458"/>
    </row>
    <row r="893">
      <c r="A893" s="458"/>
    </row>
    <row r="894">
      <c r="A894" s="458"/>
    </row>
    <row r="895">
      <c r="A895" s="458"/>
    </row>
    <row r="896">
      <c r="A896" s="458"/>
    </row>
    <row r="897">
      <c r="A897" s="458"/>
    </row>
    <row r="898">
      <c r="A898" s="458"/>
    </row>
    <row r="899">
      <c r="A899" s="458"/>
    </row>
    <row r="900">
      <c r="A900" s="458"/>
    </row>
    <row r="901">
      <c r="A901" s="458"/>
    </row>
    <row r="902">
      <c r="A902" s="458"/>
    </row>
    <row r="903">
      <c r="A903" s="458"/>
    </row>
    <row r="904">
      <c r="A904" s="458"/>
    </row>
    <row r="905">
      <c r="A905" s="458"/>
    </row>
    <row r="906">
      <c r="A906" s="458"/>
    </row>
    <row r="907">
      <c r="A907" s="458"/>
    </row>
    <row r="908">
      <c r="A908" s="458"/>
    </row>
    <row r="909">
      <c r="A909" s="458"/>
    </row>
    <row r="910">
      <c r="A910" s="458"/>
    </row>
    <row r="911">
      <c r="A911" s="458"/>
    </row>
    <row r="912">
      <c r="A912" s="458"/>
    </row>
    <row r="913">
      <c r="A913" s="458"/>
    </row>
    <row r="914">
      <c r="A914" s="458"/>
    </row>
    <row r="915">
      <c r="A915" s="458"/>
    </row>
    <row r="916">
      <c r="A916" s="458"/>
    </row>
    <row r="917">
      <c r="A917" s="458"/>
    </row>
    <row r="918">
      <c r="A918" s="458"/>
    </row>
    <row r="919">
      <c r="A919" s="458"/>
    </row>
    <row r="920">
      <c r="A920" s="458"/>
    </row>
    <row r="921">
      <c r="A921" s="458"/>
    </row>
    <row r="922">
      <c r="A922" s="458"/>
    </row>
    <row r="923">
      <c r="A923" s="458"/>
    </row>
    <row r="924">
      <c r="A924" s="458"/>
    </row>
    <row r="925">
      <c r="A925" s="458"/>
    </row>
    <row r="926">
      <c r="A926" s="458"/>
    </row>
    <row r="927">
      <c r="A927" s="458"/>
    </row>
    <row r="928">
      <c r="A928" s="458"/>
    </row>
    <row r="929">
      <c r="A929" s="458"/>
    </row>
    <row r="930">
      <c r="A930" s="458"/>
    </row>
    <row r="931">
      <c r="A931" s="458"/>
    </row>
    <row r="932">
      <c r="A932" s="458"/>
    </row>
    <row r="933">
      <c r="A933" s="458"/>
    </row>
    <row r="934">
      <c r="A934" s="458"/>
    </row>
    <row r="935">
      <c r="A935" s="458"/>
    </row>
    <row r="936">
      <c r="A936" s="458"/>
    </row>
    <row r="937">
      <c r="A937" s="458"/>
    </row>
    <row r="938">
      <c r="A938" s="458"/>
    </row>
    <row r="939">
      <c r="A939" s="458"/>
    </row>
    <row r="940">
      <c r="A940" s="458"/>
    </row>
    <row r="941">
      <c r="A941" s="458"/>
    </row>
    <row r="942">
      <c r="A942" s="458"/>
    </row>
    <row r="943">
      <c r="A943" s="458"/>
    </row>
    <row r="944">
      <c r="A944" s="458"/>
    </row>
    <row r="945">
      <c r="A945" s="458"/>
    </row>
    <row r="946">
      <c r="A946" s="458"/>
    </row>
    <row r="947">
      <c r="A947" s="458"/>
    </row>
    <row r="948">
      <c r="A948" s="458"/>
    </row>
    <row r="949">
      <c r="A949" s="458"/>
    </row>
    <row r="950">
      <c r="A950" s="458"/>
    </row>
    <row r="951">
      <c r="A951" s="458"/>
    </row>
    <row r="952">
      <c r="A952" s="458"/>
    </row>
    <row r="953">
      <c r="A953" s="458"/>
    </row>
    <row r="954">
      <c r="A954" s="458"/>
    </row>
    <row r="955">
      <c r="A955" s="458"/>
    </row>
    <row r="956">
      <c r="A956" s="458"/>
    </row>
    <row r="957">
      <c r="A957" s="458"/>
    </row>
    <row r="958">
      <c r="A958" s="458"/>
    </row>
    <row r="959">
      <c r="A959" s="458"/>
    </row>
    <row r="960">
      <c r="A960" s="458"/>
    </row>
    <row r="961">
      <c r="A961" s="458"/>
    </row>
    <row r="962">
      <c r="A962" s="458"/>
    </row>
    <row r="963">
      <c r="A963" s="458"/>
    </row>
    <row r="964">
      <c r="A964" s="458"/>
    </row>
    <row r="965">
      <c r="A965" s="458"/>
    </row>
    <row r="966">
      <c r="A966" s="458"/>
    </row>
    <row r="967">
      <c r="A967" s="458"/>
    </row>
    <row r="968">
      <c r="A968" s="458"/>
    </row>
    <row r="969">
      <c r="A969" s="458"/>
    </row>
    <row r="970">
      <c r="A970" s="458"/>
    </row>
    <row r="971">
      <c r="A971" s="458"/>
    </row>
    <row r="972">
      <c r="A972" s="458"/>
    </row>
    <row r="973">
      <c r="A973" s="458"/>
    </row>
    <row r="974">
      <c r="A974" s="458"/>
    </row>
    <row r="975">
      <c r="A975" s="458"/>
    </row>
    <row r="976">
      <c r="A976" s="458"/>
    </row>
    <row r="977">
      <c r="A977" s="458"/>
    </row>
    <row r="978">
      <c r="A978" s="458"/>
    </row>
    <row r="979">
      <c r="A979" s="458"/>
    </row>
    <row r="980">
      <c r="A980" s="458"/>
    </row>
    <row r="981">
      <c r="A981" s="458"/>
    </row>
    <row r="982">
      <c r="A982" s="458"/>
    </row>
    <row r="983">
      <c r="A983" s="458"/>
    </row>
    <row r="984">
      <c r="A984" s="458"/>
    </row>
    <row r="985">
      <c r="A985" s="458"/>
    </row>
    <row r="986">
      <c r="A986" s="458"/>
    </row>
    <row r="987">
      <c r="A987" s="458"/>
    </row>
    <row r="988">
      <c r="A988" s="458"/>
    </row>
    <row r="989">
      <c r="A989" s="458"/>
    </row>
    <row r="990">
      <c r="A990" s="458"/>
    </row>
    <row r="991">
      <c r="A991" s="458"/>
    </row>
    <row r="992">
      <c r="A992" s="458"/>
    </row>
    <row r="993">
      <c r="A993" s="458"/>
    </row>
    <row r="994">
      <c r="A994" s="458"/>
    </row>
    <row r="995">
      <c r="A995" s="458"/>
    </row>
    <row r="996">
      <c r="A996" s="458"/>
    </row>
    <row r="997">
      <c r="A997" s="458"/>
    </row>
    <row r="998">
      <c r="A998" s="458"/>
    </row>
    <row r="999">
      <c r="A999" s="458"/>
    </row>
    <row r="1000">
      <c r="A1000" s="458"/>
    </row>
    <row r="1001">
      <c r="A1001" s="458"/>
    </row>
    <row r="1002">
      <c r="A1002" s="458"/>
    </row>
    <row r="1003">
      <c r="A1003" s="458"/>
    </row>
    <row r="1004">
      <c r="A1004" s="458"/>
    </row>
    <row r="1005">
      <c r="A1005" s="458"/>
    </row>
  </sheetData>
  <mergeCells count="1">
    <mergeCell ref="A1:M1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1.38"/>
  </cols>
  <sheetData>
    <row r="1">
      <c r="A1" s="474" t="s">
        <v>1358</v>
      </c>
      <c r="B1" s="303"/>
      <c r="C1" s="475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</row>
    <row r="2">
      <c r="A2" s="475" t="s">
        <v>1155</v>
      </c>
      <c r="B2" s="476" t="s">
        <v>982</v>
      </c>
      <c r="C2" s="476" t="s">
        <v>22</v>
      </c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</row>
    <row r="3">
      <c r="A3" s="370" t="s">
        <v>1359</v>
      </c>
      <c r="B3" s="477">
        <v>2.48</v>
      </c>
      <c r="C3" s="370" t="s">
        <v>1360</v>
      </c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</row>
    <row r="4">
      <c r="A4" s="370" t="s">
        <v>1361</v>
      </c>
      <c r="B4" s="477">
        <v>3.47</v>
      </c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</row>
    <row r="5">
      <c r="A5" s="370" t="s">
        <v>1362</v>
      </c>
      <c r="B5" s="477">
        <v>2.98</v>
      </c>
      <c r="C5" s="370" t="s">
        <v>1363</v>
      </c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</row>
    <row r="6">
      <c r="A6" s="370" t="s">
        <v>1364</v>
      </c>
      <c r="B6" s="477">
        <v>5.98</v>
      </c>
      <c r="C6" s="370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0"/>
      <c r="T6" s="370"/>
      <c r="U6" s="370"/>
      <c r="V6" s="370"/>
      <c r="W6" s="370"/>
      <c r="X6" s="370"/>
      <c r="Y6" s="370"/>
      <c r="Z6" s="370"/>
    </row>
    <row r="7">
      <c r="A7" s="370" t="s">
        <v>1365</v>
      </c>
      <c r="B7" s="477">
        <v>1.98</v>
      </c>
      <c r="C7" s="370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370"/>
      <c r="S7" s="370"/>
      <c r="T7" s="370"/>
      <c r="U7" s="370"/>
      <c r="V7" s="370"/>
      <c r="W7" s="370"/>
      <c r="X7" s="370"/>
      <c r="Y7" s="370"/>
      <c r="Z7" s="370"/>
    </row>
    <row r="8">
      <c r="A8" s="370" t="s">
        <v>1366</v>
      </c>
      <c r="B8" s="477">
        <v>2.38</v>
      </c>
      <c r="C8" s="370"/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  <c r="U8" s="370"/>
      <c r="V8" s="370"/>
      <c r="W8" s="370"/>
      <c r="X8" s="370"/>
      <c r="Y8" s="370"/>
      <c r="Z8" s="370"/>
    </row>
    <row r="9">
      <c r="A9" s="478" t="s">
        <v>1367</v>
      </c>
      <c r="B9" s="477">
        <v>2.08</v>
      </c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0"/>
      <c r="V9" s="370"/>
      <c r="W9" s="370"/>
      <c r="X9" s="370"/>
      <c r="Y9" s="370"/>
      <c r="Z9" s="370"/>
    </row>
    <row r="10">
      <c r="A10" s="370" t="s">
        <v>1368</v>
      </c>
      <c r="B10" s="477">
        <v>3.98</v>
      </c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</row>
    <row r="11">
      <c r="A11" s="479" t="s">
        <v>1369</v>
      </c>
      <c r="B11" s="477">
        <v>2.99</v>
      </c>
      <c r="C11" s="476" t="s">
        <v>1370</v>
      </c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</row>
    <row r="12">
      <c r="A12" s="370" t="s">
        <v>1371</v>
      </c>
      <c r="B12" s="477">
        <v>2.5</v>
      </c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0"/>
      <c r="P12" s="370"/>
      <c r="Q12" s="370"/>
      <c r="R12" s="370"/>
      <c r="S12" s="370"/>
      <c r="T12" s="370"/>
      <c r="U12" s="370"/>
      <c r="V12" s="370"/>
      <c r="W12" s="370"/>
      <c r="X12" s="370"/>
      <c r="Y12" s="370"/>
      <c r="Z12" s="370"/>
    </row>
    <row r="13">
      <c r="A13" s="370" t="s">
        <v>1372</v>
      </c>
      <c r="B13" s="477">
        <v>0.62</v>
      </c>
      <c r="C13" s="370"/>
      <c r="D13" s="370"/>
      <c r="E13" s="370"/>
      <c r="F13" s="370"/>
      <c r="G13" s="370"/>
      <c r="H13" s="370"/>
      <c r="I13" s="370"/>
      <c r="J13" s="370"/>
      <c r="K13" s="370"/>
      <c r="L13" s="370"/>
      <c r="M13" s="370"/>
      <c r="N13" s="370"/>
      <c r="O13" s="370"/>
      <c r="P13" s="370"/>
      <c r="Q13" s="370"/>
      <c r="R13" s="370"/>
      <c r="S13" s="370"/>
      <c r="T13" s="370"/>
      <c r="U13" s="370"/>
      <c r="V13" s="370"/>
      <c r="W13" s="370"/>
      <c r="X13" s="370"/>
      <c r="Y13" s="370"/>
      <c r="Z13" s="370"/>
    </row>
    <row r="14">
      <c r="A14" s="370" t="s">
        <v>1373</v>
      </c>
      <c r="B14" s="477">
        <v>0.98</v>
      </c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  <c r="N14" s="370"/>
      <c r="O14" s="370"/>
      <c r="P14" s="370"/>
      <c r="Q14" s="370"/>
      <c r="R14" s="370"/>
      <c r="S14" s="370"/>
      <c r="T14" s="370"/>
      <c r="U14" s="370"/>
      <c r="V14" s="370"/>
      <c r="W14" s="370"/>
      <c r="X14" s="370"/>
      <c r="Y14" s="370"/>
      <c r="Z14" s="370"/>
    </row>
    <row r="15">
      <c r="A15" s="478" t="s">
        <v>1374</v>
      </c>
      <c r="B15" s="477">
        <v>2.98</v>
      </c>
      <c r="C15" s="370"/>
      <c r="D15" s="370"/>
      <c r="E15" s="370"/>
      <c r="F15" s="370"/>
      <c r="G15" s="370"/>
      <c r="H15" s="370"/>
      <c r="I15" s="370"/>
      <c r="J15" s="370"/>
      <c r="K15" s="370"/>
      <c r="L15" s="370"/>
      <c r="M15" s="370"/>
      <c r="N15" s="370"/>
      <c r="O15" s="370"/>
      <c r="P15" s="370"/>
      <c r="Q15" s="370"/>
      <c r="R15" s="370"/>
      <c r="S15" s="370"/>
      <c r="T15" s="370"/>
      <c r="U15" s="370"/>
      <c r="V15" s="370"/>
      <c r="W15" s="370"/>
      <c r="X15" s="370"/>
      <c r="Y15" s="370"/>
      <c r="Z15" s="370"/>
    </row>
    <row r="16">
      <c r="A16" s="480" t="s">
        <v>952</v>
      </c>
      <c r="B16" s="481">
        <f>SUM(B3:B15)</f>
        <v>35.4</v>
      </c>
      <c r="C16" s="370"/>
      <c r="D16" s="370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  <c r="U16" s="370"/>
      <c r="V16" s="370"/>
      <c r="W16" s="370"/>
      <c r="X16" s="370"/>
      <c r="Y16" s="370"/>
      <c r="Z16" s="370"/>
    </row>
    <row r="17">
      <c r="A17" s="475" t="s">
        <v>1151</v>
      </c>
      <c r="B17" s="476" t="s">
        <v>982</v>
      </c>
      <c r="C17" s="476" t="s">
        <v>22</v>
      </c>
      <c r="D17" s="370"/>
      <c r="E17" s="370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0"/>
      <c r="S17" s="370"/>
      <c r="T17" s="370"/>
      <c r="U17" s="370"/>
      <c r="V17" s="370"/>
      <c r="W17" s="370"/>
      <c r="X17" s="370"/>
      <c r="Y17" s="370"/>
      <c r="Z17" s="370"/>
    </row>
    <row r="18">
      <c r="A18" s="370" t="s">
        <v>1375</v>
      </c>
      <c r="B18" s="477">
        <v>3.99</v>
      </c>
      <c r="C18" s="370" t="s">
        <v>1360</v>
      </c>
      <c r="D18" s="370"/>
      <c r="E18" s="370"/>
      <c r="F18" s="370"/>
      <c r="G18" s="370"/>
      <c r="H18" s="370"/>
      <c r="I18" s="370"/>
      <c r="J18" s="370"/>
      <c r="K18" s="370"/>
      <c r="L18" s="370"/>
      <c r="M18" s="370"/>
      <c r="N18" s="370"/>
      <c r="O18" s="370"/>
      <c r="P18" s="370"/>
      <c r="Q18" s="370"/>
      <c r="R18" s="370"/>
      <c r="S18" s="370"/>
      <c r="T18" s="370"/>
      <c r="U18" s="370"/>
      <c r="V18" s="370"/>
      <c r="W18" s="370"/>
      <c r="X18" s="370"/>
      <c r="Y18" s="370"/>
      <c r="Z18" s="370"/>
    </row>
    <row r="19">
      <c r="A19" s="370" t="s">
        <v>1361</v>
      </c>
      <c r="B19" s="477">
        <v>4.29</v>
      </c>
      <c r="C19" s="370"/>
      <c r="D19" s="370"/>
      <c r="E19" s="370"/>
      <c r="F19" s="370"/>
      <c r="G19" s="370"/>
      <c r="H19" s="370"/>
      <c r="I19" s="370"/>
      <c r="J19" s="370"/>
      <c r="K19" s="370"/>
      <c r="L19" s="370"/>
      <c r="M19" s="370"/>
      <c r="N19" s="370"/>
      <c r="O19" s="370"/>
      <c r="P19" s="370"/>
      <c r="Q19" s="370"/>
      <c r="R19" s="370"/>
      <c r="S19" s="370"/>
      <c r="T19" s="370"/>
      <c r="U19" s="370"/>
      <c r="V19" s="370"/>
      <c r="W19" s="370"/>
      <c r="X19" s="370"/>
      <c r="Y19" s="370"/>
      <c r="Z19" s="370"/>
    </row>
    <row r="20">
      <c r="A20" s="370" t="s">
        <v>1376</v>
      </c>
      <c r="B20" s="477">
        <v>4.99</v>
      </c>
      <c r="C20" s="370"/>
      <c r="D20" s="370"/>
      <c r="E20" s="370"/>
      <c r="F20" s="370"/>
      <c r="G20" s="370"/>
      <c r="H20" s="370"/>
      <c r="I20" s="370"/>
      <c r="J20" s="370"/>
      <c r="K20" s="370"/>
      <c r="L20" s="370"/>
      <c r="M20" s="370"/>
      <c r="N20" s="370"/>
      <c r="O20" s="370"/>
      <c r="P20" s="370"/>
      <c r="Q20" s="370"/>
      <c r="R20" s="370"/>
      <c r="S20" s="370"/>
      <c r="T20" s="370"/>
      <c r="U20" s="370"/>
      <c r="V20" s="370"/>
      <c r="W20" s="370"/>
      <c r="X20" s="370"/>
      <c r="Y20" s="370"/>
      <c r="Z20" s="370"/>
    </row>
    <row r="21">
      <c r="A21" s="370" t="s">
        <v>1364</v>
      </c>
      <c r="B21" s="477">
        <v>6.99</v>
      </c>
      <c r="C21" s="370"/>
      <c r="D21" s="370"/>
      <c r="E21" s="370"/>
      <c r="F21" s="370"/>
      <c r="G21" s="370"/>
      <c r="H21" s="370"/>
      <c r="I21" s="370"/>
      <c r="J21" s="370"/>
      <c r="K21" s="370"/>
      <c r="L21" s="370"/>
      <c r="M21" s="370"/>
      <c r="N21" s="370"/>
      <c r="O21" s="370"/>
      <c r="P21" s="370"/>
      <c r="Q21" s="370"/>
      <c r="R21" s="370"/>
      <c r="S21" s="370"/>
      <c r="T21" s="370"/>
      <c r="U21" s="370"/>
      <c r="V21" s="370"/>
      <c r="W21" s="370"/>
      <c r="X21" s="370"/>
      <c r="Y21" s="370"/>
      <c r="Z21" s="370"/>
    </row>
    <row r="22">
      <c r="A22" s="370" t="s">
        <v>1365</v>
      </c>
      <c r="B22" s="477">
        <v>1.49</v>
      </c>
      <c r="C22" s="370"/>
      <c r="D22" s="370"/>
      <c r="E22" s="370"/>
      <c r="F22" s="370"/>
      <c r="G22" s="370"/>
      <c r="H22" s="370"/>
      <c r="I22" s="370"/>
      <c r="J22" s="370"/>
      <c r="K22" s="370"/>
      <c r="L22" s="370"/>
      <c r="M22" s="370"/>
      <c r="N22" s="370"/>
      <c r="O22" s="370"/>
      <c r="P22" s="370"/>
      <c r="Q22" s="370"/>
      <c r="R22" s="370"/>
      <c r="S22" s="370"/>
      <c r="T22" s="370"/>
      <c r="U22" s="370"/>
      <c r="V22" s="370"/>
      <c r="W22" s="370"/>
      <c r="X22" s="370"/>
      <c r="Y22" s="370"/>
      <c r="Z22" s="370"/>
    </row>
    <row r="23">
      <c r="A23" s="370" t="s">
        <v>1366</v>
      </c>
      <c r="B23" s="477">
        <v>1.99</v>
      </c>
      <c r="C23" s="370"/>
      <c r="D23" s="370"/>
      <c r="E23" s="370"/>
      <c r="F23" s="370"/>
      <c r="G23" s="370"/>
      <c r="H23" s="370"/>
      <c r="I23" s="370"/>
      <c r="J23" s="370"/>
      <c r="K23" s="370"/>
      <c r="L23" s="370"/>
      <c r="M23" s="370"/>
      <c r="N23" s="370"/>
      <c r="O23" s="370"/>
      <c r="P23" s="370"/>
      <c r="Q23" s="370"/>
      <c r="R23" s="370"/>
      <c r="S23" s="370"/>
      <c r="T23" s="370"/>
      <c r="U23" s="370"/>
      <c r="V23" s="370"/>
      <c r="W23" s="370"/>
      <c r="X23" s="370"/>
      <c r="Y23" s="370"/>
      <c r="Z23" s="370"/>
    </row>
    <row r="24">
      <c r="A24" s="478" t="s">
        <v>1367</v>
      </c>
      <c r="B24" s="477">
        <v>2.39</v>
      </c>
      <c r="C24" s="370"/>
      <c r="D24" s="370"/>
      <c r="E24" s="370"/>
      <c r="F24" s="370"/>
      <c r="G24" s="370"/>
      <c r="H24" s="370"/>
      <c r="I24" s="370"/>
      <c r="J24" s="370"/>
      <c r="K24" s="370"/>
      <c r="L24" s="370"/>
      <c r="M24" s="370"/>
      <c r="N24" s="370"/>
      <c r="O24" s="370"/>
      <c r="P24" s="370"/>
      <c r="Q24" s="370"/>
      <c r="R24" s="370"/>
      <c r="S24" s="370"/>
      <c r="T24" s="370"/>
      <c r="U24" s="370"/>
      <c r="V24" s="370"/>
      <c r="W24" s="370"/>
      <c r="X24" s="370"/>
      <c r="Y24" s="370"/>
      <c r="Z24" s="370"/>
    </row>
    <row r="25">
      <c r="A25" s="370" t="s">
        <v>1368</v>
      </c>
      <c r="B25" s="477">
        <v>3.49</v>
      </c>
      <c r="C25" s="370"/>
      <c r="D25" s="370"/>
      <c r="E25" s="370"/>
      <c r="F25" s="370"/>
      <c r="G25" s="370"/>
      <c r="H25" s="370"/>
      <c r="I25" s="370"/>
      <c r="J25" s="370"/>
      <c r="K25" s="370"/>
      <c r="L25" s="370"/>
      <c r="M25" s="370"/>
      <c r="N25" s="370"/>
      <c r="O25" s="370"/>
      <c r="P25" s="370"/>
      <c r="Q25" s="370"/>
      <c r="R25" s="370"/>
      <c r="S25" s="370"/>
      <c r="T25" s="370"/>
      <c r="U25" s="370"/>
      <c r="V25" s="370"/>
      <c r="W25" s="370"/>
      <c r="X25" s="370"/>
      <c r="Y25" s="370"/>
      <c r="Z25" s="370"/>
    </row>
    <row r="26">
      <c r="A26" s="370" t="s">
        <v>1369</v>
      </c>
      <c r="B26" s="477">
        <v>4.29</v>
      </c>
      <c r="C26" s="370"/>
      <c r="D26" s="370"/>
      <c r="E26" s="370"/>
      <c r="F26" s="370"/>
      <c r="G26" s="370"/>
      <c r="H26" s="370"/>
      <c r="I26" s="370"/>
      <c r="J26" s="370"/>
      <c r="K26" s="370"/>
      <c r="L26" s="370"/>
      <c r="M26" s="370"/>
      <c r="N26" s="370"/>
      <c r="O26" s="370"/>
      <c r="P26" s="370"/>
      <c r="Q26" s="370"/>
      <c r="R26" s="370"/>
      <c r="S26" s="370"/>
      <c r="T26" s="370"/>
      <c r="U26" s="370"/>
      <c r="V26" s="370"/>
      <c r="W26" s="370"/>
      <c r="X26" s="370"/>
      <c r="Y26" s="370"/>
      <c r="Z26" s="370"/>
    </row>
    <row r="27">
      <c r="A27" s="370" t="s">
        <v>1371</v>
      </c>
      <c r="B27" s="477">
        <v>1.67</v>
      </c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0"/>
      <c r="Q27" s="370"/>
      <c r="R27" s="370"/>
      <c r="S27" s="370"/>
      <c r="T27" s="370"/>
      <c r="U27" s="370"/>
      <c r="V27" s="370"/>
      <c r="W27" s="370"/>
      <c r="X27" s="370"/>
      <c r="Y27" s="370"/>
      <c r="Z27" s="370"/>
    </row>
    <row r="28">
      <c r="A28" s="370" t="s">
        <v>1372</v>
      </c>
      <c r="B28" s="477">
        <v>0.85</v>
      </c>
      <c r="C28" s="370"/>
      <c r="D28" s="370"/>
      <c r="E28" s="370"/>
      <c r="F28" s="370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370"/>
      <c r="T28" s="370"/>
      <c r="U28" s="370"/>
      <c r="V28" s="370"/>
      <c r="W28" s="370"/>
      <c r="X28" s="370"/>
      <c r="Y28" s="370"/>
      <c r="Z28" s="370"/>
    </row>
    <row r="29">
      <c r="A29" s="370" t="s">
        <v>1373</v>
      </c>
      <c r="B29" s="477">
        <v>0.67</v>
      </c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370"/>
      <c r="T29" s="370"/>
      <c r="U29" s="370"/>
      <c r="V29" s="370"/>
      <c r="W29" s="370"/>
      <c r="X29" s="370"/>
      <c r="Y29" s="370"/>
      <c r="Z29" s="370"/>
    </row>
    <row r="30">
      <c r="A30" s="478" t="s">
        <v>1374</v>
      </c>
      <c r="B30" s="477">
        <v>5.99</v>
      </c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0"/>
      <c r="T30" s="370"/>
      <c r="U30" s="370"/>
      <c r="V30" s="370"/>
      <c r="W30" s="370"/>
      <c r="X30" s="370"/>
      <c r="Y30" s="370"/>
      <c r="Z30" s="370"/>
    </row>
    <row r="31">
      <c r="A31" s="482" t="s">
        <v>952</v>
      </c>
      <c r="B31" s="481">
        <f>SUM(B18:B30)</f>
        <v>43.09</v>
      </c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0"/>
      <c r="T31" s="370"/>
      <c r="U31" s="370"/>
      <c r="V31" s="370"/>
      <c r="W31" s="370"/>
      <c r="X31" s="370"/>
      <c r="Y31" s="370"/>
      <c r="Z31" s="370"/>
    </row>
    <row r="32">
      <c r="A32" s="475" t="s">
        <v>1147</v>
      </c>
      <c r="B32" s="476" t="s">
        <v>982</v>
      </c>
      <c r="C32" s="476" t="s">
        <v>22</v>
      </c>
      <c r="D32" s="370"/>
      <c r="E32" s="370"/>
      <c r="F32" s="370"/>
      <c r="G32" s="370"/>
      <c r="H32" s="370"/>
      <c r="I32" s="370"/>
      <c r="J32" s="370"/>
      <c r="K32" s="370"/>
      <c r="L32" s="370"/>
      <c r="M32" s="370"/>
      <c r="N32" s="370"/>
      <c r="O32" s="370"/>
      <c r="P32" s="370"/>
      <c r="Q32" s="370"/>
      <c r="R32" s="370"/>
      <c r="S32" s="370"/>
      <c r="T32" s="370"/>
      <c r="U32" s="370"/>
      <c r="V32" s="370"/>
      <c r="W32" s="370"/>
      <c r="X32" s="370"/>
      <c r="Y32" s="370"/>
      <c r="Z32" s="370"/>
    </row>
    <row r="33">
      <c r="A33" s="370" t="s">
        <v>1375</v>
      </c>
      <c r="B33" s="477">
        <v>2.59</v>
      </c>
      <c r="C33" s="370" t="s">
        <v>1377</v>
      </c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0"/>
      <c r="T33" s="370"/>
      <c r="U33" s="370"/>
      <c r="V33" s="370"/>
      <c r="W33" s="370"/>
      <c r="X33" s="370"/>
      <c r="Y33" s="370"/>
      <c r="Z33" s="370"/>
    </row>
    <row r="34">
      <c r="A34" s="370" t="s">
        <v>1361</v>
      </c>
      <c r="B34" s="477">
        <v>2.75</v>
      </c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0"/>
      <c r="T34" s="370"/>
      <c r="U34" s="370"/>
      <c r="V34" s="370"/>
      <c r="W34" s="370"/>
      <c r="X34" s="370"/>
      <c r="Y34" s="370"/>
      <c r="Z34" s="370"/>
    </row>
    <row r="35">
      <c r="A35" s="370" t="s">
        <v>1376</v>
      </c>
      <c r="B35" s="477">
        <v>3.55</v>
      </c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0"/>
      <c r="T35" s="370"/>
      <c r="U35" s="370"/>
      <c r="V35" s="370"/>
      <c r="W35" s="370"/>
      <c r="X35" s="370"/>
      <c r="Y35" s="370"/>
      <c r="Z35" s="370"/>
    </row>
    <row r="36">
      <c r="A36" s="370" t="s">
        <v>1364</v>
      </c>
      <c r="B36" s="477">
        <v>5.85</v>
      </c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0"/>
      <c r="T36" s="370"/>
      <c r="U36" s="370"/>
      <c r="V36" s="370"/>
      <c r="W36" s="370"/>
      <c r="X36" s="370"/>
      <c r="Y36" s="370"/>
      <c r="Z36" s="370"/>
    </row>
    <row r="37">
      <c r="A37" s="370" t="s">
        <v>1365</v>
      </c>
      <c r="B37" s="477">
        <v>2.09</v>
      </c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T37" s="370"/>
      <c r="U37" s="370"/>
      <c r="V37" s="370"/>
      <c r="W37" s="370"/>
      <c r="X37" s="370"/>
      <c r="Y37" s="370"/>
      <c r="Z37" s="370"/>
    </row>
    <row r="38">
      <c r="A38" s="370" t="s">
        <v>1366</v>
      </c>
      <c r="B38" s="477">
        <v>2.15</v>
      </c>
      <c r="C38" s="370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0"/>
      <c r="P38" s="370"/>
      <c r="Q38" s="370"/>
      <c r="R38" s="370"/>
      <c r="S38" s="370"/>
      <c r="T38" s="370"/>
      <c r="U38" s="370"/>
      <c r="V38" s="370"/>
      <c r="W38" s="370"/>
      <c r="X38" s="370"/>
      <c r="Y38" s="370"/>
      <c r="Z38" s="370"/>
    </row>
    <row r="39">
      <c r="A39" s="478" t="s">
        <v>1367</v>
      </c>
      <c r="B39" s="477">
        <v>1.09</v>
      </c>
      <c r="C39" s="370" t="s">
        <v>1378</v>
      </c>
      <c r="D39" s="370"/>
      <c r="E39" s="370"/>
      <c r="F39" s="370"/>
      <c r="G39" s="370"/>
      <c r="H39" s="370"/>
      <c r="I39" s="370"/>
      <c r="J39" s="370"/>
      <c r="K39" s="370"/>
      <c r="L39" s="370"/>
      <c r="M39" s="370"/>
      <c r="N39" s="370"/>
      <c r="O39" s="370"/>
      <c r="P39" s="370"/>
      <c r="Q39" s="370"/>
      <c r="R39" s="370"/>
      <c r="S39" s="370"/>
      <c r="T39" s="370"/>
      <c r="U39" s="370"/>
      <c r="V39" s="370"/>
      <c r="W39" s="370"/>
      <c r="X39" s="370"/>
      <c r="Y39" s="370"/>
      <c r="Z39" s="370"/>
    </row>
    <row r="40">
      <c r="A40" s="370" t="s">
        <v>1368</v>
      </c>
      <c r="B40" s="477">
        <v>2.19</v>
      </c>
      <c r="C40" s="370" t="s">
        <v>1379</v>
      </c>
      <c r="D40" s="370"/>
      <c r="E40" s="370"/>
      <c r="F40" s="370"/>
      <c r="G40" s="370"/>
      <c r="H40" s="370"/>
      <c r="I40" s="370"/>
      <c r="J40" s="370"/>
      <c r="K40" s="370"/>
      <c r="L40" s="370"/>
      <c r="M40" s="370"/>
      <c r="N40" s="370"/>
      <c r="O40" s="370"/>
      <c r="P40" s="370"/>
      <c r="Q40" s="370"/>
      <c r="R40" s="370"/>
      <c r="S40" s="370"/>
      <c r="T40" s="370"/>
      <c r="U40" s="370"/>
      <c r="V40" s="370"/>
      <c r="W40" s="370"/>
      <c r="X40" s="370"/>
      <c r="Y40" s="370"/>
      <c r="Z40" s="370"/>
    </row>
    <row r="41">
      <c r="A41" s="370" t="s">
        <v>1369</v>
      </c>
      <c r="B41" s="477">
        <v>2.29</v>
      </c>
      <c r="C41" s="370" t="s">
        <v>1380</v>
      </c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  <c r="U41" s="370"/>
      <c r="V41" s="370"/>
      <c r="W41" s="370"/>
      <c r="X41" s="370"/>
      <c r="Y41" s="370"/>
      <c r="Z41" s="370"/>
    </row>
    <row r="42">
      <c r="A42" s="370" t="s">
        <v>1381</v>
      </c>
      <c r="B42" s="477">
        <v>0.86</v>
      </c>
      <c r="C42" s="370"/>
      <c r="D42" s="370"/>
      <c r="E42" s="370"/>
      <c r="F42" s="370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0"/>
      <c r="T42" s="370"/>
      <c r="U42" s="370"/>
      <c r="V42" s="370"/>
      <c r="W42" s="370"/>
      <c r="X42" s="370"/>
      <c r="Y42" s="370"/>
      <c r="Z42" s="370"/>
    </row>
    <row r="43">
      <c r="A43" s="370" t="s">
        <v>1382</v>
      </c>
      <c r="B43" s="477">
        <v>2.18</v>
      </c>
      <c r="C43" s="370"/>
      <c r="D43" s="370"/>
      <c r="E43" s="370"/>
      <c r="F43" s="370"/>
      <c r="G43" s="370"/>
      <c r="H43" s="370"/>
      <c r="I43" s="370"/>
      <c r="J43" s="370"/>
      <c r="K43" s="370"/>
      <c r="L43" s="370"/>
      <c r="M43" s="370"/>
      <c r="N43" s="370"/>
      <c r="O43" s="370"/>
      <c r="P43" s="370"/>
      <c r="Q43" s="370"/>
      <c r="R43" s="370"/>
      <c r="S43" s="370"/>
      <c r="T43" s="370"/>
      <c r="U43" s="370"/>
      <c r="V43" s="370"/>
      <c r="W43" s="370"/>
      <c r="X43" s="370"/>
      <c r="Y43" s="370"/>
      <c r="Z43" s="370"/>
    </row>
    <row r="44">
      <c r="A44" s="370" t="s">
        <v>1383</v>
      </c>
      <c r="B44" s="477">
        <v>0.65</v>
      </c>
      <c r="C44" s="370"/>
      <c r="D44" s="370"/>
      <c r="E44" s="370"/>
      <c r="F44" s="370"/>
      <c r="G44" s="370"/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  <c r="U44" s="370"/>
      <c r="V44" s="370"/>
      <c r="W44" s="370"/>
      <c r="X44" s="370"/>
      <c r="Y44" s="370"/>
      <c r="Z44" s="370"/>
    </row>
    <row r="45">
      <c r="A45" s="478" t="s">
        <v>1374</v>
      </c>
      <c r="B45" s="477">
        <v>2.09</v>
      </c>
      <c r="C45" s="370"/>
      <c r="D45" s="370"/>
      <c r="E45" s="370"/>
      <c r="F45" s="370"/>
      <c r="G45" s="370"/>
      <c r="H45" s="370"/>
      <c r="I45" s="370"/>
      <c r="J45" s="370"/>
      <c r="K45" s="370"/>
      <c r="L45" s="370"/>
      <c r="M45" s="370"/>
      <c r="N45" s="370"/>
      <c r="O45" s="370"/>
      <c r="P45" s="370"/>
      <c r="Q45" s="370"/>
      <c r="R45" s="370"/>
      <c r="S45" s="370"/>
      <c r="T45" s="370"/>
      <c r="U45" s="370"/>
      <c r="V45" s="370"/>
      <c r="W45" s="370"/>
      <c r="X45" s="370"/>
      <c r="Y45" s="370"/>
      <c r="Z45" s="370"/>
    </row>
    <row r="46">
      <c r="A46" s="482" t="s">
        <v>952</v>
      </c>
      <c r="B46" s="481">
        <f>SUM(B33:B45)</f>
        <v>30.33</v>
      </c>
      <c r="C46" s="475" t="s">
        <v>1384</v>
      </c>
      <c r="D46" s="370"/>
      <c r="E46" s="370"/>
      <c r="F46" s="370"/>
      <c r="G46" s="370"/>
      <c r="H46" s="370"/>
      <c r="I46" s="370"/>
      <c r="J46" s="370"/>
      <c r="K46" s="370"/>
      <c r="L46" s="370"/>
      <c r="M46" s="370"/>
      <c r="N46" s="370"/>
      <c r="O46" s="370"/>
      <c r="P46" s="370"/>
      <c r="Q46" s="370"/>
      <c r="R46" s="370"/>
      <c r="S46" s="370"/>
      <c r="T46" s="370"/>
      <c r="U46" s="370"/>
      <c r="V46" s="370"/>
      <c r="W46" s="370"/>
      <c r="X46" s="370"/>
      <c r="Y46" s="370"/>
      <c r="Z46" s="370"/>
    </row>
    <row r="47">
      <c r="A47" s="475" t="s">
        <v>1148</v>
      </c>
      <c r="B47" s="476" t="s">
        <v>982</v>
      </c>
      <c r="C47" s="476" t="s">
        <v>22</v>
      </c>
      <c r="D47" s="370"/>
      <c r="E47" s="370"/>
      <c r="F47" s="370"/>
      <c r="G47" s="370"/>
      <c r="H47" s="370"/>
      <c r="I47" s="370"/>
      <c r="J47" s="370"/>
      <c r="K47" s="370"/>
      <c r="L47" s="370"/>
      <c r="M47" s="370"/>
      <c r="N47" s="370"/>
      <c r="O47" s="370"/>
      <c r="P47" s="370"/>
      <c r="Q47" s="370"/>
      <c r="R47" s="370"/>
      <c r="S47" s="370"/>
      <c r="T47" s="370"/>
      <c r="U47" s="370"/>
      <c r="V47" s="370"/>
      <c r="W47" s="370"/>
      <c r="X47" s="370"/>
      <c r="Y47" s="370"/>
      <c r="Z47" s="370"/>
    </row>
    <row r="48">
      <c r="A48" s="370" t="s">
        <v>1375</v>
      </c>
      <c r="B48" s="483" t="s">
        <v>329</v>
      </c>
      <c r="C48" s="370" t="s">
        <v>1385</v>
      </c>
      <c r="D48" s="370"/>
      <c r="E48" s="370"/>
      <c r="F48" s="370"/>
      <c r="G48" s="370"/>
      <c r="H48" s="370"/>
      <c r="I48" s="370"/>
      <c r="J48" s="370"/>
      <c r="K48" s="370"/>
      <c r="L48" s="370"/>
      <c r="M48" s="370"/>
      <c r="N48" s="370"/>
      <c r="O48" s="370"/>
      <c r="P48" s="370"/>
      <c r="Q48" s="370"/>
      <c r="R48" s="370"/>
      <c r="S48" s="370"/>
      <c r="T48" s="370"/>
      <c r="U48" s="370"/>
      <c r="V48" s="370"/>
      <c r="W48" s="370"/>
      <c r="X48" s="370"/>
      <c r="Y48" s="370"/>
      <c r="Z48" s="370"/>
    </row>
    <row r="49">
      <c r="A49" s="370" t="s">
        <v>1361</v>
      </c>
      <c r="B49" s="483" t="s">
        <v>329</v>
      </c>
      <c r="C49" s="370" t="s">
        <v>1385</v>
      </c>
      <c r="D49" s="370"/>
      <c r="E49" s="370"/>
      <c r="F49" s="370"/>
      <c r="G49" s="370"/>
      <c r="H49" s="370"/>
      <c r="I49" s="370"/>
      <c r="J49" s="370"/>
      <c r="K49" s="370"/>
      <c r="L49" s="370"/>
      <c r="M49" s="370"/>
      <c r="N49" s="370"/>
      <c r="O49" s="370"/>
      <c r="P49" s="370"/>
      <c r="Q49" s="370"/>
      <c r="R49" s="370"/>
      <c r="S49" s="370"/>
      <c r="T49" s="370"/>
      <c r="U49" s="370"/>
      <c r="V49" s="370"/>
      <c r="W49" s="370"/>
      <c r="X49" s="370"/>
      <c r="Y49" s="370"/>
      <c r="Z49" s="370"/>
    </row>
    <row r="50">
      <c r="A50" s="370" t="s">
        <v>1376</v>
      </c>
      <c r="B50" s="483" t="s">
        <v>329</v>
      </c>
      <c r="C50" s="370" t="s">
        <v>1385</v>
      </c>
      <c r="D50" s="370"/>
      <c r="E50" s="370"/>
      <c r="F50" s="370"/>
      <c r="G50" s="370"/>
      <c r="H50" s="370"/>
      <c r="I50" s="370"/>
      <c r="J50" s="370"/>
      <c r="K50" s="370"/>
      <c r="L50" s="370"/>
      <c r="M50" s="370"/>
      <c r="N50" s="370"/>
      <c r="O50" s="370"/>
      <c r="P50" s="370"/>
      <c r="Q50" s="370"/>
      <c r="R50" s="370"/>
      <c r="S50" s="370"/>
      <c r="T50" s="370"/>
      <c r="U50" s="370"/>
      <c r="V50" s="370"/>
      <c r="W50" s="370"/>
      <c r="X50" s="370"/>
      <c r="Y50" s="370"/>
      <c r="Z50" s="370"/>
    </row>
    <row r="51">
      <c r="A51" s="370" t="s">
        <v>1364</v>
      </c>
      <c r="B51" s="483" t="s">
        <v>329</v>
      </c>
      <c r="C51" s="370" t="s">
        <v>1385</v>
      </c>
      <c r="D51" s="370"/>
      <c r="E51" s="370"/>
      <c r="F51" s="370"/>
      <c r="G51" s="370"/>
      <c r="H51" s="370"/>
      <c r="I51" s="370"/>
      <c r="J51" s="370"/>
      <c r="K51" s="370"/>
      <c r="L51" s="370"/>
      <c r="M51" s="370"/>
      <c r="N51" s="370"/>
      <c r="O51" s="370"/>
      <c r="P51" s="370"/>
      <c r="Q51" s="370"/>
      <c r="R51" s="370"/>
      <c r="S51" s="370"/>
      <c r="T51" s="370"/>
      <c r="U51" s="370"/>
      <c r="V51" s="370"/>
      <c r="W51" s="370"/>
      <c r="X51" s="370"/>
      <c r="Y51" s="370"/>
      <c r="Z51" s="370"/>
    </row>
    <row r="52">
      <c r="A52" s="370" t="s">
        <v>1365</v>
      </c>
      <c r="B52" s="483" t="s">
        <v>329</v>
      </c>
      <c r="C52" s="370" t="s">
        <v>1385</v>
      </c>
      <c r="D52" s="370"/>
      <c r="E52" s="370"/>
      <c r="F52" s="370"/>
      <c r="G52" s="370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  <c r="U52" s="370"/>
      <c r="V52" s="370"/>
      <c r="W52" s="370"/>
      <c r="X52" s="370"/>
      <c r="Y52" s="370"/>
      <c r="Z52" s="370"/>
    </row>
    <row r="53">
      <c r="A53" s="370" t="s">
        <v>1366</v>
      </c>
      <c r="B53" s="483" t="s">
        <v>329</v>
      </c>
      <c r="C53" s="370" t="s">
        <v>1385</v>
      </c>
      <c r="D53" s="370"/>
      <c r="E53" s="370"/>
      <c r="F53" s="370"/>
      <c r="G53" s="370"/>
      <c r="H53" s="370"/>
      <c r="I53" s="370"/>
      <c r="J53" s="370"/>
      <c r="K53" s="370"/>
      <c r="L53" s="370"/>
      <c r="M53" s="370"/>
      <c r="N53" s="370"/>
      <c r="O53" s="370"/>
      <c r="P53" s="370"/>
      <c r="Q53" s="370"/>
      <c r="R53" s="370"/>
      <c r="S53" s="370"/>
      <c r="T53" s="370"/>
      <c r="U53" s="370"/>
      <c r="V53" s="370"/>
      <c r="W53" s="370"/>
      <c r="X53" s="370"/>
      <c r="Y53" s="370"/>
      <c r="Z53" s="370"/>
    </row>
    <row r="54">
      <c r="A54" s="478" t="s">
        <v>1367</v>
      </c>
      <c r="B54" s="483" t="s">
        <v>329</v>
      </c>
      <c r="C54" s="370" t="s">
        <v>1385</v>
      </c>
      <c r="D54" s="370"/>
      <c r="E54" s="370"/>
      <c r="F54" s="370"/>
      <c r="G54" s="370"/>
      <c r="H54" s="370"/>
      <c r="I54" s="370"/>
      <c r="J54" s="370"/>
      <c r="K54" s="370"/>
      <c r="L54" s="370"/>
      <c r="M54" s="370"/>
      <c r="N54" s="370"/>
      <c r="O54" s="370"/>
      <c r="P54" s="370"/>
      <c r="Q54" s="370"/>
      <c r="R54" s="370"/>
      <c r="S54" s="370"/>
      <c r="T54" s="370"/>
      <c r="U54" s="370"/>
      <c r="V54" s="370"/>
      <c r="W54" s="370"/>
      <c r="X54" s="370"/>
      <c r="Y54" s="370"/>
      <c r="Z54" s="370"/>
    </row>
    <row r="55">
      <c r="A55" s="370" t="s">
        <v>1368</v>
      </c>
      <c r="B55" s="483" t="s">
        <v>329</v>
      </c>
      <c r="C55" s="370" t="s">
        <v>1385</v>
      </c>
      <c r="D55" s="370"/>
      <c r="E55" s="370"/>
      <c r="F55" s="370"/>
      <c r="G55" s="370"/>
      <c r="H55" s="370"/>
      <c r="I55" s="370"/>
      <c r="J55" s="370"/>
      <c r="K55" s="370"/>
      <c r="L55" s="370"/>
      <c r="M55" s="370"/>
      <c r="N55" s="370"/>
      <c r="O55" s="370"/>
      <c r="P55" s="370"/>
      <c r="Q55" s="370"/>
      <c r="R55" s="370"/>
      <c r="S55" s="370"/>
      <c r="T55" s="370"/>
      <c r="U55" s="370"/>
      <c r="V55" s="370"/>
      <c r="W55" s="370"/>
      <c r="X55" s="370"/>
      <c r="Y55" s="370"/>
      <c r="Z55" s="370"/>
    </row>
    <row r="56">
      <c r="A56" s="370" t="s">
        <v>1369</v>
      </c>
      <c r="B56" s="483" t="s">
        <v>329</v>
      </c>
      <c r="C56" s="370" t="s">
        <v>1385</v>
      </c>
      <c r="D56" s="370"/>
      <c r="E56" s="370"/>
      <c r="F56" s="370"/>
      <c r="G56" s="370"/>
      <c r="H56" s="370"/>
      <c r="I56" s="370"/>
      <c r="J56" s="370"/>
      <c r="K56" s="370"/>
      <c r="L56" s="370"/>
      <c r="M56" s="370"/>
      <c r="N56" s="370"/>
      <c r="O56" s="370"/>
      <c r="P56" s="370"/>
      <c r="Q56" s="370"/>
      <c r="R56" s="370"/>
      <c r="S56" s="370"/>
      <c r="T56" s="370"/>
      <c r="U56" s="370"/>
      <c r="V56" s="370"/>
      <c r="W56" s="370"/>
      <c r="X56" s="370"/>
      <c r="Y56" s="370"/>
      <c r="Z56" s="370"/>
    </row>
    <row r="57">
      <c r="A57" s="370" t="s">
        <v>1371</v>
      </c>
      <c r="B57" s="483" t="s">
        <v>329</v>
      </c>
      <c r="C57" s="370" t="s">
        <v>1385</v>
      </c>
      <c r="D57" s="370"/>
      <c r="E57" s="370"/>
      <c r="F57" s="370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</row>
    <row r="58">
      <c r="A58" s="370" t="s">
        <v>1372</v>
      </c>
      <c r="B58" s="483" t="s">
        <v>329</v>
      </c>
      <c r="C58" s="370" t="s">
        <v>1385</v>
      </c>
      <c r="D58" s="370"/>
      <c r="E58" s="370"/>
      <c r="F58" s="370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  <c r="U58" s="370"/>
      <c r="V58" s="370"/>
      <c r="W58" s="370"/>
      <c r="X58" s="370"/>
      <c r="Y58" s="370"/>
      <c r="Z58" s="370"/>
    </row>
    <row r="59">
      <c r="A59" s="370" t="s">
        <v>1373</v>
      </c>
      <c r="B59" s="483" t="s">
        <v>329</v>
      </c>
      <c r="C59" s="370" t="s">
        <v>1385</v>
      </c>
      <c r="D59" s="370"/>
      <c r="E59" s="370"/>
      <c r="F59" s="370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0"/>
      <c r="X59" s="370"/>
      <c r="Y59" s="370"/>
      <c r="Z59" s="370"/>
    </row>
    <row r="60">
      <c r="A60" s="478" t="s">
        <v>1374</v>
      </c>
      <c r="B60" s="483" t="s">
        <v>329</v>
      </c>
      <c r="C60" s="370" t="s">
        <v>1385</v>
      </c>
      <c r="D60" s="370"/>
      <c r="E60" s="370"/>
      <c r="F60" s="370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  <c r="U60" s="370"/>
      <c r="V60" s="370"/>
      <c r="W60" s="370"/>
      <c r="X60" s="370"/>
      <c r="Y60" s="370"/>
      <c r="Z60" s="370"/>
    </row>
    <row r="61">
      <c r="A61" s="482" t="s">
        <v>952</v>
      </c>
      <c r="B61" s="484" t="s">
        <v>329</v>
      </c>
      <c r="C61" s="370"/>
      <c r="D61" s="370"/>
      <c r="E61" s="370"/>
      <c r="F61" s="370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  <c r="U61" s="370"/>
      <c r="V61" s="370"/>
      <c r="W61" s="370"/>
      <c r="X61" s="370"/>
      <c r="Y61" s="370"/>
      <c r="Z61" s="370"/>
    </row>
    <row r="62">
      <c r="A62" s="476" t="s">
        <v>1154</v>
      </c>
      <c r="B62" s="476" t="s">
        <v>982</v>
      </c>
      <c r="C62" s="476" t="s">
        <v>22</v>
      </c>
      <c r="D62" s="370"/>
      <c r="E62" s="370"/>
      <c r="F62" s="370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</row>
    <row r="63">
      <c r="A63" s="370" t="s">
        <v>1375</v>
      </c>
      <c r="B63" s="477">
        <v>2.98</v>
      </c>
      <c r="C63" s="370"/>
      <c r="D63" s="370"/>
      <c r="E63" s="370"/>
      <c r="F63" s="370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  <c r="U63" s="370"/>
      <c r="V63" s="370"/>
      <c r="W63" s="370"/>
      <c r="X63" s="370"/>
      <c r="Y63" s="370"/>
      <c r="Z63" s="370"/>
    </row>
    <row r="64">
      <c r="A64" s="370" t="s">
        <v>1361</v>
      </c>
      <c r="B64" s="477">
        <v>2.57</v>
      </c>
      <c r="C64" s="370"/>
      <c r="D64" s="370"/>
      <c r="E64" s="370"/>
      <c r="F64" s="370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  <c r="U64" s="370"/>
      <c r="V64" s="370"/>
      <c r="W64" s="370"/>
      <c r="X64" s="370"/>
      <c r="Y64" s="370"/>
      <c r="Z64" s="370"/>
    </row>
    <row r="65">
      <c r="A65" s="370" t="s">
        <v>1376</v>
      </c>
      <c r="B65" s="477">
        <v>5.98</v>
      </c>
      <c r="C65" s="476" t="s">
        <v>1386</v>
      </c>
      <c r="D65" s="370"/>
      <c r="E65" s="370"/>
      <c r="F65" s="370"/>
      <c r="G65" s="370"/>
      <c r="H65" s="370"/>
      <c r="I65" s="370"/>
      <c r="J65" s="370"/>
      <c r="K65" s="370"/>
      <c r="L65" s="370"/>
      <c r="M65" s="370"/>
      <c r="N65" s="370"/>
      <c r="O65" s="370"/>
      <c r="P65" s="370"/>
      <c r="Q65" s="370"/>
      <c r="R65" s="370"/>
      <c r="S65" s="370"/>
      <c r="T65" s="370"/>
      <c r="U65" s="370"/>
      <c r="V65" s="370"/>
      <c r="W65" s="370"/>
      <c r="X65" s="370"/>
      <c r="Y65" s="370"/>
      <c r="Z65" s="370"/>
    </row>
    <row r="66">
      <c r="A66" s="370" t="s">
        <v>1364</v>
      </c>
      <c r="B66" s="477">
        <v>5.92</v>
      </c>
      <c r="C66" s="370"/>
      <c r="D66" s="370"/>
      <c r="E66" s="370"/>
      <c r="F66" s="370"/>
      <c r="G66" s="370"/>
      <c r="H66" s="370"/>
      <c r="I66" s="370"/>
      <c r="J66" s="370"/>
      <c r="K66" s="370"/>
      <c r="L66" s="370"/>
      <c r="M66" s="370"/>
      <c r="N66" s="370"/>
      <c r="O66" s="370"/>
      <c r="P66" s="370"/>
      <c r="Q66" s="370"/>
      <c r="R66" s="370"/>
      <c r="S66" s="370"/>
      <c r="T66" s="370"/>
      <c r="U66" s="370"/>
      <c r="V66" s="370"/>
      <c r="W66" s="370"/>
      <c r="X66" s="370"/>
      <c r="Y66" s="370"/>
      <c r="Z66" s="370"/>
    </row>
    <row r="67">
      <c r="A67" s="370" t="s">
        <v>1365</v>
      </c>
      <c r="B67" s="477">
        <v>1.88</v>
      </c>
      <c r="C67" s="370"/>
      <c r="D67" s="370"/>
      <c r="E67" s="370"/>
      <c r="F67" s="370"/>
      <c r="G67" s="370"/>
      <c r="H67" s="370"/>
      <c r="I67" s="370"/>
      <c r="J67" s="370"/>
      <c r="K67" s="370"/>
      <c r="L67" s="370"/>
      <c r="M67" s="370"/>
      <c r="N67" s="370"/>
      <c r="O67" s="370"/>
      <c r="P67" s="370"/>
      <c r="Q67" s="370"/>
      <c r="R67" s="370"/>
      <c r="S67" s="370"/>
      <c r="T67" s="370"/>
      <c r="U67" s="370"/>
      <c r="V67" s="370"/>
      <c r="W67" s="370"/>
      <c r="X67" s="370"/>
      <c r="Y67" s="370"/>
      <c r="Z67" s="370"/>
    </row>
    <row r="68">
      <c r="A68" s="370" t="s">
        <v>1366</v>
      </c>
      <c r="B68" s="477">
        <v>2.24</v>
      </c>
      <c r="C68" s="370"/>
      <c r="D68" s="370"/>
      <c r="E68" s="370"/>
      <c r="F68" s="370"/>
      <c r="G68" s="370"/>
      <c r="H68" s="370"/>
      <c r="I68" s="370"/>
      <c r="J68" s="370"/>
      <c r="K68" s="370"/>
      <c r="L68" s="370"/>
      <c r="M68" s="370"/>
      <c r="N68" s="370"/>
      <c r="O68" s="370"/>
      <c r="P68" s="370"/>
      <c r="Q68" s="370"/>
      <c r="R68" s="370"/>
      <c r="S68" s="370"/>
      <c r="T68" s="370"/>
      <c r="U68" s="370"/>
      <c r="V68" s="370"/>
      <c r="W68" s="370"/>
      <c r="X68" s="370"/>
      <c r="Y68" s="370"/>
      <c r="Z68" s="370"/>
    </row>
    <row r="69">
      <c r="A69" s="370" t="s">
        <v>1367</v>
      </c>
      <c r="B69" s="477">
        <v>1.88</v>
      </c>
      <c r="C69" s="370"/>
      <c r="D69" s="370"/>
      <c r="E69" s="370"/>
      <c r="F69" s="370"/>
      <c r="G69" s="370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0"/>
      <c r="S69" s="370"/>
      <c r="T69" s="370"/>
      <c r="U69" s="370"/>
      <c r="V69" s="370"/>
      <c r="W69" s="370"/>
      <c r="X69" s="370"/>
      <c r="Y69" s="370"/>
      <c r="Z69" s="370"/>
    </row>
    <row r="70">
      <c r="A70" s="370" t="s">
        <v>1387</v>
      </c>
      <c r="B70" s="477">
        <v>3.98</v>
      </c>
      <c r="C70" s="370"/>
      <c r="D70" s="370"/>
      <c r="E70" s="370"/>
      <c r="F70" s="370"/>
      <c r="G70" s="370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0"/>
      <c r="S70" s="370"/>
      <c r="T70" s="370"/>
      <c r="U70" s="370"/>
      <c r="V70" s="370"/>
      <c r="W70" s="370"/>
      <c r="X70" s="370"/>
      <c r="Y70" s="370"/>
      <c r="Z70" s="370"/>
    </row>
    <row r="71">
      <c r="A71" s="370" t="s">
        <v>1369</v>
      </c>
      <c r="B71" s="477">
        <v>3.88</v>
      </c>
      <c r="C71" s="370"/>
      <c r="D71" s="370"/>
      <c r="E71" s="370"/>
      <c r="F71" s="370"/>
      <c r="G71" s="370"/>
      <c r="H71" s="370"/>
      <c r="I71" s="370"/>
      <c r="J71" s="370"/>
      <c r="K71" s="370"/>
      <c r="L71" s="370"/>
      <c r="M71" s="370"/>
      <c r="N71" s="370"/>
      <c r="O71" s="370"/>
      <c r="P71" s="370"/>
      <c r="Q71" s="370"/>
      <c r="R71" s="370"/>
      <c r="S71" s="370"/>
      <c r="T71" s="370"/>
      <c r="U71" s="370"/>
      <c r="V71" s="370"/>
      <c r="W71" s="370"/>
      <c r="X71" s="370"/>
      <c r="Y71" s="370"/>
      <c r="Z71" s="370"/>
    </row>
    <row r="72">
      <c r="A72" s="370" t="s">
        <v>1371</v>
      </c>
      <c r="B72" s="477">
        <v>1.48</v>
      </c>
      <c r="C72" s="370"/>
      <c r="D72" s="370"/>
      <c r="E72" s="370"/>
      <c r="F72" s="370"/>
      <c r="G72" s="370"/>
      <c r="H72" s="370"/>
      <c r="I72" s="370"/>
      <c r="J72" s="370"/>
      <c r="K72" s="370"/>
      <c r="L72" s="370"/>
      <c r="M72" s="370"/>
      <c r="N72" s="370"/>
      <c r="O72" s="370"/>
      <c r="P72" s="370"/>
      <c r="Q72" s="370"/>
      <c r="R72" s="370"/>
      <c r="S72" s="370"/>
      <c r="T72" s="370"/>
      <c r="U72" s="370"/>
      <c r="V72" s="370"/>
      <c r="W72" s="370"/>
      <c r="X72" s="370"/>
      <c r="Y72" s="370"/>
      <c r="Z72" s="370"/>
    </row>
    <row r="73">
      <c r="A73" s="370" t="s">
        <v>1372</v>
      </c>
      <c r="B73" s="477">
        <v>0.93</v>
      </c>
      <c r="C73" s="370"/>
      <c r="D73" s="370"/>
      <c r="E73" s="370"/>
      <c r="F73" s="370"/>
      <c r="G73" s="370"/>
      <c r="H73" s="370"/>
      <c r="I73" s="370"/>
      <c r="J73" s="370"/>
      <c r="K73" s="370"/>
      <c r="L73" s="370"/>
      <c r="M73" s="370"/>
      <c r="N73" s="370"/>
      <c r="O73" s="370"/>
      <c r="P73" s="370"/>
      <c r="Q73" s="370"/>
      <c r="R73" s="370"/>
      <c r="S73" s="370"/>
      <c r="T73" s="370"/>
      <c r="U73" s="370"/>
      <c r="V73" s="370"/>
      <c r="W73" s="370"/>
      <c r="X73" s="370"/>
      <c r="Y73" s="370"/>
      <c r="Z73" s="370"/>
    </row>
    <row r="74">
      <c r="A74" s="370" t="s">
        <v>1373</v>
      </c>
      <c r="B74" s="477">
        <v>0.64</v>
      </c>
      <c r="C74" s="370"/>
      <c r="D74" s="370"/>
      <c r="E74" s="370"/>
      <c r="F74" s="370"/>
      <c r="G74" s="370"/>
      <c r="H74" s="370"/>
      <c r="I74" s="370"/>
      <c r="J74" s="370"/>
      <c r="K74" s="370"/>
      <c r="L74" s="370"/>
      <c r="M74" s="370"/>
      <c r="N74" s="370"/>
      <c r="O74" s="370"/>
      <c r="P74" s="370"/>
      <c r="Q74" s="370"/>
      <c r="R74" s="370"/>
      <c r="S74" s="370"/>
      <c r="T74" s="370"/>
      <c r="U74" s="370"/>
      <c r="V74" s="370"/>
      <c r="W74" s="370"/>
      <c r="X74" s="370"/>
      <c r="Y74" s="370"/>
      <c r="Z74" s="370"/>
    </row>
    <row r="75">
      <c r="A75" s="370" t="s">
        <v>1374</v>
      </c>
      <c r="B75" s="477">
        <v>2.88</v>
      </c>
      <c r="C75" s="370"/>
      <c r="D75" s="370"/>
      <c r="E75" s="370"/>
      <c r="F75" s="370"/>
      <c r="G75" s="370"/>
      <c r="H75" s="370"/>
      <c r="I75" s="370"/>
      <c r="J75" s="370"/>
      <c r="K75" s="370"/>
      <c r="L75" s="370"/>
      <c r="M75" s="370"/>
      <c r="N75" s="370"/>
      <c r="O75" s="370"/>
      <c r="P75" s="370"/>
      <c r="Q75" s="370"/>
      <c r="R75" s="370"/>
      <c r="S75" s="370"/>
      <c r="T75" s="370"/>
      <c r="U75" s="370"/>
      <c r="V75" s="370"/>
      <c r="W75" s="370"/>
      <c r="X75" s="370"/>
      <c r="Y75" s="370"/>
      <c r="Z75" s="370"/>
    </row>
    <row r="76">
      <c r="A76" s="482" t="s">
        <v>952</v>
      </c>
      <c r="B76" s="481">
        <f>SUM(B63:B75)</f>
        <v>37.24</v>
      </c>
      <c r="C76" s="370"/>
      <c r="D76" s="370"/>
      <c r="E76" s="370"/>
      <c r="F76" s="370"/>
      <c r="G76" s="370"/>
      <c r="H76" s="370"/>
      <c r="I76" s="370"/>
      <c r="J76" s="370"/>
      <c r="K76" s="370"/>
      <c r="L76" s="370"/>
      <c r="M76" s="370"/>
      <c r="N76" s="370"/>
      <c r="O76" s="370"/>
      <c r="P76" s="370"/>
      <c r="Q76" s="370"/>
      <c r="R76" s="370"/>
      <c r="S76" s="370"/>
      <c r="T76" s="370"/>
      <c r="U76" s="370"/>
      <c r="V76" s="370"/>
      <c r="W76" s="370"/>
      <c r="X76" s="370"/>
      <c r="Y76" s="370"/>
      <c r="Z76" s="370"/>
    </row>
    <row r="77">
      <c r="A77" s="370"/>
      <c r="B77" s="370"/>
      <c r="C77" s="370"/>
      <c r="D77" s="370"/>
      <c r="E77" s="370"/>
      <c r="F77" s="370"/>
      <c r="G77" s="370"/>
      <c r="H77" s="370"/>
      <c r="I77" s="370"/>
      <c r="J77" s="370"/>
      <c r="K77" s="370"/>
      <c r="L77" s="370"/>
      <c r="M77" s="370"/>
      <c r="N77" s="370"/>
      <c r="O77" s="370"/>
      <c r="P77" s="370"/>
      <c r="Q77" s="370"/>
      <c r="R77" s="370"/>
      <c r="S77" s="370"/>
      <c r="T77" s="370"/>
      <c r="U77" s="370"/>
      <c r="V77" s="370"/>
      <c r="W77" s="370"/>
      <c r="X77" s="370"/>
      <c r="Y77" s="370"/>
      <c r="Z77" s="370"/>
    </row>
    <row r="78">
      <c r="A78" s="370"/>
      <c r="B78" s="370"/>
      <c r="C78" s="370"/>
      <c r="D78" s="370"/>
      <c r="E78" s="370"/>
      <c r="F78" s="370"/>
      <c r="G78" s="370"/>
      <c r="H78" s="370"/>
      <c r="I78" s="370"/>
      <c r="J78" s="370"/>
      <c r="K78" s="370"/>
      <c r="L78" s="370"/>
      <c r="M78" s="370"/>
      <c r="N78" s="370"/>
      <c r="O78" s="370"/>
      <c r="P78" s="370"/>
      <c r="Q78" s="370"/>
      <c r="R78" s="370"/>
      <c r="S78" s="370"/>
      <c r="T78" s="370"/>
      <c r="U78" s="370"/>
      <c r="V78" s="370"/>
      <c r="W78" s="370"/>
      <c r="X78" s="370"/>
      <c r="Y78" s="370"/>
      <c r="Z78" s="370"/>
    </row>
    <row r="79">
      <c r="A79" s="370"/>
      <c r="B79" s="370"/>
      <c r="C79" s="370"/>
      <c r="D79" s="370"/>
      <c r="E79" s="370"/>
      <c r="F79" s="370"/>
      <c r="G79" s="370"/>
      <c r="H79" s="370"/>
      <c r="I79" s="370"/>
      <c r="J79" s="370"/>
      <c r="K79" s="370"/>
      <c r="L79" s="370"/>
      <c r="M79" s="370"/>
      <c r="N79" s="370"/>
      <c r="O79" s="370"/>
      <c r="P79" s="370"/>
      <c r="Q79" s="370"/>
      <c r="R79" s="370"/>
      <c r="S79" s="370"/>
      <c r="T79" s="370"/>
      <c r="U79" s="370"/>
      <c r="V79" s="370"/>
      <c r="W79" s="370"/>
      <c r="X79" s="370"/>
      <c r="Y79" s="370"/>
      <c r="Z79" s="370"/>
    </row>
    <row r="80">
      <c r="A80" s="370"/>
      <c r="B80" s="370"/>
      <c r="C80" s="370"/>
      <c r="D80" s="370"/>
      <c r="E80" s="370"/>
      <c r="F80" s="370"/>
      <c r="G80" s="370"/>
      <c r="H80" s="370"/>
      <c r="I80" s="370"/>
      <c r="J80" s="370"/>
      <c r="K80" s="370"/>
      <c r="L80" s="370"/>
      <c r="M80" s="370"/>
      <c r="N80" s="370"/>
      <c r="O80" s="370"/>
      <c r="P80" s="370"/>
      <c r="Q80" s="370"/>
      <c r="R80" s="370"/>
      <c r="S80" s="370"/>
      <c r="T80" s="370"/>
      <c r="U80" s="370"/>
      <c r="V80" s="370"/>
      <c r="W80" s="370"/>
      <c r="X80" s="370"/>
      <c r="Y80" s="370"/>
      <c r="Z80" s="370"/>
    </row>
    <row r="81">
      <c r="A81" s="370"/>
      <c r="B81" s="370"/>
      <c r="C81" s="370"/>
      <c r="D81" s="370"/>
      <c r="E81" s="370"/>
      <c r="F81" s="370"/>
      <c r="G81" s="370"/>
      <c r="H81" s="370"/>
      <c r="I81" s="370"/>
      <c r="J81" s="370"/>
      <c r="K81" s="370"/>
      <c r="L81" s="370"/>
      <c r="M81" s="370"/>
      <c r="N81" s="370"/>
      <c r="O81" s="370"/>
      <c r="P81" s="370"/>
      <c r="Q81" s="370"/>
      <c r="R81" s="370"/>
      <c r="S81" s="370"/>
      <c r="T81" s="370"/>
      <c r="U81" s="370"/>
      <c r="V81" s="370"/>
      <c r="W81" s="370"/>
      <c r="X81" s="370"/>
      <c r="Y81" s="370"/>
      <c r="Z81" s="370"/>
    </row>
    <row r="82">
      <c r="A82" s="370"/>
      <c r="B82" s="370"/>
      <c r="C82" s="370"/>
      <c r="D82" s="370"/>
      <c r="E82" s="370"/>
      <c r="F82" s="370"/>
      <c r="G82" s="370"/>
      <c r="H82" s="370"/>
      <c r="I82" s="370"/>
      <c r="J82" s="370"/>
      <c r="K82" s="370"/>
      <c r="L82" s="370"/>
      <c r="M82" s="370"/>
      <c r="N82" s="370"/>
      <c r="O82" s="370"/>
      <c r="P82" s="370"/>
      <c r="Q82" s="370"/>
      <c r="R82" s="370"/>
      <c r="S82" s="370"/>
      <c r="T82" s="370"/>
      <c r="U82" s="370"/>
      <c r="V82" s="370"/>
      <c r="W82" s="370"/>
      <c r="X82" s="370"/>
      <c r="Y82" s="370"/>
      <c r="Z82" s="370"/>
    </row>
    <row r="83">
      <c r="A83" s="370"/>
      <c r="B83" s="370"/>
      <c r="C83" s="370"/>
      <c r="D83" s="370"/>
      <c r="E83" s="370"/>
      <c r="F83" s="370"/>
      <c r="G83" s="370"/>
      <c r="H83" s="370"/>
      <c r="I83" s="370"/>
      <c r="J83" s="370"/>
      <c r="K83" s="370"/>
      <c r="L83" s="370"/>
      <c r="M83" s="370"/>
      <c r="N83" s="370"/>
      <c r="O83" s="370"/>
      <c r="P83" s="370"/>
      <c r="Q83" s="370"/>
      <c r="R83" s="370"/>
      <c r="S83" s="370"/>
      <c r="T83" s="370"/>
      <c r="U83" s="370"/>
      <c r="V83" s="370"/>
      <c r="W83" s="370"/>
      <c r="X83" s="370"/>
      <c r="Y83" s="370"/>
      <c r="Z83" s="370"/>
    </row>
    <row r="84">
      <c r="A84" s="370"/>
      <c r="B84" s="370"/>
      <c r="C84" s="370"/>
      <c r="D84" s="370"/>
      <c r="E84" s="370"/>
      <c r="F84" s="370"/>
      <c r="G84" s="370"/>
      <c r="H84" s="370"/>
      <c r="I84" s="370"/>
      <c r="J84" s="370"/>
      <c r="K84" s="370"/>
      <c r="L84" s="370"/>
      <c r="M84" s="370"/>
      <c r="N84" s="370"/>
      <c r="O84" s="370"/>
      <c r="P84" s="370"/>
      <c r="Q84" s="370"/>
      <c r="R84" s="370"/>
      <c r="S84" s="370"/>
      <c r="T84" s="370"/>
      <c r="U84" s="370"/>
      <c r="V84" s="370"/>
      <c r="W84" s="370"/>
      <c r="X84" s="370"/>
      <c r="Y84" s="370"/>
      <c r="Z84" s="370"/>
    </row>
    <row r="85">
      <c r="A85" s="370"/>
      <c r="B85" s="370"/>
      <c r="C85" s="370"/>
      <c r="D85" s="370"/>
      <c r="E85" s="370"/>
      <c r="F85" s="370"/>
      <c r="G85" s="370"/>
      <c r="H85" s="370"/>
      <c r="I85" s="370"/>
      <c r="J85" s="370"/>
      <c r="K85" s="370"/>
      <c r="L85" s="370"/>
      <c r="M85" s="370"/>
      <c r="N85" s="370"/>
      <c r="O85" s="370"/>
      <c r="P85" s="370"/>
      <c r="Q85" s="370"/>
      <c r="R85" s="370"/>
      <c r="S85" s="370"/>
      <c r="T85" s="370"/>
      <c r="U85" s="370"/>
      <c r="V85" s="370"/>
      <c r="W85" s="370"/>
      <c r="X85" s="370"/>
      <c r="Y85" s="370"/>
      <c r="Z85" s="370"/>
    </row>
    <row r="86">
      <c r="A86" s="370"/>
      <c r="B86" s="370"/>
      <c r="C86" s="370"/>
      <c r="D86" s="370"/>
      <c r="E86" s="370"/>
      <c r="F86" s="370"/>
      <c r="G86" s="370"/>
      <c r="H86" s="370"/>
      <c r="I86" s="370"/>
      <c r="J86" s="370"/>
      <c r="K86" s="370"/>
      <c r="L86" s="370"/>
      <c r="M86" s="370"/>
      <c r="N86" s="370"/>
      <c r="O86" s="370"/>
      <c r="P86" s="370"/>
      <c r="Q86" s="370"/>
      <c r="R86" s="370"/>
      <c r="S86" s="370"/>
      <c r="T86" s="370"/>
      <c r="U86" s="370"/>
      <c r="V86" s="370"/>
      <c r="W86" s="370"/>
      <c r="X86" s="370"/>
      <c r="Y86" s="370"/>
      <c r="Z86" s="370"/>
    </row>
    <row r="87">
      <c r="A87" s="370"/>
      <c r="B87" s="370"/>
      <c r="C87" s="370"/>
      <c r="D87" s="370"/>
      <c r="E87" s="370"/>
      <c r="F87" s="370"/>
      <c r="G87" s="370"/>
      <c r="H87" s="370"/>
      <c r="I87" s="370"/>
      <c r="J87" s="370"/>
      <c r="K87" s="370"/>
      <c r="L87" s="370"/>
      <c r="M87" s="370"/>
      <c r="N87" s="370"/>
      <c r="O87" s="370"/>
      <c r="P87" s="370"/>
      <c r="Q87" s="370"/>
      <c r="R87" s="370"/>
      <c r="S87" s="370"/>
      <c r="T87" s="370"/>
      <c r="U87" s="370"/>
      <c r="V87" s="370"/>
      <c r="W87" s="370"/>
      <c r="X87" s="370"/>
      <c r="Y87" s="370"/>
      <c r="Z87" s="370"/>
    </row>
    <row r="88">
      <c r="A88" s="370"/>
      <c r="B88" s="370"/>
      <c r="C88" s="370"/>
      <c r="D88" s="370"/>
      <c r="E88" s="370"/>
      <c r="F88" s="370"/>
      <c r="G88" s="370"/>
      <c r="H88" s="370"/>
      <c r="I88" s="370"/>
      <c r="J88" s="370"/>
      <c r="K88" s="370"/>
      <c r="L88" s="370"/>
      <c r="M88" s="370"/>
      <c r="N88" s="370"/>
      <c r="O88" s="370"/>
      <c r="P88" s="370"/>
      <c r="Q88" s="370"/>
      <c r="R88" s="370"/>
      <c r="S88" s="370"/>
      <c r="T88" s="370"/>
      <c r="U88" s="370"/>
      <c r="V88" s="370"/>
      <c r="W88" s="370"/>
      <c r="X88" s="370"/>
      <c r="Y88" s="370"/>
      <c r="Z88" s="370"/>
    </row>
    <row r="89">
      <c r="A89" s="370"/>
      <c r="B89" s="370"/>
      <c r="C89" s="370"/>
      <c r="D89" s="370"/>
      <c r="E89" s="370"/>
      <c r="F89" s="370"/>
      <c r="G89" s="370"/>
      <c r="H89" s="370"/>
      <c r="I89" s="370"/>
      <c r="J89" s="370"/>
      <c r="K89" s="370"/>
      <c r="L89" s="370"/>
      <c r="M89" s="370"/>
      <c r="N89" s="370"/>
      <c r="O89" s="370"/>
      <c r="P89" s="370"/>
      <c r="Q89" s="370"/>
      <c r="R89" s="370"/>
      <c r="S89" s="370"/>
      <c r="T89" s="370"/>
      <c r="U89" s="370"/>
      <c r="V89" s="370"/>
      <c r="W89" s="370"/>
      <c r="X89" s="370"/>
      <c r="Y89" s="370"/>
      <c r="Z89" s="370"/>
    </row>
    <row r="90">
      <c r="A90" s="370"/>
      <c r="B90" s="370"/>
      <c r="C90" s="370"/>
      <c r="D90" s="370"/>
      <c r="E90" s="370"/>
      <c r="F90" s="370"/>
      <c r="G90" s="370"/>
      <c r="H90" s="370"/>
      <c r="I90" s="370"/>
      <c r="J90" s="370"/>
      <c r="K90" s="370"/>
      <c r="L90" s="370"/>
      <c r="M90" s="370"/>
      <c r="N90" s="370"/>
      <c r="O90" s="370"/>
      <c r="P90" s="370"/>
      <c r="Q90" s="370"/>
      <c r="R90" s="370"/>
      <c r="S90" s="370"/>
      <c r="T90" s="370"/>
      <c r="U90" s="370"/>
      <c r="V90" s="370"/>
      <c r="W90" s="370"/>
      <c r="X90" s="370"/>
      <c r="Y90" s="370"/>
      <c r="Z90" s="370"/>
    </row>
    <row r="91">
      <c r="A91" s="370"/>
      <c r="B91" s="370"/>
      <c r="C91" s="370"/>
      <c r="D91" s="370"/>
      <c r="E91" s="370"/>
      <c r="F91" s="370"/>
      <c r="G91" s="370"/>
      <c r="H91" s="370"/>
      <c r="I91" s="370"/>
      <c r="J91" s="370"/>
      <c r="K91" s="370"/>
      <c r="L91" s="370"/>
      <c r="M91" s="370"/>
      <c r="N91" s="370"/>
      <c r="O91" s="370"/>
      <c r="P91" s="370"/>
      <c r="Q91" s="370"/>
      <c r="R91" s="370"/>
      <c r="S91" s="370"/>
      <c r="T91" s="370"/>
      <c r="U91" s="370"/>
      <c r="V91" s="370"/>
      <c r="W91" s="370"/>
      <c r="X91" s="370"/>
      <c r="Y91" s="370"/>
      <c r="Z91" s="370"/>
    </row>
    <row r="92">
      <c r="A92" s="370"/>
      <c r="B92" s="370"/>
      <c r="C92" s="370"/>
      <c r="D92" s="370"/>
      <c r="E92" s="370"/>
      <c r="F92" s="370"/>
      <c r="G92" s="370"/>
      <c r="H92" s="370"/>
      <c r="I92" s="370"/>
      <c r="J92" s="370"/>
      <c r="K92" s="370"/>
      <c r="L92" s="370"/>
      <c r="M92" s="370"/>
      <c r="N92" s="370"/>
      <c r="O92" s="370"/>
      <c r="P92" s="370"/>
      <c r="Q92" s="370"/>
      <c r="R92" s="370"/>
      <c r="S92" s="370"/>
      <c r="T92" s="370"/>
      <c r="U92" s="370"/>
      <c r="V92" s="370"/>
      <c r="W92" s="370"/>
      <c r="X92" s="370"/>
      <c r="Y92" s="370"/>
      <c r="Z92" s="370"/>
    </row>
    <row r="93">
      <c r="A93" s="370"/>
      <c r="B93" s="370"/>
      <c r="C93" s="370"/>
      <c r="D93" s="370"/>
      <c r="E93" s="370"/>
      <c r="F93" s="370"/>
      <c r="G93" s="370"/>
      <c r="H93" s="370"/>
      <c r="I93" s="370"/>
      <c r="J93" s="370"/>
      <c r="K93" s="370"/>
      <c r="L93" s="370"/>
      <c r="M93" s="370"/>
      <c r="N93" s="370"/>
      <c r="O93" s="370"/>
      <c r="P93" s="370"/>
      <c r="Q93" s="370"/>
      <c r="R93" s="370"/>
      <c r="S93" s="370"/>
      <c r="T93" s="370"/>
      <c r="U93" s="370"/>
      <c r="V93" s="370"/>
      <c r="W93" s="370"/>
      <c r="X93" s="370"/>
      <c r="Y93" s="370"/>
      <c r="Z93" s="370"/>
    </row>
    <row r="94">
      <c r="A94" s="370"/>
      <c r="B94" s="370"/>
      <c r="C94" s="370"/>
      <c r="D94" s="370"/>
      <c r="E94" s="370"/>
      <c r="F94" s="370"/>
      <c r="G94" s="370"/>
      <c r="H94" s="370"/>
      <c r="I94" s="370"/>
      <c r="J94" s="370"/>
      <c r="K94" s="370"/>
      <c r="L94" s="370"/>
      <c r="M94" s="370"/>
      <c r="N94" s="370"/>
      <c r="O94" s="370"/>
      <c r="P94" s="370"/>
      <c r="Q94" s="370"/>
      <c r="R94" s="370"/>
      <c r="S94" s="370"/>
      <c r="T94" s="370"/>
      <c r="U94" s="370"/>
      <c r="V94" s="370"/>
      <c r="W94" s="370"/>
      <c r="X94" s="370"/>
      <c r="Y94" s="370"/>
      <c r="Z94" s="370"/>
    </row>
    <row r="95">
      <c r="A95" s="370"/>
      <c r="B95" s="370"/>
      <c r="C95" s="370"/>
      <c r="D95" s="370"/>
      <c r="E95" s="370"/>
      <c r="F95" s="370"/>
      <c r="G95" s="370"/>
      <c r="H95" s="370"/>
      <c r="I95" s="370"/>
      <c r="J95" s="370"/>
      <c r="K95" s="370"/>
      <c r="L95" s="370"/>
      <c r="M95" s="370"/>
      <c r="N95" s="370"/>
      <c r="O95" s="370"/>
      <c r="P95" s="370"/>
      <c r="Q95" s="370"/>
      <c r="R95" s="370"/>
      <c r="S95" s="370"/>
      <c r="T95" s="370"/>
      <c r="U95" s="370"/>
      <c r="V95" s="370"/>
      <c r="W95" s="370"/>
      <c r="X95" s="370"/>
      <c r="Y95" s="370"/>
      <c r="Z95" s="370"/>
    </row>
    <row r="96">
      <c r="A96" s="370"/>
      <c r="B96" s="370"/>
      <c r="C96" s="370"/>
      <c r="D96" s="370"/>
      <c r="E96" s="370"/>
      <c r="F96" s="370"/>
      <c r="G96" s="370"/>
      <c r="H96" s="370"/>
      <c r="I96" s="370"/>
      <c r="J96" s="370"/>
      <c r="K96" s="370"/>
      <c r="L96" s="370"/>
      <c r="M96" s="370"/>
      <c r="N96" s="370"/>
      <c r="O96" s="370"/>
      <c r="P96" s="370"/>
      <c r="Q96" s="370"/>
      <c r="R96" s="370"/>
      <c r="S96" s="370"/>
      <c r="T96" s="370"/>
      <c r="U96" s="370"/>
      <c r="V96" s="370"/>
      <c r="W96" s="370"/>
      <c r="X96" s="370"/>
      <c r="Y96" s="370"/>
      <c r="Z96" s="370"/>
    </row>
    <row r="97">
      <c r="A97" s="370"/>
      <c r="B97" s="370"/>
      <c r="C97" s="370"/>
      <c r="D97" s="370"/>
      <c r="E97" s="370"/>
      <c r="F97" s="370"/>
      <c r="G97" s="370"/>
      <c r="H97" s="370"/>
      <c r="I97" s="370"/>
      <c r="J97" s="370"/>
      <c r="K97" s="370"/>
      <c r="L97" s="370"/>
      <c r="M97" s="370"/>
      <c r="N97" s="370"/>
      <c r="O97" s="370"/>
      <c r="P97" s="370"/>
      <c r="Q97" s="370"/>
      <c r="R97" s="370"/>
      <c r="S97" s="370"/>
      <c r="T97" s="370"/>
      <c r="U97" s="370"/>
      <c r="V97" s="370"/>
      <c r="W97" s="370"/>
      <c r="X97" s="370"/>
      <c r="Y97" s="370"/>
      <c r="Z97" s="370"/>
    </row>
    <row r="98">
      <c r="A98" s="370"/>
      <c r="B98" s="370"/>
      <c r="C98" s="370"/>
      <c r="D98" s="370"/>
      <c r="E98" s="370"/>
      <c r="F98" s="370"/>
      <c r="G98" s="370"/>
      <c r="H98" s="370"/>
      <c r="I98" s="370"/>
      <c r="J98" s="370"/>
      <c r="K98" s="370"/>
      <c r="L98" s="370"/>
      <c r="M98" s="370"/>
      <c r="N98" s="370"/>
      <c r="O98" s="370"/>
      <c r="P98" s="370"/>
      <c r="Q98" s="370"/>
      <c r="R98" s="370"/>
      <c r="S98" s="370"/>
      <c r="T98" s="370"/>
      <c r="U98" s="370"/>
      <c r="V98" s="370"/>
      <c r="W98" s="370"/>
      <c r="X98" s="370"/>
      <c r="Y98" s="370"/>
      <c r="Z98" s="370"/>
    </row>
    <row r="99">
      <c r="A99" s="370"/>
      <c r="B99" s="370"/>
      <c r="C99" s="370"/>
      <c r="D99" s="370"/>
      <c r="E99" s="370"/>
      <c r="F99" s="370"/>
      <c r="G99" s="370"/>
      <c r="H99" s="370"/>
      <c r="I99" s="370"/>
      <c r="J99" s="370"/>
      <c r="K99" s="370"/>
      <c r="L99" s="370"/>
      <c r="M99" s="370"/>
      <c r="N99" s="370"/>
      <c r="O99" s="370"/>
      <c r="P99" s="370"/>
      <c r="Q99" s="370"/>
      <c r="R99" s="370"/>
      <c r="S99" s="370"/>
      <c r="T99" s="370"/>
      <c r="U99" s="370"/>
      <c r="V99" s="370"/>
      <c r="W99" s="370"/>
      <c r="X99" s="370"/>
      <c r="Y99" s="370"/>
      <c r="Z99" s="370"/>
    </row>
    <row r="100">
      <c r="A100" s="370"/>
      <c r="B100" s="370"/>
      <c r="C100" s="370"/>
      <c r="D100" s="370"/>
      <c r="E100" s="370"/>
      <c r="F100" s="370"/>
      <c r="G100" s="370"/>
      <c r="H100" s="370"/>
      <c r="I100" s="370"/>
      <c r="J100" s="370"/>
      <c r="K100" s="370"/>
      <c r="L100" s="370"/>
      <c r="M100" s="370"/>
      <c r="N100" s="370"/>
      <c r="O100" s="370"/>
      <c r="P100" s="370"/>
      <c r="Q100" s="370"/>
      <c r="R100" s="370"/>
      <c r="S100" s="370"/>
      <c r="T100" s="370"/>
      <c r="U100" s="370"/>
      <c r="V100" s="370"/>
      <c r="W100" s="370"/>
      <c r="X100" s="370"/>
      <c r="Y100" s="370"/>
      <c r="Z100" s="370"/>
    </row>
    <row r="101">
      <c r="A101" s="370"/>
      <c r="B101" s="370"/>
      <c r="C101" s="370"/>
      <c r="D101" s="370"/>
      <c r="E101" s="370"/>
      <c r="F101" s="370"/>
      <c r="G101" s="370"/>
      <c r="H101" s="370"/>
      <c r="I101" s="370"/>
      <c r="J101" s="370"/>
      <c r="K101" s="370"/>
      <c r="L101" s="370"/>
      <c r="M101" s="370"/>
      <c r="N101" s="370"/>
      <c r="O101" s="370"/>
      <c r="P101" s="370"/>
      <c r="Q101" s="370"/>
      <c r="R101" s="370"/>
      <c r="S101" s="370"/>
      <c r="T101" s="370"/>
      <c r="U101" s="370"/>
      <c r="V101" s="370"/>
      <c r="W101" s="370"/>
      <c r="X101" s="370"/>
      <c r="Y101" s="370"/>
      <c r="Z101" s="370"/>
    </row>
    <row r="102">
      <c r="A102" s="370"/>
      <c r="B102" s="370"/>
      <c r="C102" s="370"/>
      <c r="D102" s="370"/>
      <c r="E102" s="370"/>
      <c r="F102" s="370"/>
      <c r="G102" s="370"/>
      <c r="H102" s="370"/>
      <c r="I102" s="370"/>
      <c r="J102" s="370"/>
      <c r="K102" s="370"/>
      <c r="L102" s="370"/>
      <c r="M102" s="370"/>
      <c r="N102" s="370"/>
      <c r="O102" s="370"/>
      <c r="P102" s="370"/>
      <c r="Q102" s="370"/>
      <c r="R102" s="370"/>
      <c r="S102" s="370"/>
      <c r="T102" s="370"/>
      <c r="U102" s="370"/>
      <c r="V102" s="370"/>
      <c r="W102" s="370"/>
      <c r="X102" s="370"/>
      <c r="Y102" s="370"/>
      <c r="Z102" s="370"/>
    </row>
    <row r="103">
      <c r="A103" s="370"/>
      <c r="B103" s="370"/>
      <c r="C103" s="370"/>
      <c r="D103" s="370"/>
      <c r="E103" s="370"/>
      <c r="F103" s="370"/>
      <c r="G103" s="370"/>
      <c r="H103" s="370"/>
      <c r="I103" s="370"/>
      <c r="J103" s="370"/>
      <c r="K103" s="370"/>
      <c r="L103" s="370"/>
      <c r="M103" s="370"/>
      <c r="N103" s="370"/>
      <c r="O103" s="370"/>
      <c r="P103" s="370"/>
      <c r="Q103" s="370"/>
      <c r="R103" s="370"/>
      <c r="S103" s="370"/>
      <c r="T103" s="370"/>
      <c r="U103" s="370"/>
      <c r="V103" s="370"/>
      <c r="W103" s="370"/>
      <c r="X103" s="370"/>
      <c r="Y103" s="370"/>
      <c r="Z103" s="370"/>
    </row>
    <row r="104">
      <c r="A104" s="370"/>
      <c r="B104" s="370"/>
      <c r="C104" s="370"/>
      <c r="D104" s="370"/>
      <c r="E104" s="370"/>
      <c r="F104" s="370"/>
      <c r="G104" s="370"/>
      <c r="H104" s="370"/>
      <c r="I104" s="370"/>
      <c r="J104" s="370"/>
      <c r="K104" s="370"/>
      <c r="L104" s="370"/>
      <c r="M104" s="370"/>
      <c r="N104" s="370"/>
      <c r="O104" s="370"/>
      <c r="P104" s="370"/>
      <c r="Q104" s="370"/>
      <c r="R104" s="370"/>
      <c r="S104" s="370"/>
      <c r="T104" s="370"/>
      <c r="U104" s="370"/>
      <c r="V104" s="370"/>
      <c r="W104" s="370"/>
      <c r="X104" s="370"/>
      <c r="Y104" s="370"/>
      <c r="Z104" s="370"/>
    </row>
    <row r="105">
      <c r="A105" s="370"/>
      <c r="B105" s="370"/>
      <c r="C105" s="370"/>
      <c r="D105" s="370"/>
      <c r="E105" s="370"/>
      <c r="F105" s="370"/>
      <c r="G105" s="370"/>
      <c r="H105" s="370"/>
      <c r="I105" s="370"/>
      <c r="J105" s="370"/>
      <c r="K105" s="370"/>
      <c r="L105" s="370"/>
      <c r="M105" s="370"/>
      <c r="N105" s="370"/>
      <c r="O105" s="370"/>
      <c r="P105" s="370"/>
      <c r="Q105" s="370"/>
      <c r="R105" s="370"/>
      <c r="S105" s="370"/>
      <c r="T105" s="370"/>
      <c r="U105" s="370"/>
      <c r="V105" s="370"/>
      <c r="W105" s="370"/>
      <c r="X105" s="370"/>
      <c r="Y105" s="370"/>
      <c r="Z105" s="370"/>
    </row>
    <row r="106">
      <c r="A106" s="370"/>
      <c r="B106" s="370"/>
      <c r="C106" s="370"/>
      <c r="D106" s="370"/>
      <c r="E106" s="370"/>
      <c r="F106" s="370"/>
      <c r="G106" s="370"/>
      <c r="H106" s="370"/>
      <c r="I106" s="370"/>
      <c r="J106" s="370"/>
      <c r="K106" s="370"/>
      <c r="L106" s="370"/>
      <c r="M106" s="370"/>
      <c r="N106" s="370"/>
      <c r="O106" s="370"/>
      <c r="P106" s="370"/>
      <c r="Q106" s="370"/>
      <c r="R106" s="370"/>
      <c r="S106" s="370"/>
      <c r="T106" s="370"/>
      <c r="U106" s="370"/>
      <c r="V106" s="370"/>
      <c r="W106" s="370"/>
      <c r="X106" s="370"/>
      <c r="Y106" s="370"/>
      <c r="Z106" s="370"/>
    </row>
    <row r="107">
      <c r="A107" s="370"/>
      <c r="B107" s="370"/>
      <c r="C107" s="370"/>
      <c r="D107" s="370"/>
      <c r="E107" s="370"/>
      <c r="F107" s="370"/>
      <c r="G107" s="370"/>
      <c r="H107" s="370"/>
      <c r="I107" s="370"/>
      <c r="J107" s="370"/>
      <c r="K107" s="370"/>
      <c r="L107" s="370"/>
      <c r="M107" s="370"/>
      <c r="N107" s="370"/>
      <c r="O107" s="370"/>
      <c r="P107" s="370"/>
      <c r="Q107" s="370"/>
      <c r="R107" s="370"/>
      <c r="S107" s="370"/>
      <c r="T107" s="370"/>
      <c r="U107" s="370"/>
      <c r="V107" s="370"/>
      <c r="W107" s="370"/>
      <c r="X107" s="370"/>
      <c r="Y107" s="370"/>
      <c r="Z107" s="370"/>
    </row>
    <row r="108">
      <c r="A108" s="370"/>
      <c r="B108" s="370"/>
      <c r="C108" s="370"/>
      <c r="D108" s="370"/>
      <c r="E108" s="370"/>
      <c r="F108" s="370"/>
      <c r="G108" s="370"/>
      <c r="H108" s="370"/>
      <c r="I108" s="370"/>
      <c r="J108" s="370"/>
      <c r="K108" s="370"/>
      <c r="L108" s="370"/>
      <c r="M108" s="370"/>
      <c r="N108" s="370"/>
      <c r="O108" s="370"/>
      <c r="P108" s="370"/>
      <c r="Q108" s="370"/>
      <c r="R108" s="370"/>
      <c r="S108" s="370"/>
      <c r="T108" s="370"/>
      <c r="U108" s="370"/>
      <c r="V108" s="370"/>
      <c r="W108" s="370"/>
      <c r="X108" s="370"/>
      <c r="Y108" s="370"/>
      <c r="Z108" s="370"/>
    </row>
    <row r="109">
      <c r="A109" s="370"/>
      <c r="B109" s="370"/>
      <c r="C109" s="370"/>
      <c r="D109" s="370"/>
      <c r="E109" s="370"/>
      <c r="F109" s="370"/>
      <c r="G109" s="370"/>
      <c r="H109" s="370"/>
      <c r="I109" s="370"/>
      <c r="J109" s="370"/>
      <c r="K109" s="370"/>
      <c r="L109" s="370"/>
      <c r="M109" s="370"/>
      <c r="N109" s="370"/>
      <c r="O109" s="370"/>
      <c r="P109" s="370"/>
      <c r="Q109" s="370"/>
      <c r="R109" s="370"/>
      <c r="S109" s="370"/>
      <c r="T109" s="370"/>
      <c r="U109" s="370"/>
      <c r="V109" s="370"/>
      <c r="W109" s="370"/>
      <c r="X109" s="370"/>
      <c r="Y109" s="370"/>
      <c r="Z109" s="370"/>
    </row>
    <row r="110">
      <c r="A110" s="370"/>
      <c r="B110" s="370"/>
      <c r="C110" s="370"/>
      <c r="D110" s="370"/>
      <c r="E110" s="370"/>
      <c r="F110" s="370"/>
      <c r="G110" s="370"/>
      <c r="H110" s="370"/>
      <c r="I110" s="370"/>
      <c r="J110" s="370"/>
      <c r="K110" s="370"/>
      <c r="L110" s="370"/>
      <c r="M110" s="370"/>
      <c r="N110" s="370"/>
      <c r="O110" s="370"/>
      <c r="P110" s="370"/>
      <c r="Q110" s="370"/>
      <c r="R110" s="370"/>
      <c r="S110" s="370"/>
      <c r="T110" s="370"/>
      <c r="U110" s="370"/>
      <c r="V110" s="370"/>
      <c r="W110" s="370"/>
      <c r="X110" s="370"/>
      <c r="Y110" s="370"/>
      <c r="Z110" s="370"/>
    </row>
    <row r="111">
      <c r="A111" s="370"/>
      <c r="B111" s="370"/>
      <c r="C111" s="370"/>
      <c r="D111" s="370"/>
      <c r="E111" s="370"/>
      <c r="F111" s="370"/>
      <c r="G111" s="370"/>
      <c r="H111" s="370"/>
      <c r="I111" s="370"/>
      <c r="J111" s="370"/>
      <c r="K111" s="370"/>
      <c r="L111" s="370"/>
      <c r="M111" s="370"/>
      <c r="N111" s="370"/>
      <c r="O111" s="370"/>
      <c r="P111" s="370"/>
      <c r="Q111" s="370"/>
      <c r="R111" s="370"/>
      <c r="S111" s="370"/>
      <c r="T111" s="370"/>
      <c r="U111" s="370"/>
      <c r="V111" s="370"/>
      <c r="W111" s="370"/>
      <c r="X111" s="370"/>
      <c r="Y111" s="370"/>
      <c r="Z111" s="370"/>
    </row>
    <row r="112">
      <c r="A112" s="370"/>
      <c r="B112" s="370"/>
      <c r="C112" s="370"/>
      <c r="D112" s="370"/>
      <c r="E112" s="370"/>
      <c r="F112" s="370"/>
      <c r="G112" s="370"/>
      <c r="H112" s="370"/>
      <c r="I112" s="370"/>
      <c r="J112" s="370"/>
      <c r="K112" s="370"/>
      <c r="L112" s="370"/>
      <c r="M112" s="370"/>
      <c r="N112" s="370"/>
      <c r="O112" s="370"/>
      <c r="P112" s="370"/>
      <c r="Q112" s="370"/>
      <c r="R112" s="370"/>
      <c r="S112" s="370"/>
      <c r="T112" s="370"/>
      <c r="U112" s="370"/>
      <c r="V112" s="370"/>
      <c r="W112" s="370"/>
      <c r="X112" s="370"/>
      <c r="Y112" s="370"/>
      <c r="Z112" s="370"/>
    </row>
    <row r="113">
      <c r="A113" s="370"/>
      <c r="B113" s="370"/>
      <c r="C113" s="370"/>
      <c r="D113" s="370"/>
      <c r="E113" s="370"/>
      <c r="F113" s="370"/>
      <c r="G113" s="370"/>
      <c r="H113" s="370"/>
      <c r="I113" s="370"/>
      <c r="J113" s="370"/>
      <c r="K113" s="370"/>
      <c r="L113" s="370"/>
      <c r="M113" s="370"/>
      <c r="N113" s="370"/>
      <c r="O113" s="370"/>
      <c r="P113" s="370"/>
      <c r="Q113" s="370"/>
      <c r="R113" s="370"/>
      <c r="S113" s="370"/>
      <c r="T113" s="370"/>
      <c r="U113" s="370"/>
      <c r="V113" s="370"/>
      <c r="W113" s="370"/>
      <c r="X113" s="370"/>
      <c r="Y113" s="370"/>
      <c r="Z113" s="370"/>
    </row>
    <row r="114">
      <c r="A114" s="370"/>
      <c r="B114" s="370"/>
      <c r="C114" s="370"/>
      <c r="D114" s="370"/>
      <c r="E114" s="370"/>
      <c r="F114" s="370"/>
      <c r="G114" s="370"/>
      <c r="H114" s="370"/>
      <c r="I114" s="370"/>
      <c r="J114" s="370"/>
      <c r="K114" s="370"/>
      <c r="L114" s="370"/>
      <c r="M114" s="370"/>
      <c r="N114" s="370"/>
      <c r="O114" s="370"/>
      <c r="P114" s="370"/>
      <c r="Q114" s="370"/>
      <c r="R114" s="370"/>
      <c r="S114" s="370"/>
      <c r="T114" s="370"/>
      <c r="U114" s="370"/>
      <c r="V114" s="370"/>
      <c r="W114" s="370"/>
      <c r="X114" s="370"/>
      <c r="Y114" s="370"/>
      <c r="Z114" s="370"/>
    </row>
    <row r="115">
      <c r="A115" s="370"/>
      <c r="B115" s="370"/>
      <c r="C115" s="370"/>
      <c r="D115" s="370"/>
      <c r="E115" s="370"/>
      <c r="F115" s="370"/>
      <c r="G115" s="370"/>
      <c r="H115" s="370"/>
      <c r="I115" s="370"/>
      <c r="J115" s="370"/>
      <c r="K115" s="370"/>
      <c r="L115" s="370"/>
      <c r="M115" s="370"/>
      <c r="N115" s="370"/>
      <c r="O115" s="370"/>
      <c r="P115" s="370"/>
      <c r="Q115" s="370"/>
      <c r="R115" s="370"/>
      <c r="S115" s="370"/>
      <c r="T115" s="370"/>
      <c r="U115" s="370"/>
      <c r="V115" s="370"/>
      <c r="W115" s="370"/>
      <c r="X115" s="370"/>
      <c r="Y115" s="370"/>
      <c r="Z115" s="370"/>
    </row>
    <row r="116">
      <c r="A116" s="370"/>
      <c r="B116" s="370"/>
      <c r="C116" s="370"/>
      <c r="D116" s="370"/>
      <c r="E116" s="370"/>
      <c r="F116" s="370"/>
      <c r="G116" s="370"/>
      <c r="H116" s="370"/>
      <c r="I116" s="370"/>
      <c r="J116" s="370"/>
      <c r="K116" s="370"/>
      <c r="L116" s="370"/>
      <c r="M116" s="370"/>
      <c r="N116" s="370"/>
      <c r="O116" s="370"/>
      <c r="P116" s="370"/>
      <c r="Q116" s="370"/>
      <c r="R116" s="370"/>
      <c r="S116" s="370"/>
      <c r="T116" s="370"/>
      <c r="U116" s="370"/>
      <c r="V116" s="370"/>
      <c r="W116" s="370"/>
      <c r="X116" s="370"/>
      <c r="Y116" s="370"/>
      <c r="Z116" s="370"/>
    </row>
    <row r="117">
      <c r="A117" s="370"/>
      <c r="B117" s="370"/>
      <c r="C117" s="370"/>
      <c r="D117" s="370"/>
      <c r="E117" s="370"/>
      <c r="F117" s="370"/>
      <c r="G117" s="370"/>
      <c r="H117" s="370"/>
      <c r="I117" s="370"/>
      <c r="J117" s="370"/>
      <c r="K117" s="370"/>
      <c r="L117" s="370"/>
      <c r="M117" s="370"/>
      <c r="N117" s="370"/>
      <c r="O117" s="370"/>
      <c r="P117" s="370"/>
      <c r="Q117" s="370"/>
      <c r="R117" s="370"/>
      <c r="S117" s="370"/>
      <c r="T117" s="370"/>
      <c r="U117" s="370"/>
      <c r="V117" s="370"/>
      <c r="W117" s="370"/>
      <c r="X117" s="370"/>
      <c r="Y117" s="370"/>
      <c r="Z117" s="370"/>
    </row>
    <row r="118">
      <c r="A118" s="370"/>
      <c r="B118" s="370"/>
      <c r="C118" s="370"/>
      <c r="D118" s="370"/>
      <c r="E118" s="370"/>
      <c r="F118" s="370"/>
      <c r="G118" s="370"/>
      <c r="H118" s="370"/>
      <c r="I118" s="370"/>
      <c r="J118" s="370"/>
      <c r="K118" s="370"/>
      <c r="L118" s="370"/>
      <c r="M118" s="370"/>
      <c r="N118" s="370"/>
      <c r="O118" s="370"/>
      <c r="P118" s="370"/>
      <c r="Q118" s="370"/>
      <c r="R118" s="370"/>
      <c r="S118" s="370"/>
      <c r="T118" s="370"/>
      <c r="U118" s="370"/>
      <c r="V118" s="370"/>
      <c r="W118" s="370"/>
      <c r="X118" s="370"/>
      <c r="Y118" s="370"/>
      <c r="Z118" s="370"/>
    </row>
    <row r="119">
      <c r="A119" s="370"/>
      <c r="B119" s="370"/>
      <c r="C119" s="370"/>
      <c r="D119" s="370"/>
      <c r="E119" s="370"/>
      <c r="F119" s="370"/>
      <c r="G119" s="370"/>
      <c r="H119" s="370"/>
      <c r="I119" s="370"/>
      <c r="J119" s="370"/>
      <c r="K119" s="370"/>
      <c r="L119" s="370"/>
      <c r="M119" s="370"/>
      <c r="N119" s="370"/>
      <c r="O119" s="370"/>
      <c r="P119" s="370"/>
      <c r="Q119" s="370"/>
      <c r="R119" s="370"/>
      <c r="S119" s="370"/>
      <c r="T119" s="370"/>
      <c r="U119" s="370"/>
      <c r="V119" s="370"/>
      <c r="W119" s="370"/>
      <c r="X119" s="370"/>
      <c r="Y119" s="370"/>
      <c r="Z119" s="370"/>
    </row>
    <row r="120">
      <c r="A120" s="370"/>
      <c r="B120" s="370"/>
      <c r="C120" s="370"/>
      <c r="D120" s="370"/>
      <c r="E120" s="370"/>
      <c r="F120" s="370"/>
      <c r="G120" s="370"/>
      <c r="H120" s="370"/>
      <c r="I120" s="370"/>
      <c r="J120" s="370"/>
      <c r="K120" s="370"/>
      <c r="L120" s="370"/>
      <c r="M120" s="370"/>
      <c r="N120" s="370"/>
      <c r="O120" s="370"/>
      <c r="P120" s="370"/>
      <c r="Q120" s="370"/>
      <c r="R120" s="370"/>
      <c r="S120" s="370"/>
      <c r="T120" s="370"/>
      <c r="U120" s="370"/>
      <c r="V120" s="370"/>
      <c r="W120" s="370"/>
      <c r="X120" s="370"/>
      <c r="Y120" s="370"/>
      <c r="Z120" s="370"/>
    </row>
    <row r="121">
      <c r="A121" s="370"/>
      <c r="B121" s="370"/>
      <c r="C121" s="370"/>
      <c r="D121" s="370"/>
      <c r="E121" s="370"/>
      <c r="F121" s="370"/>
      <c r="G121" s="370"/>
      <c r="H121" s="370"/>
      <c r="I121" s="370"/>
      <c r="J121" s="370"/>
      <c r="K121" s="370"/>
      <c r="L121" s="370"/>
      <c r="M121" s="370"/>
      <c r="N121" s="370"/>
      <c r="O121" s="370"/>
      <c r="P121" s="370"/>
      <c r="Q121" s="370"/>
      <c r="R121" s="370"/>
      <c r="S121" s="370"/>
      <c r="T121" s="370"/>
      <c r="U121" s="370"/>
      <c r="V121" s="370"/>
      <c r="W121" s="370"/>
      <c r="X121" s="370"/>
      <c r="Y121" s="370"/>
      <c r="Z121" s="370"/>
    </row>
    <row r="122">
      <c r="A122" s="370"/>
      <c r="B122" s="370"/>
      <c r="C122" s="370"/>
      <c r="D122" s="370"/>
      <c r="E122" s="370"/>
      <c r="F122" s="370"/>
      <c r="G122" s="370"/>
      <c r="H122" s="370"/>
      <c r="I122" s="370"/>
      <c r="J122" s="370"/>
      <c r="K122" s="370"/>
      <c r="L122" s="370"/>
      <c r="M122" s="370"/>
      <c r="N122" s="370"/>
      <c r="O122" s="370"/>
      <c r="P122" s="370"/>
      <c r="Q122" s="370"/>
      <c r="R122" s="370"/>
      <c r="S122" s="370"/>
      <c r="T122" s="370"/>
      <c r="U122" s="370"/>
      <c r="V122" s="370"/>
      <c r="W122" s="370"/>
      <c r="X122" s="370"/>
      <c r="Y122" s="370"/>
      <c r="Z122" s="370"/>
    </row>
    <row r="123">
      <c r="A123" s="370"/>
      <c r="B123" s="370"/>
      <c r="C123" s="370"/>
      <c r="D123" s="370"/>
      <c r="E123" s="370"/>
      <c r="F123" s="370"/>
      <c r="G123" s="370"/>
      <c r="H123" s="370"/>
      <c r="I123" s="370"/>
      <c r="J123" s="370"/>
      <c r="K123" s="370"/>
      <c r="L123" s="370"/>
      <c r="M123" s="370"/>
      <c r="N123" s="370"/>
      <c r="O123" s="370"/>
      <c r="P123" s="370"/>
      <c r="Q123" s="370"/>
      <c r="R123" s="370"/>
      <c r="S123" s="370"/>
      <c r="T123" s="370"/>
      <c r="U123" s="370"/>
      <c r="V123" s="370"/>
      <c r="W123" s="370"/>
      <c r="X123" s="370"/>
      <c r="Y123" s="370"/>
      <c r="Z123" s="370"/>
    </row>
    <row r="124">
      <c r="A124" s="370"/>
      <c r="B124" s="370"/>
      <c r="C124" s="370"/>
      <c r="D124" s="370"/>
      <c r="E124" s="370"/>
      <c r="F124" s="370"/>
      <c r="G124" s="370"/>
      <c r="H124" s="370"/>
      <c r="I124" s="370"/>
      <c r="J124" s="370"/>
      <c r="K124" s="370"/>
      <c r="L124" s="370"/>
      <c r="M124" s="370"/>
      <c r="N124" s="370"/>
      <c r="O124" s="370"/>
      <c r="P124" s="370"/>
      <c r="Q124" s="370"/>
      <c r="R124" s="370"/>
      <c r="S124" s="370"/>
      <c r="T124" s="370"/>
      <c r="U124" s="370"/>
      <c r="V124" s="370"/>
      <c r="W124" s="370"/>
      <c r="X124" s="370"/>
      <c r="Y124" s="370"/>
      <c r="Z124" s="370"/>
    </row>
    <row r="125">
      <c r="A125" s="370"/>
      <c r="B125" s="370"/>
      <c r="C125" s="370"/>
      <c r="D125" s="370"/>
      <c r="E125" s="370"/>
      <c r="F125" s="370"/>
      <c r="G125" s="370"/>
      <c r="H125" s="370"/>
      <c r="I125" s="370"/>
      <c r="J125" s="370"/>
      <c r="K125" s="370"/>
      <c r="L125" s="370"/>
      <c r="M125" s="370"/>
      <c r="N125" s="370"/>
      <c r="O125" s="370"/>
      <c r="P125" s="370"/>
      <c r="Q125" s="370"/>
      <c r="R125" s="370"/>
      <c r="S125" s="370"/>
      <c r="T125" s="370"/>
      <c r="U125" s="370"/>
      <c r="V125" s="370"/>
      <c r="W125" s="370"/>
      <c r="X125" s="370"/>
      <c r="Y125" s="370"/>
      <c r="Z125" s="370"/>
    </row>
    <row r="126">
      <c r="A126" s="370"/>
      <c r="B126" s="370"/>
      <c r="C126" s="370"/>
      <c r="D126" s="370"/>
      <c r="E126" s="370"/>
      <c r="F126" s="370"/>
      <c r="G126" s="370"/>
      <c r="H126" s="370"/>
      <c r="I126" s="370"/>
      <c r="J126" s="370"/>
      <c r="K126" s="370"/>
      <c r="L126" s="370"/>
      <c r="M126" s="370"/>
      <c r="N126" s="370"/>
      <c r="O126" s="370"/>
      <c r="P126" s="370"/>
      <c r="Q126" s="370"/>
      <c r="R126" s="370"/>
      <c r="S126" s="370"/>
      <c r="T126" s="370"/>
      <c r="U126" s="370"/>
      <c r="V126" s="370"/>
      <c r="W126" s="370"/>
      <c r="X126" s="370"/>
      <c r="Y126" s="370"/>
      <c r="Z126" s="370"/>
    </row>
    <row r="127">
      <c r="A127" s="370"/>
      <c r="B127" s="370"/>
      <c r="C127" s="370"/>
      <c r="D127" s="370"/>
      <c r="E127" s="370"/>
      <c r="F127" s="370"/>
      <c r="G127" s="370"/>
      <c r="H127" s="370"/>
      <c r="I127" s="370"/>
      <c r="J127" s="370"/>
      <c r="K127" s="370"/>
      <c r="L127" s="370"/>
      <c r="M127" s="370"/>
      <c r="N127" s="370"/>
      <c r="O127" s="370"/>
      <c r="P127" s="370"/>
      <c r="Q127" s="370"/>
      <c r="R127" s="370"/>
      <c r="S127" s="370"/>
      <c r="T127" s="370"/>
      <c r="U127" s="370"/>
      <c r="V127" s="370"/>
      <c r="W127" s="370"/>
      <c r="X127" s="370"/>
      <c r="Y127" s="370"/>
      <c r="Z127" s="370"/>
    </row>
    <row r="128">
      <c r="A128" s="370"/>
      <c r="B128" s="370"/>
      <c r="C128" s="370"/>
      <c r="D128" s="370"/>
      <c r="E128" s="370"/>
      <c r="F128" s="370"/>
      <c r="G128" s="370"/>
      <c r="H128" s="370"/>
      <c r="I128" s="370"/>
      <c r="J128" s="370"/>
      <c r="K128" s="370"/>
      <c r="L128" s="370"/>
      <c r="M128" s="370"/>
      <c r="N128" s="370"/>
      <c r="O128" s="370"/>
      <c r="P128" s="370"/>
      <c r="Q128" s="370"/>
      <c r="R128" s="370"/>
      <c r="S128" s="370"/>
      <c r="T128" s="370"/>
      <c r="U128" s="370"/>
      <c r="V128" s="370"/>
      <c r="W128" s="370"/>
      <c r="X128" s="370"/>
      <c r="Y128" s="370"/>
      <c r="Z128" s="370"/>
    </row>
    <row r="129">
      <c r="A129" s="370"/>
      <c r="B129" s="370"/>
      <c r="C129" s="370"/>
      <c r="D129" s="370"/>
      <c r="E129" s="370"/>
      <c r="F129" s="370"/>
      <c r="G129" s="370"/>
      <c r="H129" s="370"/>
      <c r="I129" s="370"/>
      <c r="J129" s="370"/>
      <c r="K129" s="370"/>
      <c r="L129" s="370"/>
      <c r="M129" s="370"/>
      <c r="N129" s="370"/>
      <c r="O129" s="370"/>
      <c r="P129" s="370"/>
      <c r="Q129" s="370"/>
      <c r="R129" s="370"/>
      <c r="S129" s="370"/>
      <c r="T129" s="370"/>
      <c r="U129" s="370"/>
      <c r="V129" s="370"/>
      <c r="W129" s="370"/>
      <c r="X129" s="370"/>
      <c r="Y129" s="370"/>
      <c r="Z129" s="370"/>
    </row>
    <row r="130">
      <c r="A130" s="370"/>
      <c r="B130" s="370"/>
      <c r="C130" s="370"/>
      <c r="D130" s="370"/>
      <c r="E130" s="370"/>
      <c r="F130" s="370"/>
      <c r="G130" s="370"/>
      <c r="H130" s="370"/>
      <c r="I130" s="370"/>
      <c r="J130" s="370"/>
      <c r="K130" s="370"/>
      <c r="L130" s="370"/>
      <c r="M130" s="370"/>
      <c r="N130" s="370"/>
      <c r="O130" s="370"/>
      <c r="P130" s="370"/>
      <c r="Q130" s="370"/>
      <c r="R130" s="370"/>
      <c r="S130" s="370"/>
      <c r="T130" s="370"/>
      <c r="U130" s="370"/>
      <c r="V130" s="370"/>
      <c r="W130" s="370"/>
      <c r="X130" s="370"/>
      <c r="Y130" s="370"/>
      <c r="Z130" s="370"/>
    </row>
    <row r="131">
      <c r="A131" s="370"/>
      <c r="B131" s="370"/>
      <c r="C131" s="370"/>
      <c r="D131" s="370"/>
      <c r="E131" s="370"/>
      <c r="F131" s="370"/>
      <c r="G131" s="370"/>
      <c r="H131" s="370"/>
      <c r="I131" s="370"/>
      <c r="J131" s="370"/>
      <c r="K131" s="370"/>
      <c r="L131" s="370"/>
      <c r="M131" s="370"/>
      <c r="N131" s="370"/>
      <c r="O131" s="370"/>
      <c r="P131" s="370"/>
      <c r="Q131" s="370"/>
      <c r="R131" s="370"/>
      <c r="S131" s="370"/>
      <c r="T131" s="370"/>
      <c r="U131" s="370"/>
      <c r="V131" s="370"/>
      <c r="W131" s="370"/>
      <c r="X131" s="370"/>
      <c r="Y131" s="370"/>
      <c r="Z131" s="370"/>
    </row>
    <row r="132">
      <c r="A132" s="370"/>
      <c r="B132" s="370"/>
      <c r="C132" s="370"/>
      <c r="D132" s="370"/>
      <c r="E132" s="370"/>
      <c r="F132" s="370"/>
      <c r="G132" s="370"/>
      <c r="H132" s="370"/>
      <c r="I132" s="370"/>
      <c r="J132" s="370"/>
      <c r="K132" s="370"/>
      <c r="L132" s="370"/>
      <c r="M132" s="370"/>
      <c r="N132" s="370"/>
      <c r="O132" s="370"/>
      <c r="P132" s="370"/>
      <c r="Q132" s="370"/>
      <c r="R132" s="370"/>
      <c r="S132" s="370"/>
      <c r="T132" s="370"/>
      <c r="U132" s="370"/>
      <c r="V132" s="370"/>
      <c r="W132" s="370"/>
      <c r="X132" s="370"/>
      <c r="Y132" s="370"/>
      <c r="Z132" s="370"/>
    </row>
    <row r="133">
      <c r="A133" s="370"/>
      <c r="B133" s="370"/>
      <c r="C133" s="370"/>
      <c r="D133" s="370"/>
      <c r="E133" s="370"/>
      <c r="F133" s="370"/>
      <c r="G133" s="370"/>
      <c r="H133" s="370"/>
      <c r="I133" s="370"/>
      <c r="J133" s="370"/>
      <c r="K133" s="370"/>
      <c r="L133" s="370"/>
      <c r="M133" s="370"/>
      <c r="N133" s="370"/>
      <c r="O133" s="370"/>
      <c r="P133" s="370"/>
      <c r="Q133" s="370"/>
      <c r="R133" s="370"/>
      <c r="S133" s="370"/>
      <c r="T133" s="370"/>
      <c r="U133" s="370"/>
      <c r="V133" s="370"/>
      <c r="W133" s="370"/>
      <c r="X133" s="370"/>
      <c r="Y133" s="370"/>
      <c r="Z133" s="370"/>
    </row>
    <row r="134">
      <c r="A134" s="370"/>
      <c r="B134" s="370"/>
      <c r="C134" s="370"/>
      <c r="D134" s="370"/>
      <c r="E134" s="370"/>
      <c r="F134" s="370"/>
      <c r="G134" s="370"/>
      <c r="H134" s="370"/>
      <c r="I134" s="370"/>
      <c r="J134" s="370"/>
      <c r="K134" s="370"/>
      <c r="L134" s="370"/>
      <c r="M134" s="370"/>
      <c r="N134" s="370"/>
      <c r="O134" s="370"/>
      <c r="P134" s="370"/>
      <c r="Q134" s="370"/>
      <c r="R134" s="370"/>
      <c r="S134" s="370"/>
      <c r="T134" s="370"/>
      <c r="U134" s="370"/>
      <c r="V134" s="370"/>
      <c r="W134" s="370"/>
      <c r="X134" s="370"/>
      <c r="Y134" s="370"/>
      <c r="Z134" s="370"/>
    </row>
    <row r="135">
      <c r="A135" s="370"/>
      <c r="B135" s="370"/>
      <c r="C135" s="370"/>
      <c r="D135" s="370"/>
      <c r="E135" s="370"/>
      <c r="F135" s="370"/>
      <c r="G135" s="370"/>
      <c r="H135" s="370"/>
      <c r="I135" s="370"/>
      <c r="J135" s="370"/>
      <c r="K135" s="370"/>
      <c r="L135" s="370"/>
      <c r="M135" s="370"/>
      <c r="N135" s="370"/>
      <c r="O135" s="370"/>
      <c r="P135" s="370"/>
      <c r="Q135" s="370"/>
      <c r="R135" s="370"/>
      <c r="S135" s="370"/>
      <c r="T135" s="370"/>
      <c r="U135" s="370"/>
      <c r="V135" s="370"/>
      <c r="W135" s="370"/>
      <c r="X135" s="370"/>
      <c r="Y135" s="370"/>
      <c r="Z135" s="370"/>
    </row>
    <row r="136">
      <c r="A136" s="370"/>
      <c r="B136" s="370"/>
      <c r="C136" s="370"/>
      <c r="D136" s="370"/>
      <c r="E136" s="370"/>
      <c r="F136" s="370"/>
      <c r="G136" s="370"/>
      <c r="H136" s="370"/>
      <c r="I136" s="370"/>
      <c r="J136" s="370"/>
      <c r="K136" s="370"/>
      <c r="L136" s="370"/>
      <c r="M136" s="370"/>
      <c r="N136" s="370"/>
      <c r="O136" s="370"/>
      <c r="P136" s="370"/>
      <c r="Q136" s="370"/>
      <c r="R136" s="370"/>
      <c r="S136" s="370"/>
      <c r="T136" s="370"/>
      <c r="U136" s="370"/>
      <c r="V136" s="370"/>
      <c r="W136" s="370"/>
      <c r="X136" s="370"/>
      <c r="Y136" s="370"/>
      <c r="Z136" s="370"/>
    </row>
    <row r="137">
      <c r="A137" s="370"/>
      <c r="B137" s="370"/>
      <c r="C137" s="370"/>
      <c r="D137" s="370"/>
      <c r="E137" s="370"/>
      <c r="F137" s="370"/>
      <c r="G137" s="370"/>
      <c r="H137" s="370"/>
      <c r="I137" s="370"/>
      <c r="J137" s="370"/>
      <c r="K137" s="370"/>
      <c r="L137" s="370"/>
      <c r="M137" s="370"/>
      <c r="N137" s="370"/>
      <c r="O137" s="370"/>
      <c r="P137" s="370"/>
      <c r="Q137" s="370"/>
      <c r="R137" s="370"/>
      <c r="S137" s="370"/>
      <c r="T137" s="370"/>
      <c r="U137" s="370"/>
      <c r="V137" s="370"/>
      <c r="W137" s="370"/>
      <c r="X137" s="370"/>
      <c r="Y137" s="370"/>
      <c r="Z137" s="370"/>
    </row>
    <row r="138">
      <c r="A138" s="370"/>
      <c r="B138" s="370"/>
      <c r="C138" s="370"/>
      <c r="D138" s="370"/>
      <c r="E138" s="370"/>
      <c r="F138" s="370"/>
      <c r="G138" s="370"/>
      <c r="H138" s="370"/>
      <c r="I138" s="370"/>
      <c r="J138" s="370"/>
      <c r="K138" s="370"/>
      <c r="L138" s="370"/>
      <c r="M138" s="370"/>
      <c r="N138" s="370"/>
      <c r="O138" s="370"/>
      <c r="P138" s="370"/>
      <c r="Q138" s="370"/>
      <c r="R138" s="370"/>
      <c r="S138" s="370"/>
      <c r="T138" s="370"/>
      <c r="U138" s="370"/>
      <c r="V138" s="370"/>
      <c r="W138" s="370"/>
      <c r="X138" s="370"/>
      <c r="Y138" s="370"/>
      <c r="Z138" s="370"/>
    </row>
    <row r="139">
      <c r="A139" s="370"/>
      <c r="B139" s="370"/>
      <c r="C139" s="370"/>
      <c r="D139" s="370"/>
      <c r="E139" s="370"/>
      <c r="F139" s="370"/>
      <c r="G139" s="370"/>
      <c r="H139" s="370"/>
      <c r="I139" s="370"/>
      <c r="J139" s="370"/>
      <c r="K139" s="370"/>
      <c r="L139" s="370"/>
      <c r="M139" s="370"/>
      <c r="N139" s="370"/>
      <c r="O139" s="370"/>
      <c r="P139" s="370"/>
      <c r="Q139" s="370"/>
      <c r="R139" s="370"/>
      <c r="S139" s="370"/>
      <c r="T139" s="370"/>
      <c r="U139" s="370"/>
      <c r="V139" s="370"/>
      <c r="W139" s="370"/>
      <c r="X139" s="370"/>
      <c r="Y139" s="370"/>
      <c r="Z139" s="370"/>
    </row>
    <row r="140">
      <c r="A140" s="370"/>
      <c r="B140" s="370"/>
      <c r="C140" s="370"/>
      <c r="D140" s="370"/>
      <c r="E140" s="370"/>
      <c r="F140" s="370"/>
      <c r="G140" s="370"/>
      <c r="H140" s="370"/>
      <c r="I140" s="370"/>
      <c r="J140" s="370"/>
      <c r="K140" s="370"/>
      <c r="L140" s="370"/>
      <c r="M140" s="370"/>
      <c r="N140" s="370"/>
      <c r="O140" s="370"/>
      <c r="P140" s="370"/>
      <c r="Q140" s="370"/>
      <c r="R140" s="370"/>
      <c r="S140" s="370"/>
      <c r="T140" s="370"/>
      <c r="U140" s="370"/>
      <c r="V140" s="370"/>
      <c r="W140" s="370"/>
      <c r="X140" s="370"/>
      <c r="Y140" s="370"/>
      <c r="Z140" s="370"/>
    </row>
    <row r="141">
      <c r="A141" s="370"/>
      <c r="B141" s="370"/>
      <c r="C141" s="370"/>
      <c r="D141" s="370"/>
      <c r="E141" s="370"/>
      <c r="F141" s="370"/>
      <c r="G141" s="370"/>
      <c r="H141" s="370"/>
      <c r="I141" s="370"/>
      <c r="J141" s="370"/>
      <c r="K141" s="370"/>
      <c r="L141" s="370"/>
      <c r="M141" s="370"/>
      <c r="N141" s="370"/>
      <c r="O141" s="370"/>
      <c r="P141" s="370"/>
      <c r="Q141" s="370"/>
      <c r="R141" s="370"/>
      <c r="S141" s="370"/>
      <c r="T141" s="370"/>
      <c r="U141" s="370"/>
      <c r="V141" s="370"/>
      <c r="W141" s="370"/>
      <c r="X141" s="370"/>
      <c r="Y141" s="370"/>
      <c r="Z141" s="370"/>
    </row>
    <row r="142">
      <c r="A142" s="370"/>
      <c r="B142" s="370"/>
      <c r="C142" s="370"/>
      <c r="D142" s="370"/>
      <c r="E142" s="370"/>
      <c r="F142" s="370"/>
      <c r="G142" s="370"/>
      <c r="H142" s="370"/>
      <c r="I142" s="370"/>
      <c r="J142" s="370"/>
      <c r="K142" s="370"/>
      <c r="L142" s="370"/>
      <c r="M142" s="370"/>
      <c r="N142" s="370"/>
      <c r="O142" s="370"/>
      <c r="P142" s="370"/>
      <c r="Q142" s="370"/>
      <c r="R142" s="370"/>
      <c r="S142" s="370"/>
      <c r="T142" s="370"/>
      <c r="U142" s="370"/>
      <c r="V142" s="370"/>
      <c r="W142" s="370"/>
      <c r="X142" s="370"/>
      <c r="Y142" s="370"/>
      <c r="Z142" s="370"/>
    </row>
    <row r="143">
      <c r="A143" s="370"/>
      <c r="B143" s="370"/>
      <c r="C143" s="370"/>
      <c r="D143" s="370"/>
      <c r="E143" s="370"/>
      <c r="F143" s="370"/>
      <c r="G143" s="370"/>
      <c r="H143" s="370"/>
      <c r="I143" s="370"/>
      <c r="J143" s="370"/>
      <c r="K143" s="370"/>
      <c r="L143" s="370"/>
      <c r="M143" s="370"/>
      <c r="N143" s="370"/>
      <c r="O143" s="370"/>
      <c r="P143" s="370"/>
      <c r="Q143" s="370"/>
      <c r="R143" s="370"/>
      <c r="S143" s="370"/>
      <c r="T143" s="370"/>
      <c r="U143" s="370"/>
      <c r="V143" s="370"/>
      <c r="W143" s="370"/>
      <c r="X143" s="370"/>
      <c r="Y143" s="370"/>
      <c r="Z143" s="370"/>
    </row>
    <row r="144">
      <c r="A144" s="370"/>
      <c r="B144" s="370"/>
      <c r="C144" s="370"/>
      <c r="D144" s="370"/>
      <c r="E144" s="370"/>
      <c r="F144" s="370"/>
      <c r="G144" s="370"/>
      <c r="H144" s="370"/>
      <c r="I144" s="370"/>
      <c r="J144" s="370"/>
      <c r="K144" s="370"/>
      <c r="L144" s="370"/>
      <c r="M144" s="370"/>
      <c r="N144" s="370"/>
      <c r="O144" s="370"/>
      <c r="P144" s="370"/>
      <c r="Q144" s="370"/>
      <c r="R144" s="370"/>
      <c r="S144" s="370"/>
      <c r="T144" s="370"/>
      <c r="U144" s="370"/>
      <c r="V144" s="370"/>
      <c r="W144" s="370"/>
      <c r="X144" s="370"/>
      <c r="Y144" s="370"/>
      <c r="Z144" s="370"/>
    </row>
    <row r="145">
      <c r="A145" s="370"/>
      <c r="B145" s="370"/>
      <c r="C145" s="370"/>
      <c r="D145" s="370"/>
      <c r="E145" s="370"/>
      <c r="F145" s="370"/>
      <c r="G145" s="370"/>
      <c r="H145" s="370"/>
      <c r="I145" s="370"/>
      <c r="J145" s="370"/>
      <c r="K145" s="370"/>
      <c r="L145" s="370"/>
      <c r="M145" s="370"/>
      <c r="N145" s="370"/>
      <c r="O145" s="370"/>
      <c r="P145" s="370"/>
      <c r="Q145" s="370"/>
      <c r="R145" s="370"/>
      <c r="S145" s="370"/>
      <c r="T145" s="370"/>
      <c r="U145" s="370"/>
      <c r="V145" s="370"/>
      <c r="W145" s="370"/>
      <c r="X145" s="370"/>
      <c r="Y145" s="370"/>
      <c r="Z145" s="370"/>
    </row>
    <row r="146">
      <c r="A146" s="370"/>
      <c r="B146" s="370"/>
      <c r="C146" s="370"/>
      <c r="D146" s="370"/>
      <c r="E146" s="370"/>
      <c r="F146" s="370"/>
      <c r="G146" s="370"/>
      <c r="H146" s="370"/>
      <c r="I146" s="370"/>
      <c r="J146" s="370"/>
      <c r="K146" s="370"/>
      <c r="L146" s="370"/>
      <c r="M146" s="370"/>
      <c r="N146" s="370"/>
      <c r="O146" s="370"/>
      <c r="P146" s="370"/>
      <c r="Q146" s="370"/>
      <c r="R146" s="370"/>
      <c r="S146" s="370"/>
      <c r="T146" s="370"/>
      <c r="U146" s="370"/>
      <c r="V146" s="370"/>
      <c r="W146" s="370"/>
      <c r="X146" s="370"/>
      <c r="Y146" s="370"/>
      <c r="Z146" s="370"/>
    </row>
    <row r="147">
      <c r="A147" s="370"/>
      <c r="B147" s="370"/>
      <c r="C147" s="370"/>
      <c r="D147" s="370"/>
      <c r="E147" s="370"/>
      <c r="F147" s="370"/>
      <c r="G147" s="370"/>
      <c r="H147" s="370"/>
      <c r="I147" s="370"/>
      <c r="J147" s="370"/>
      <c r="K147" s="370"/>
      <c r="L147" s="370"/>
      <c r="M147" s="370"/>
      <c r="N147" s="370"/>
      <c r="O147" s="370"/>
      <c r="P147" s="370"/>
      <c r="Q147" s="370"/>
      <c r="R147" s="370"/>
      <c r="S147" s="370"/>
      <c r="T147" s="370"/>
      <c r="U147" s="370"/>
      <c r="V147" s="370"/>
      <c r="W147" s="370"/>
      <c r="X147" s="370"/>
      <c r="Y147" s="370"/>
      <c r="Z147" s="370"/>
    </row>
    <row r="148">
      <c r="A148" s="370"/>
      <c r="B148" s="370"/>
      <c r="C148" s="370"/>
      <c r="D148" s="370"/>
      <c r="E148" s="370"/>
      <c r="F148" s="370"/>
      <c r="G148" s="370"/>
      <c r="H148" s="370"/>
      <c r="I148" s="370"/>
      <c r="J148" s="370"/>
      <c r="K148" s="370"/>
      <c r="L148" s="370"/>
      <c r="M148" s="370"/>
      <c r="N148" s="370"/>
      <c r="O148" s="370"/>
      <c r="P148" s="370"/>
      <c r="Q148" s="370"/>
      <c r="R148" s="370"/>
      <c r="S148" s="370"/>
      <c r="T148" s="370"/>
      <c r="U148" s="370"/>
      <c r="V148" s="370"/>
      <c r="W148" s="370"/>
      <c r="X148" s="370"/>
      <c r="Y148" s="370"/>
      <c r="Z148" s="370"/>
    </row>
    <row r="149">
      <c r="A149" s="370"/>
      <c r="B149" s="370"/>
      <c r="C149" s="370"/>
      <c r="D149" s="370"/>
      <c r="E149" s="370"/>
      <c r="F149" s="370"/>
      <c r="G149" s="370"/>
      <c r="H149" s="370"/>
      <c r="I149" s="370"/>
      <c r="J149" s="370"/>
      <c r="K149" s="370"/>
      <c r="L149" s="370"/>
      <c r="M149" s="370"/>
      <c r="N149" s="370"/>
      <c r="O149" s="370"/>
      <c r="P149" s="370"/>
      <c r="Q149" s="370"/>
      <c r="R149" s="370"/>
      <c r="S149" s="370"/>
      <c r="T149" s="370"/>
      <c r="U149" s="370"/>
      <c r="V149" s="370"/>
      <c r="W149" s="370"/>
      <c r="X149" s="370"/>
      <c r="Y149" s="370"/>
      <c r="Z149" s="370"/>
    </row>
    <row r="150">
      <c r="A150" s="370"/>
      <c r="B150" s="370"/>
      <c r="C150" s="370"/>
      <c r="D150" s="370"/>
      <c r="E150" s="370"/>
      <c r="F150" s="370"/>
      <c r="G150" s="370"/>
      <c r="H150" s="370"/>
      <c r="I150" s="370"/>
      <c r="J150" s="370"/>
      <c r="K150" s="370"/>
      <c r="L150" s="370"/>
      <c r="M150" s="370"/>
      <c r="N150" s="370"/>
      <c r="O150" s="370"/>
      <c r="P150" s="370"/>
      <c r="Q150" s="370"/>
      <c r="R150" s="370"/>
      <c r="S150" s="370"/>
      <c r="T150" s="370"/>
      <c r="U150" s="370"/>
      <c r="V150" s="370"/>
      <c r="W150" s="370"/>
      <c r="X150" s="370"/>
      <c r="Y150" s="370"/>
      <c r="Z150" s="370"/>
    </row>
    <row r="151">
      <c r="A151" s="370"/>
      <c r="B151" s="370"/>
      <c r="C151" s="370"/>
      <c r="D151" s="370"/>
      <c r="E151" s="370"/>
      <c r="F151" s="370"/>
      <c r="G151" s="370"/>
      <c r="H151" s="370"/>
      <c r="I151" s="370"/>
      <c r="J151" s="370"/>
      <c r="K151" s="370"/>
      <c r="L151" s="370"/>
      <c r="M151" s="370"/>
      <c r="N151" s="370"/>
      <c r="O151" s="370"/>
      <c r="P151" s="370"/>
      <c r="Q151" s="370"/>
      <c r="R151" s="370"/>
      <c r="S151" s="370"/>
      <c r="T151" s="370"/>
      <c r="U151" s="370"/>
      <c r="V151" s="370"/>
      <c r="W151" s="370"/>
      <c r="X151" s="370"/>
      <c r="Y151" s="370"/>
      <c r="Z151" s="370"/>
    </row>
    <row r="152">
      <c r="A152" s="370"/>
      <c r="B152" s="370"/>
      <c r="C152" s="370"/>
      <c r="D152" s="370"/>
      <c r="E152" s="370"/>
      <c r="F152" s="370"/>
      <c r="G152" s="370"/>
      <c r="H152" s="370"/>
      <c r="I152" s="370"/>
      <c r="J152" s="370"/>
      <c r="K152" s="370"/>
      <c r="L152" s="370"/>
      <c r="M152" s="370"/>
      <c r="N152" s="370"/>
      <c r="O152" s="370"/>
      <c r="P152" s="370"/>
      <c r="Q152" s="370"/>
      <c r="R152" s="370"/>
      <c r="S152" s="370"/>
      <c r="T152" s="370"/>
      <c r="U152" s="370"/>
      <c r="V152" s="370"/>
      <c r="W152" s="370"/>
      <c r="X152" s="370"/>
      <c r="Y152" s="370"/>
      <c r="Z152" s="370"/>
    </row>
    <row r="153">
      <c r="A153" s="370"/>
      <c r="B153" s="370"/>
      <c r="C153" s="370"/>
      <c r="D153" s="370"/>
      <c r="E153" s="370"/>
      <c r="F153" s="370"/>
      <c r="G153" s="370"/>
      <c r="H153" s="370"/>
      <c r="I153" s="370"/>
      <c r="J153" s="370"/>
      <c r="K153" s="370"/>
      <c r="L153" s="370"/>
      <c r="M153" s="370"/>
      <c r="N153" s="370"/>
      <c r="O153" s="370"/>
      <c r="P153" s="370"/>
      <c r="Q153" s="370"/>
      <c r="R153" s="370"/>
      <c r="S153" s="370"/>
      <c r="T153" s="370"/>
      <c r="U153" s="370"/>
      <c r="V153" s="370"/>
      <c r="W153" s="370"/>
      <c r="X153" s="370"/>
      <c r="Y153" s="370"/>
      <c r="Z153" s="370"/>
    </row>
    <row r="154">
      <c r="A154" s="370"/>
      <c r="B154" s="370"/>
      <c r="C154" s="370"/>
      <c r="D154" s="370"/>
      <c r="E154" s="370"/>
      <c r="F154" s="370"/>
      <c r="G154" s="370"/>
      <c r="H154" s="370"/>
      <c r="I154" s="370"/>
      <c r="J154" s="370"/>
      <c r="K154" s="370"/>
      <c r="L154" s="370"/>
      <c r="M154" s="370"/>
      <c r="N154" s="370"/>
      <c r="O154" s="370"/>
      <c r="P154" s="370"/>
      <c r="Q154" s="370"/>
      <c r="R154" s="370"/>
      <c r="S154" s="370"/>
      <c r="T154" s="370"/>
      <c r="U154" s="370"/>
      <c r="V154" s="370"/>
      <c r="W154" s="370"/>
      <c r="X154" s="370"/>
      <c r="Y154" s="370"/>
      <c r="Z154" s="370"/>
    </row>
    <row r="155">
      <c r="A155" s="370"/>
      <c r="B155" s="370"/>
      <c r="C155" s="370"/>
      <c r="D155" s="370"/>
      <c r="E155" s="370"/>
      <c r="F155" s="370"/>
      <c r="G155" s="370"/>
      <c r="H155" s="370"/>
      <c r="I155" s="370"/>
      <c r="J155" s="370"/>
      <c r="K155" s="370"/>
      <c r="L155" s="370"/>
      <c r="M155" s="370"/>
      <c r="N155" s="370"/>
      <c r="O155" s="370"/>
      <c r="P155" s="370"/>
      <c r="Q155" s="370"/>
      <c r="R155" s="370"/>
      <c r="S155" s="370"/>
      <c r="T155" s="370"/>
      <c r="U155" s="370"/>
      <c r="V155" s="370"/>
      <c r="W155" s="370"/>
      <c r="X155" s="370"/>
      <c r="Y155" s="370"/>
      <c r="Z155" s="370"/>
    </row>
    <row r="156">
      <c r="A156" s="370"/>
      <c r="B156" s="370"/>
      <c r="C156" s="370"/>
      <c r="D156" s="370"/>
      <c r="E156" s="370"/>
      <c r="F156" s="370"/>
      <c r="G156" s="370"/>
      <c r="H156" s="370"/>
      <c r="I156" s="370"/>
      <c r="J156" s="370"/>
      <c r="K156" s="370"/>
      <c r="L156" s="370"/>
      <c r="M156" s="370"/>
      <c r="N156" s="370"/>
      <c r="O156" s="370"/>
      <c r="P156" s="370"/>
      <c r="Q156" s="370"/>
      <c r="R156" s="370"/>
      <c r="S156" s="370"/>
      <c r="T156" s="370"/>
      <c r="U156" s="370"/>
      <c r="V156" s="370"/>
      <c r="W156" s="370"/>
      <c r="X156" s="370"/>
      <c r="Y156" s="370"/>
      <c r="Z156" s="370"/>
    </row>
    <row r="157">
      <c r="A157" s="370"/>
      <c r="B157" s="370"/>
      <c r="C157" s="370"/>
      <c r="D157" s="370"/>
      <c r="E157" s="370"/>
      <c r="F157" s="370"/>
      <c r="G157" s="370"/>
      <c r="H157" s="370"/>
      <c r="I157" s="370"/>
      <c r="J157" s="370"/>
      <c r="K157" s="370"/>
      <c r="L157" s="370"/>
      <c r="M157" s="370"/>
      <c r="N157" s="370"/>
      <c r="O157" s="370"/>
      <c r="P157" s="370"/>
      <c r="Q157" s="370"/>
      <c r="R157" s="370"/>
      <c r="S157" s="370"/>
      <c r="T157" s="370"/>
      <c r="U157" s="370"/>
      <c r="V157" s="370"/>
      <c r="W157" s="370"/>
      <c r="X157" s="370"/>
      <c r="Y157" s="370"/>
      <c r="Z157" s="370"/>
    </row>
    <row r="158">
      <c r="A158" s="370"/>
      <c r="B158" s="370"/>
      <c r="C158" s="370"/>
      <c r="D158" s="370"/>
      <c r="E158" s="370"/>
      <c r="F158" s="370"/>
      <c r="G158" s="370"/>
      <c r="H158" s="370"/>
      <c r="I158" s="370"/>
      <c r="J158" s="370"/>
      <c r="K158" s="370"/>
      <c r="L158" s="370"/>
      <c r="M158" s="370"/>
      <c r="N158" s="370"/>
      <c r="O158" s="370"/>
      <c r="P158" s="370"/>
      <c r="Q158" s="370"/>
      <c r="R158" s="370"/>
      <c r="S158" s="370"/>
      <c r="T158" s="370"/>
      <c r="U158" s="370"/>
      <c r="V158" s="370"/>
      <c r="W158" s="370"/>
      <c r="X158" s="370"/>
      <c r="Y158" s="370"/>
      <c r="Z158" s="370"/>
    </row>
    <row r="159">
      <c r="A159" s="370"/>
      <c r="B159" s="370"/>
      <c r="C159" s="370"/>
      <c r="D159" s="370"/>
      <c r="E159" s="370"/>
      <c r="F159" s="370"/>
      <c r="G159" s="370"/>
      <c r="H159" s="370"/>
      <c r="I159" s="370"/>
      <c r="J159" s="370"/>
      <c r="K159" s="370"/>
      <c r="L159" s="370"/>
      <c r="M159" s="370"/>
      <c r="N159" s="370"/>
      <c r="O159" s="370"/>
      <c r="P159" s="370"/>
      <c r="Q159" s="370"/>
      <c r="R159" s="370"/>
      <c r="S159" s="370"/>
      <c r="T159" s="370"/>
      <c r="U159" s="370"/>
      <c r="V159" s="370"/>
      <c r="W159" s="370"/>
      <c r="X159" s="370"/>
      <c r="Y159" s="370"/>
      <c r="Z159" s="370"/>
    </row>
    <row r="160">
      <c r="A160" s="370"/>
      <c r="B160" s="370"/>
      <c r="C160" s="370"/>
      <c r="D160" s="370"/>
      <c r="E160" s="370"/>
      <c r="F160" s="370"/>
      <c r="G160" s="370"/>
      <c r="H160" s="370"/>
      <c r="I160" s="370"/>
      <c r="J160" s="370"/>
      <c r="K160" s="370"/>
      <c r="L160" s="370"/>
      <c r="M160" s="370"/>
      <c r="N160" s="370"/>
      <c r="O160" s="370"/>
      <c r="P160" s="370"/>
      <c r="Q160" s="370"/>
      <c r="R160" s="370"/>
      <c r="S160" s="370"/>
      <c r="T160" s="370"/>
      <c r="U160" s="370"/>
      <c r="V160" s="370"/>
      <c r="W160" s="370"/>
      <c r="X160" s="370"/>
      <c r="Y160" s="370"/>
      <c r="Z160" s="370"/>
    </row>
    <row r="161">
      <c r="A161" s="370"/>
      <c r="B161" s="370"/>
      <c r="C161" s="370"/>
      <c r="D161" s="370"/>
      <c r="E161" s="370"/>
      <c r="F161" s="370"/>
      <c r="G161" s="370"/>
      <c r="H161" s="370"/>
      <c r="I161" s="370"/>
      <c r="J161" s="370"/>
      <c r="K161" s="370"/>
      <c r="L161" s="370"/>
      <c r="M161" s="370"/>
      <c r="N161" s="370"/>
      <c r="O161" s="370"/>
      <c r="P161" s="370"/>
      <c r="Q161" s="370"/>
      <c r="R161" s="370"/>
      <c r="S161" s="370"/>
      <c r="T161" s="370"/>
      <c r="U161" s="370"/>
      <c r="V161" s="370"/>
      <c r="W161" s="370"/>
      <c r="X161" s="370"/>
      <c r="Y161" s="370"/>
      <c r="Z161" s="370"/>
    </row>
    <row r="162">
      <c r="A162" s="370"/>
      <c r="B162" s="370"/>
      <c r="C162" s="370"/>
      <c r="D162" s="370"/>
      <c r="E162" s="370"/>
      <c r="F162" s="370"/>
      <c r="G162" s="370"/>
      <c r="H162" s="370"/>
      <c r="I162" s="370"/>
      <c r="J162" s="370"/>
      <c r="K162" s="370"/>
      <c r="L162" s="370"/>
      <c r="M162" s="370"/>
      <c r="N162" s="370"/>
      <c r="O162" s="370"/>
      <c r="P162" s="370"/>
      <c r="Q162" s="370"/>
      <c r="R162" s="370"/>
      <c r="S162" s="370"/>
      <c r="T162" s="370"/>
      <c r="U162" s="370"/>
      <c r="V162" s="370"/>
      <c r="W162" s="370"/>
      <c r="X162" s="370"/>
      <c r="Y162" s="370"/>
      <c r="Z162" s="370"/>
    </row>
    <row r="163">
      <c r="A163" s="370"/>
      <c r="B163" s="370"/>
      <c r="C163" s="370"/>
      <c r="D163" s="370"/>
      <c r="E163" s="370"/>
      <c r="F163" s="370"/>
      <c r="G163" s="370"/>
      <c r="H163" s="370"/>
      <c r="I163" s="370"/>
      <c r="J163" s="370"/>
      <c r="K163" s="370"/>
      <c r="L163" s="370"/>
      <c r="M163" s="370"/>
      <c r="N163" s="370"/>
      <c r="O163" s="370"/>
      <c r="P163" s="370"/>
      <c r="Q163" s="370"/>
      <c r="R163" s="370"/>
      <c r="S163" s="370"/>
      <c r="T163" s="370"/>
      <c r="U163" s="370"/>
      <c r="V163" s="370"/>
      <c r="W163" s="370"/>
      <c r="X163" s="370"/>
      <c r="Y163" s="370"/>
      <c r="Z163" s="370"/>
    </row>
    <row r="164">
      <c r="A164" s="370"/>
      <c r="B164" s="370"/>
      <c r="C164" s="370"/>
      <c r="D164" s="370"/>
      <c r="E164" s="370"/>
      <c r="F164" s="370"/>
      <c r="G164" s="370"/>
      <c r="H164" s="370"/>
      <c r="I164" s="370"/>
      <c r="J164" s="370"/>
      <c r="K164" s="370"/>
      <c r="L164" s="370"/>
      <c r="M164" s="370"/>
      <c r="N164" s="370"/>
      <c r="O164" s="370"/>
      <c r="P164" s="370"/>
      <c r="Q164" s="370"/>
      <c r="R164" s="370"/>
      <c r="S164" s="370"/>
      <c r="T164" s="370"/>
      <c r="U164" s="370"/>
      <c r="V164" s="370"/>
      <c r="W164" s="370"/>
      <c r="X164" s="370"/>
      <c r="Y164" s="370"/>
      <c r="Z164" s="370"/>
    </row>
    <row r="165">
      <c r="A165" s="370"/>
      <c r="B165" s="370"/>
      <c r="C165" s="370"/>
      <c r="D165" s="370"/>
      <c r="E165" s="370"/>
      <c r="F165" s="370"/>
      <c r="G165" s="370"/>
      <c r="H165" s="370"/>
      <c r="I165" s="370"/>
      <c r="J165" s="370"/>
      <c r="K165" s="370"/>
      <c r="L165" s="370"/>
      <c r="M165" s="370"/>
      <c r="N165" s="370"/>
      <c r="O165" s="370"/>
      <c r="P165" s="370"/>
      <c r="Q165" s="370"/>
      <c r="R165" s="370"/>
      <c r="S165" s="370"/>
      <c r="T165" s="370"/>
      <c r="U165" s="370"/>
      <c r="V165" s="370"/>
      <c r="W165" s="370"/>
      <c r="X165" s="370"/>
      <c r="Y165" s="370"/>
      <c r="Z165" s="370"/>
    </row>
    <row r="166">
      <c r="A166" s="370"/>
      <c r="B166" s="370"/>
      <c r="C166" s="370"/>
      <c r="D166" s="370"/>
      <c r="E166" s="370"/>
      <c r="F166" s="370"/>
      <c r="G166" s="370"/>
      <c r="H166" s="370"/>
      <c r="I166" s="370"/>
      <c r="J166" s="370"/>
      <c r="K166" s="370"/>
      <c r="L166" s="370"/>
      <c r="M166" s="370"/>
      <c r="N166" s="370"/>
      <c r="O166" s="370"/>
      <c r="P166" s="370"/>
      <c r="Q166" s="370"/>
      <c r="R166" s="370"/>
      <c r="S166" s="370"/>
      <c r="T166" s="370"/>
      <c r="U166" s="370"/>
      <c r="V166" s="370"/>
      <c r="W166" s="370"/>
      <c r="X166" s="370"/>
      <c r="Y166" s="370"/>
      <c r="Z166" s="370"/>
    </row>
    <row r="167">
      <c r="A167" s="370"/>
      <c r="B167" s="370"/>
      <c r="C167" s="370"/>
      <c r="D167" s="370"/>
      <c r="E167" s="370"/>
      <c r="F167" s="370"/>
      <c r="G167" s="370"/>
      <c r="H167" s="370"/>
      <c r="I167" s="370"/>
      <c r="J167" s="370"/>
      <c r="K167" s="370"/>
      <c r="L167" s="370"/>
      <c r="M167" s="370"/>
      <c r="N167" s="370"/>
      <c r="O167" s="370"/>
      <c r="P167" s="370"/>
      <c r="Q167" s="370"/>
      <c r="R167" s="370"/>
      <c r="S167" s="370"/>
      <c r="T167" s="370"/>
      <c r="U167" s="370"/>
      <c r="V167" s="370"/>
      <c r="W167" s="370"/>
      <c r="X167" s="370"/>
      <c r="Y167" s="370"/>
      <c r="Z167" s="370"/>
    </row>
    <row r="168">
      <c r="A168" s="370"/>
      <c r="B168" s="370"/>
      <c r="C168" s="370"/>
      <c r="D168" s="370"/>
      <c r="E168" s="370"/>
      <c r="F168" s="370"/>
      <c r="G168" s="370"/>
      <c r="H168" s="370"/>
      <c r="I168" s="370"/>
      <c r="J168" s="370"/>
      <c r="K168" s="370"/>
      <c r="L168" s="370"/>
      <c r="M168" s="370"/>
      <c r="N168" s="370"/>
      <c r="O168" s="370"/>
      <c r="P168" s="370"/>
      <c r="Q168" s="370"/>
      <c r="R168" s="370"/>
      <c r="S168" s="370"/>
      <c r="T168" s="370"/>
      <c r="U168" s="370"/>
      <c r="V168" s="370"/>
      <c r="W168" s="370"/>
      <c r="X168" s="370"/>
      <c r="Y168" s="370"/>
      <c r="Z168" s="370"/>
    </row>
    <row r="169">
      <c r="A169" s="370"/>
      <c r="B169" s="370"/>
      <c r="C169" s="370"/>
      <c r="D169" s="370"/>
      <c r="E169" s="370"/>
      <c r="F169" s="370"/>
      <c r="G169" s="370"/>
      <c r="H169" s="370"/>
      <c r="I169" s="370"/>
      <c r="J169" s="370"/>
      <c r="K169" s="370"/>
      <c r="L169" s="370"/>
      <c r="M169" s="370"/>
      <c r="N169" s="370"/>
      <c r="O169" s="370"/>
      <c r="P169" s="370"/>
      <c r="Q169" s="370"/>
      <c r="R169" s="370"/>
      <c r="S169" s="370"/>
      <c r="T169" s="370"/>
      <c r="U169" s="370"/>
      <c r="V169" s="370"/>
      <c r="W169" s="370"/>
      <c r="X169" s="370"/>
      <c r="Y169" s="370"/>
      <c r="Z169" s="370"/>
    </row>
    <row r="170">
      <c r="A170" s="370"/>
      <c r="B170" s="370"/>
      <c r="C170" s="370"/>
      <c r="D170" s="370"/>
      <c r="E170" s="370"/>
      <c r="F170" s="370"/>
      <c r="G170" s="370"/>
      <c r="H170" s="370"/>
      <c r="I170" s="370"/>
      <c r="J170" s="370"/>
      <c r="K170" s="370"/>
      <c r="L170" s="370"/>
      <c r="M170" s="370"/>
      <c r="N170" s="370"/>
      <c r="O170" s="370"/>
      <c r="P170" s="370"/>
      <c r="Q170" s="370"/>
      <c r="R170" s="370"/>
      <c r="S170" s="370"/>
      <c r="T170" s="370"/>
      <c r="U170" s="370"/>
      <c r="V170" s="370"/>
      <c r="W170" s="370"/>
      <c r="X170" s="370"/>
      <c r="Y170" s="370"/>
      <c r="Z170" s="370"/>
    </row>
    <row r="171">
      <c r="A171" s="370"/>
      <c r="B171" s="370"/>
      <c r="C171" s="370"/>
      <c r="D171" s="370"/>
      <c r="E171" s="370"/>
      <c r="F171" s="370"/>
      <c r="G171" s="370"/>
      <c r="H171" s="370"/>
      <c r="I171" s="370"/>
      <c r="J171" s="370"/>
      <c r="K171" s="370"/>
      <c r="L171" s="370"/>
      <c r="M171" s="370"/>
      <c r="N171" s="370"/>
      <c r="O171" s="370"/>
      <c r="P171" s="370"/>
      <c r="Q171" s="370"/>
      <c r="R171" s="370"/>
      <c r="S171" s="370"/>
      <c r="T171" s="370"/>
      <c r="U171" s="370"/>
      <c r="V171" s="370"/>
      <c r="W171" s="370"/>
      <c r="X171" s="370"/>
      <c r="Y171" s="370"/>
      <c r="Z171" s="370"/>
    </row>
    <row r="172">
      <c r="A172" s="370"/>
      <c r="B172" s="370"/>
      <c r="C172" s="370"/>
      <c r="D172" s="370"/>
      <c r="E172" s="370"/>
      <c r="F172" s="370"/>
      <c r="G172" s="370"/>
      <c r="H172" s="370"/>
      <c r="I172" s="370"/>
      <c r="J172" s="370"/>
      <c r="K172" s="370"/>
      <c r="L172" s="370"/>
      <c r="M172" s="370"/>
      <c r="N172" s="370"/>
      <c r="O172" s="370"/>
      <c r="P172" s="370"/>
      <c r="Q172" s="370"/>
      <c r="R172" s="370"/>
      <c r="S172" s="370"/>
      <c r="T172" s="370"/>
      <c r="U172" s="370"/>
      <c r="V172" s="370"/>
      <c r="W172" s="370"/>
      <c r="X172" s="370"/>
      <c r="Y172" s="370"/>
      <c r="Z172" s="370"/>
    </row>
    <row r="173">
      <c r="A173" s="370"/>
      <c r="B173" s="370"/>
      <c r="C173" s="370"/>
      <c r="D173" s="370"/>
      <c r="E173" s="370"/>
      <c r="F173" s="370"/>
      <c r="G173" s="370"/>
      <c r="H173" s="370"/>
      <c r="I173" s="370"/>
      <c r="J173" s="370"/>
      <c r="K173" s="370"/>
      <c r="L173" s="370"/>
      <c r="M173" s="370"/>
      <c r="N173" s="370"/>
      <c r="O173" s="370"/>
      <c r="P173" s="370"/>
      <c r="Q173" s="370"/>
      <c r="R173" s="370"/>
      <c r="S173" s="370"/>
      <c r="T173" s="370"/>
      <c r="U173" s="370"/>
      <c r="V173" s="370"/>
      <c r="W173" s="370"/>
      <c r="X173" s="370"/>
      <c r="Y173" s="370"/>
      <c r="Z173" s="370"/>
    </row>
    <row r="174">
      <c r="A174" s="370"/>
      <c r="B174" s="370"/>
      <c r="C174" s="370"/>
      <c r="D174" s="370"/>
      <c r="E174" s="370"/>
      <c r="F174" s="370"/>
      <c r="G174" s="370"/>
      <c r="H174" s="370"/>
      <c r="I174" s="370"/>
      <c r="J174" s="370"/>
      <c r="K174" s="370"/>
      <c r="L174" s="370"/>
      <c r="M174" s="370"/>
      <c r="N174" s="370"/>
      <c r="O174" s="370"/>
      <c r="P174" s="370"/>
      <c r="Q174" s="370"/>
      <c r="R174" s="370"/>
      <c r="S174" s="370"/>
      <c r="T174" s="370"/>
      <c r="U174" s="370"/>
      <c r="V174" s="370"/>
      <c r="W174" s="370"/>
      <c r="X174" s="370"/>
      <c r="Y174" s="370"/>
      <c r="Z174" s="370"/>
    </row>
    <row r="175">
      <c r="A175" s="370"/>
      <c r="B175" s="370"/>
      <c r="C175" s="370"/>
      <c r="D175" s="370"/>
      <c r="E175" s="370"/>
      <c r="F175" s="370"/>
      <c r="G175" s="370"/>
      <c r="H175" s="370"/>
      <c r="I175" s="370"/>
      <c r="J175" s="370"/>
      <c r="K175" s="370"/>
      <c r="L175" s="370"/>
      <c r="M175" s="370"/>
      <c r="N175" s="370"/>
      <c r="O175" s="370"/>
      <c r="P175" s="370"/>
      <c r="Q175" s="370"/>
      <c r="R175" s="370"/>
      <c r="S175" s="370"/>
      <c r="T175" s="370"/>
      <c r="U175" s="370"/>
      <c r="V175" s="370"/>
      <c r="W175" s="370"/>
      <c r="X175" s="370"/>
      <c r="Y175" s="370"/>
      <c r="Z175" s="370"/>
    </row>
    <row r="176">
      <c r="A176" s="370"/>
      <c r="B176" s="370"/>
      <c r="C176" s="370"/>
      <c r="D176" s="370"/>
      <c r="E176" s="370"/>
      <c r="F176" s="370"/>
      <c r="G176" s="370"/>
      <c r="H176" s="370"/>
      <c r="I176" s="370"/>
      <c r="J176" s="370"/>
      <c r="K176" s="370"/>
      <c r="L176" s="370"/>
      <c r="M176" s="370"/>
      <c r="N176" s="370"/>
      <c r="O176" s="370"/>
      <c r="P176" s="370"/>
      <c r="Q176" s="370"/>
      <c r="R176" s="370"/>
      <c r="S176" s="370"/>
      <c r="T176" s="370"/>
      <c r="U176" s="370"/>
      <c r="V176" s="370"/>
      <c r="W176" s="370"/>
      <c r="X176" s="370"/>
      <c r="Y176" s="370"/>
      <c r="Z176" s="370"/>
    </row>
    <row r="177">
      <c r="A177" s="370"/>
      <c r="B177" s="370"/>
      <c r="C177" s="370"/>
      <c r="D177" s="370"/>
      <c r="E177" s="370"/>
      <c r="F177" s="370"/>
      <c r="G177" s="370"/>
      <c r="H177" s="370"/>
      <c r="I177" s="370"/>
      <c r="J177" s="370"/>
      <c r="K177" s="370"/>
      <c r="L177" s="370"/>
      <c r="M177" s="370"/>
      <c r="N177" s="370"/>
      <c r="O177" s="370"/>
      <c r="P177" s="370"/>
      <c r="Q177" s="370"/>
      <c r="R177" s="370"/>
      <c r="S177" s="370"/>
      <c r="T177" s="370"/>
      <c r="U177" s="370"/>
      <c r="V177" s="370"/>
      <c r="W177" s="370"/>
      <c r="X177" s="370"/>
      <c r="Y177" s="370"/>
      <c r="Z177" s="370"/>
    </row>
    <row r="178">
      <c r="A178" s="370"/>
      <c r="B178" s="370"/>
      <c r="C178" s="370"/>
      <c r="D178" s="370"/>
      <c r="E178" s="370"/>
      <c r="F178" s="370"/>
      <c r="G178" s="370"/>
      <c r="H178" s="370"/>
      <c r="I178" s="370"/>
      <c r="J178" s="370"/>
      <c r="K178" s="370"/>
      <c r="L178" s="370"/>
      <c r="M178" s="370"/>
      <c r="N178" s="370"/>
      <c r="O178" s="370"/>
      <c r="P178" s="370"/>
      <c r="Q178" s="370"/>
      <c r="R178" s="370"/>
      <c r="S178" s="370"/>
      <c r="T178" s="370"/>
      <c r="U178" s="370"/>
      <c r="V178" s="370"/>
      <c r="W178" s="370"/>
      <c r="X178" s="370"/>
      <c r="Y178" s="370"/>
      <c r="Z178" s="370"/>
    </row>
    <row r="179">
      <c r="A179" s="370"/>
      <c r="B179" s="370"/>
      <c r="C179" s="370"/>
      <c r="D179" s="370"/>
      <c r="E179" s="370"/>
      <c r="F179" s="370"/>
      <c r="G179" s="370"/>
      <c r="H179" s="370"/>
      <c r="I179" s="370"/>
      <c r="J179" s="370"/>
      <c r="K179" s="370"/>
      <c r="L179" s="370"/>
      <c r="M179" s="370"/>
      <c r="N179" s="370"/>
      <c r="O179" s="370"/>
      <c r="P179" s="370"/>
      <c r="Q179" s="370"/>
      <c r="R179" s="370"/>
      <c r="S179" s="370"/>
      <c r="T179" s="370"/>
      <c r="U179" s="370"/>
      <c r="V179" s="370"/>
      <c r="W179" s="370"/>
      <c r="X179" s="370"/>
      <c r="Y179" s="370"/>
      <c r="Z179" s="370"/>
    </row>
    <row r="180">
      <c r="A180" s="370"/>
      <c r="B180" s="370"/>
      <c r="C180" s="370"/>
      <c r="D180" s="370"/>
      <c r="E180" s="370"/>
      <c r="F180" s="370"/>
      <c r="G180" s="370"/>
      <c r="H180" s="370"/>
      <c r="I180" s="370"/>
      <c r="J180" s="370"/>
      <c r="K180" s="370"/>
      <c r="L180" s="370"/>
      <c r="M180" s="370"/>
      <c r="N180" s="370"/>
      <c r="O180" s="370"/>
      <c r="P180" s="370"/>
      <c r="Q180" s="370"/>
      <c r="R180" s="370"/>
      <c r="S180" s="370"/>
      <c r="T180" s="370"/>
      <c r="U180" s="370"/>
      <c r="V180" s="370"/>
      <c r="W180" s="370"/>
      <c r="X180" s="370"/>
      <c r="Y180" s="370"/>
      <c r="Z180" s="370"/>
    </row>
    <row r="181">
      <c r="A181" s="370"/>
      <c r="B181" s="370"/>
      <c r="C181" s="370"/>
      <c r="D181" s="370"/>
      <c r="E181" s="370"/>
      <c r="F181" s="370"/>
      <c r="G181" s="370"/>
      <c r="H181" s="370"/>
      <c r="I181" s="370"/>
      <c r="J181" s="370"/>
      <c r="K181" s="370"/>
      <c r="L181" s="370"/>
      <c r="M181" s="370"/>
      <c r="N181" s="370"/>
      <c r="O181" s="370"/>
      <c r="P181" s="370"/>
      <c r="Q181" s="370"/>
      <c r="R181" s="370"/>
      <c r="S181" s="370"/>
      <c r="T181" s="370"/>
      <c r="U181" s="370"/>
      <c r="V181" s="370"/>
      <c r="W181" s="370"/>
      <c r="X181" s="370"/>
      <c r="Y181" s="370"/>
      <c r="Z181" s="370"/>
    </row>
    <row r="182">
      <c r="A182" s="370"/>
      <c r="B182" s="370"/>
      <c r="C182" s="370"/>
      <c r="D182" s="370"/>
      <c r="E182" s="370"/>
      <c r="F182" s="370"/>
      <c r="G182" s="370"/>
      <c r="H182" s="370"/>
      <c r="I182" s="370"/>
      <c r="J182" s="370"/>
      <c r="K182" s="370"/>
      <c r="L182" s="370"/>
      <c r="M182" s="370"/>
      <c r="N182" s="370"/>
      <c r="O182" s="370"/>
      <c r="P182" s="370"/>
      <c r="Q182" s="370"/>
      <c r="R182" s="370"/>
      <c r="S182" s="370"/>
      <c r="T182" s="370"/>
      <c r="U182" s="370"/>
      <c r="V182" s="370"/>
      <c r="W182" s="370"/>
      <c r="X182" s="370"/>
      <c r="Y182" s="370"/>
      <c r="Z182" s="370"/>
    </row>
    <row r="183">
      <c r="A183" s="370"/>
      <c r="B183" s="370"/>
      <c r="C183" s="370"/>
      <c r="D183" s="370"/>
      <c r="E183" s="370"/>
      <c r="F183" s="370"/>
      <c r="G183" s="370"/>
      <c r="H183" s="370"/>
      <c r="I183" s="370"/>
      <c r="J183" s="370"/>
      <c r="K183" s="370"/>
      <c r="L183" s="370"/>
      <c r="M183" s="370"/>
      <c r="N183" s="370"/>
      <c r="O183" s="370"/>
      <c r="P183" s="370"/>
      <c r="Q183" s="370"/>
      <c r="R183" s="370"/>
      <c r="S183" s="370"/>
      <c r="T183" s="370"/>
      <c r="U183" s="370"/>
      <c r="V183" s="370"/>
      <c r="W183" s="370"/>
      <c r="X183" s="370"/>
      <c r="Y183" s="370"/>
      <c r="Z183" s="370"/>
    </row>
    <row r="184">
      <c r="A184" s="370"/>
      <c r="B184" s="370"/>
      <c r="C184" s="370"/>
      <c r="D184" s="370"/>
      <c r="E184" s="370"/>
      <c r="F184" s="370"/>
      <c r="G184" s="370"/>
      <c r="H184" s="370"/>
      <c r="I184" s="370"/>
      <c r="J184" s="370"/>
      <c r="K184" s="370"/>
      <c r="L184" s="370"/>
      <c r="M184" s="370"/>
      <c r="N184" s="370"/>
      <c r="O184" s="370"/>
      <c r="P184" s="370"/>
      <c r="Q184" s="370"/>
      <c r="R184" s="370"/>
      <c r="S184" s="370"/>
      <c r="T184" s="370"/>
      <c r="U184" s="370"/>
      <c r="V184" s="370"/>
      <c r="W184" s="370"/>
      <c r="X184" s="370"/>
      <c r="Y184" s="370"/>
      <c r="Z184" s="370"/>
    </row>
    <row r="185">
      <c r="A185" s="370"/>
      <c r="B185" s="370"/>
      <c r="C185" s="370"/>
      <c r="D185" s="370"/>
      <c r="E185" s="370"/>
      <c r="F185" s="370"/>
      <c r="G185" s="370"/>
      <c r="H185" s="370"/>
      <c r="I185" s="370"/>
      <c r="J185" s="370"/>
      <c r="K185" s="370"/>
      <c r="L185" s="370"/>
      <c r="M185" s="370"/>
      <c r="N185" s="370"/>
      <c r="O185" s="370"/>
      <c r="P185" s="370"/>
      <c r="Q185" s="370"/>
      <c r="R185" s="370"/>
      <c r="S185" s="370"/>
      <c r="T185" s="370"/>
      <c r="U185" s="370"/>
      <c r="V185" s="370"/>
      <c r="W185" s="370"/>
      <c r="X185" s="370"/>
      <c r="Y185" s="370"/>
      <c r="Z185" s="370"/>
    </row>
    <row r="186">
      <c r="A186" s="370"/>
      <c r="B186" s="370"/>
      <c r="C186" s="370"/>
      <c r="D186" s="370"/>
      <c r="E186" s="370"/>
      <c r="F186" s="370"/>
      <c r="G186" s="370"/>
      <c r="H186" s="370"/>
      <c r="I186" s="370"/>
      <c r="J186" s="370"/>
      <c r="K186" s="370"/>
      <c r="L186" s="370"/>
      <c r="M186" s="370"/>
      <c r="N186" s="370"/>
      <c r="O186" s="370"/>
      <c r="P186" s="370"/>
      <c r="Q186" s="370"/>
      <c r="R186" s="370"/>
      <c r="S186" s="370"/>
      <c r="T186" s="370"/>
      <c r="U186" s="370"/>
      <c r="V186" s="370"/>
      <c r="W186" s="370"/>
      <c r="X186" s="370"/>
      <c r="Y186" s="370"/>
      <c r="Z186" s="370"/>
    </row>
    <row r="187">
      <c r="A187" s="370"/>
      <c r="B187" s="370"/>
      <c r="C187" s="370"/>
      <c r="D187" s="370"/>
      <c r="E187" s="370"/>
      <c r="F187" s="370"/>
      <c r="G187" s="370"/>
      <c r="H187" s="370"/>
      <c r="I187" s="370"/>
      <c r="J187" s="370"/>
      <c r="K187" s="370"/>
      <c r="L187" s="370"/>
      <c r="M187" s="370"/>
      <c r="N187" s="370"/>
      <c r="O187" s="370"/>
      <c r="P187" s="370"/>
      <c r="Q187" s="370"/>
      <c r="R187" s="370"/>
      <c r="S187" s="370"/>
      <c r="T187" s="370"/>
      <c r="U187" s="370"/>
      <c r="V187" s="370"/>
      <c r="W187" s="370"/>
      <c r="X187" s="370"/>
      <c r="Y187" s="370"/>
      <c r="Z187" s="370"/>
    </row>
    <row r="188">
      <c r="A188" s="370"/>
      <c r="B188" s="370"/>
      <c r="C188" s="370"/>
      <c r="D188" s="370"/>
      <c r="E188" s="370"/>
      <c r="F188" s="370"/>
      <c r="G188" s="370"/>
      <c r="H188" s="370"/>
      <c r="I188" s="370"/>
      <c r="J188" s="370"/>
      <c r="K188" s="370"/>
      <c r="L188" s="370"/>
      <c r="M188" s="370"/>
      <c r="N188" s="370"/>
      <c r="O188" s="370"/>
      <c r="P188" s="370"/>
      <c r="Q188" s="370"/>
      <c r="R188" s="370"/>
      <c r="S188" s="370"/>
      <c r="T188" s="370"/>
      <c r="U188" s="370"/>
      <c r="V188" s="370"/>
      <c r="W188" s="370"/>
      <c r="X188" s="370"/>
      <c r="Y188" s="370"/>
      <c r="Z188" s="370"/>
    </row>
    <row r="189">
      <c r="A189" s="370"/>
      <c r="B189" s="370"/>
      <c r="C189" s="370"/>
      <c r="D189" s="370"/>
      <c r="E189" s="370"/>
      <c r="F189" s="370"/>
      <c r="G189" s="370"/>
      <c r="H189" s="370"/>
      <c r="I189" s="370"/>
      <c r="J189" s="370"/>
      <c r="K189" s="370"/>
      <c r="L189" s="370"/>
      <c r="M189" s="370"/>
      <c r="N189" s="370"/>
      <c r="O189" s="370"/>
      <c r="P189" s="370"/>
      <c r="Q189" s="370"/>
      <c r="R189" s="370"/>
      <c r="S189" s="370"/>
      <c r="T189" s="370"/>
      <c r="U189" s="370"/>
      <c r="V189" s="370"/>
      <c r="W189" s="370"/>
      <c r="X189" s="370"/>
      <c r="Y189" s="370"/>
      <c r="Z189" s="370"/>
    </row>
    <row r="190">
      <c r="A190" s="370"/>
      <c r="B190" s="370"/>
      <c r="C190" s="370"/>
      <c r="D190" s="370"/>
      <c r="E190" s="370"/>
      <c r="F190" s="370"/>
      <c r="G190" s="370"/>
      <c r="H190" s="370"/>
      <c r="I190" s="370"/>
      <c r="J190" s="370"/>
      <c r="K190" s="370"/>
      <c r="L190" s="370"/>
      <c r="M190" s="370"/>
      <c r="N190" s="370"/>
      <c r="O190" s="370"/>
      <c r="P190" s="370"/>
      <c r="Q190" s="370"/>
      <c r="R190" s="370"/>
      <c r="S190" s="370"/>
      <c r="T190" s="370"/>
      <c r="U190" s="370"/>
      <c r="V190" s="370"/>
      <c r="W190" s="370"/>
      <c r="X190" s="370"/>
      <c r="Y190" s="370"/>
      <c r="Z190" s="370"/>
    </row>
    <row r="191">
      <c r="A191" s="370"/>
      <c r="B191" s="370"/>
      <c r="C191" s="370"/>
      <c r="D191" s="370"/>
      <c r="E191" s="370"/>
      <c r="F191" s="370"/>
      <c r="G191" s="370"/>
      <c r="H191" s="370"/>
      <c r="I191" s="370"/>
      <c r="J191" s="370"/>
      <c r="K191" s="370"/>
      <c r="L191" s="370"/>
      <c r="M191" s="370"/>
      <c r="N191" s="370"/>
      <c r="O191" s="370"/>
      <c r="P191" s="370"/>
      <c r="Q191" s="370"/>
      <c r="R191" s="370"/>
      <c r="S191" s="370"/>
      <c r="T191" s="370"/>
      <c r="U191" s="370"/>
      <c r="V191" s="370"/>
      <c r="W191" s="370"/>
      <c r="X191" s="370"/>
      <c r="Y191" s="370"/>
      <c r="Z191" s="370"/>
    </row>
    <row r="192">
      <c r="A192" s="370"/>
      <c r="B192" s="370"/>
      <c r="C192" s="370"/>
      <c r="D192" s="370"/>
      <c r="E192" s="370"/>
      <c r="F192" s="370"/>
      <c r="G192" s="370"/>
      <c r="H192" s="370"/>
      <c r="I192" s="370"/>
      <c r="J192" s="370"/>
      <c r="K192" s="370"/>
      <c r="L192" s="370"/>
      <c r="M192" s="370"/>
      <c r="N192" s="370"/>
      <c r="O192" s="370"/>
      <c r="P192" s="370"/>
      <c r="Q192" s="370"/>
      <c r="R192" s="370"/>
      <c r="S192" s="370"/>
      <c r="T192" s="370"/>
      <c r="U192" s="370"/>
      <c r="V192" s="370"/>
      <c r="W192" s="370"/>
      <c r="X192" s="370"/>
      <c r="Y192" s="370"/>
      <c r="Z192" s="370"/>
    </row>
    <row r="193">
      <c r="A193" s="370"/>
      <c r="B193" s="370"/>
      <c r="C193" s="370"/>
      <c r="D193" s="370"/>
      <c r="E193" s="370"/>
      <c r="F193" s="370"/>
      <c r="G193" s="370"/>
      <c r="H193" s="370"/>
      <c r="I193" s="370"/>
      <c r="J193" s="370"/>
      <c r="K193" s="370"/>
      <c r="L193" s="370"/>
      <c r="M193" s="370"/>
      <c r="N193" s="370"/>
      <c r="O193" s="370"/>
      <c r="P193" s="370"/>
      <c r="Q193" s="370"/>
      <c r="R193" s="370"/>
      <c r="S193" s="370"/>
      <c r="T193" s="370"/>
      <c r="U193" s="370"/>
      <c r="V193" s="370"/>
      <c r="W193" s="370"/>
      <c r="X193" s="370"/>
      <c r="Y193" s="370"/>
      <c r="Z193" s="370"/>
    </row>
    <row r="194">
      <c r="A194" s="370"/>
      <c r="B194" s="370"/>
      <c r="C194" s="370"/>
      <c r="D194" s="370"/>
      <c r="E194" s="370"/>
      <c r="F194" s="370"/>
      <c r="G194" s="370"/>
      <c r="H194" s="370"/>
      <c r="I194" s="370"/>
      <c r="J194" s="370"/>
      <c r="K194" s="370"/>
      <c r="L194" s="370"/>
      <c r="M194" s="370"/>
      <c r="N194" s="370"/>
      <c r="O194" s="370"/>
      <c r="P194" s="370"/>
      <c r="Q194" s="370"/>
      <c r="R194" s="370"/>
      <c r="S194" s="370"/>
      <c r="T194" s="370"/>
      <c r="U194" s="370"/>
      <c r="V194" s="370"/>
      <c r="W194" s="370"/>
      <c r="X194" s="370"/>
      <c r="Y194" s="370"/>
      <c r="Z194" s="370"/>
    </row>
    <row r="195">
      <c r="A195" s="370"/>
      <c r="B195" s="370"/>
      <c r="C195" s="370"/>
      <c r="D195" s="370"/>
      <c r="E195" s="370"/>
      <c r="F195" s="370"/>
      <c r="G195" s="370"/>
      <c r="H195" s="370"/>
      <c r="I195" s="370"/>
      <c r="J195" s="370"/>
      <c r="K195" s="370"/>
      <c r="L195" s="370"/>
      <c r="M195" s="370"/>
      <c r="N195" s="370"/>
      <c r="O195" s="370"/>
      <c r="P195" s="370"/>
      <c r="Q195" s="370"/>
      <c r="R195" s="370"/>
      <c r="S195" s="370"/>
      <c r="T195" s="370"/>
      <c r="U195" s="370"/>
      <c r="V195" s="370"/>
      <c r="W195" s="370"/>
      <c r="X195" s="370"/>
      <c r="Y195" s="370"/>
      <c r="Z195" s="370"/>
    </row>
    <row r="196">
      <c r="A196" s="370"/>
      <c r="B196" s="370"/>
      <c r="C196" s="370"/>
      <c r="D196" s="370"/>
      <c r="E196" s="370"/>
      <c r="F196" s="370"/>
      <c r="G196" s="370"/>
      <c r="H196" s="370"/>
      <c r="I196" s="370"/>
      <c r="J196" s="370"/>
      <c r="K196" s="370"/>
      <c r="L196" s="370"/>
      <c r="M196" s="370"/>
      <c r="N196" s="370"/>
      <c r="O196" s="370"/>
      <c r="P196" s="370"/>
      <c r="Q196" s="370"/>
      <c r="R196" s="370"/>
      <c r="S196" s="370"/>
      <c r="T196" s="370"/>
      <c r="U196" s="370"/>
      <c r="V196" s="370"/>
      <c r="W196" s="370"/>
      <c r="X196" s="370"/>
      <c r="Y196" s="370"/>
      <c r="Z196" s="370"/>
    </row>
    <row r="197">
      <c r="A197" s="370"/>
      <c r="B197" s="370"/>
      <c r="C197" s="370"/>
      <c r="D197" s="370"/>
      <c r="E197" s="370"/>
      <c r="F197" s="370"/>
      <c r="G197" s="370"/>
      <c r="H197" s="370"/>
      <c r="I197" s="370"/>
      <c r="J197" s="370"/>
      <c r="K197" s="370"/>
      <c r="L197" s="370"/>
      <c r="M197" s="370"/>
      <c r="N197" s="370"/>
      <c r="O197" s="370"/>
      <c r="P197" s="370"/>
      <c r="Q197" s="370"/>
      <c r="R197" s="370"/>
      <c r="S197" s="370"/>
      <c r="T197" s="370"/>
      <c r="U197" s="370"/>
      <c r="V197" s="370"/>
      <c r="W197" s="370"/>
      <c r="X197" s="370"/>
      <c r="Y197" s="370"/>
      <c r="Z197" s="370"/>
    </row>
    <row r="198">
      <c r="A198" s="370"/>
      <c r="B198" s="370"/>
      <c r="C198" s="370"/>
      <c r="D198" s="370"/>
      <c r="E198" s="370"/>
      <c r="F198" s="370"/>
      <c r="G198" s="370"/>
      <c r="H198" s="370"/>
      <c r="I198" s="370"/>
      <c r="J198" s="370"/>
      <c r="K198" s="370"/>
      <c r="L198" s="370"/>
      <c r="M198" s="370"/>
      <c r="N198" s="370"/>
      <c r="O198" s="370"/>
      <c r="P198" s="370"/>
      <c r="Q198" s="370"/>
      <c r="R198" s="370"/>
      <c r="S198" s="370"/>
      <c r="T198" s="370"/>
      <c r="U198" s="370"/>
      <c r="V198" s="370"/>
      <c r="W198" s="370"/>
      <c r="X198" s="370"/>
      <c r="Y198" s="370"/>
      <c r="Z198" s="370"/>
    </row>
    <row r="199">
      <c r="A199" s="370"/>
      <c r="B199" s="370"/>
      <c r="C199" s="370"/>
      <c r="D199" s="370"/>
      <c r="E199" s="370"/>
      <c r="F199" s="370"/>
      <c r="G199" s="370"/>
      <c r="H199" s="370"/>
      <c r="I199" s="370"/>
      <c r="J199" s="370"/>
      <c r="K199" s="370"/>
      <c r="L199" s="370"/>
      <c r="M199" s="370"/>
      <c r="N199" s="370"/>
      <c r="O199" s="370"/>
      <c r="P199" s="370"/>
      <c r="Q199" s="370"/>
      <c r="R199" s="370"/>
      <c r="S199" s="370"/>
      <c r="T199" s="370"/>
      <c r="U199" s="370"/>
      <c r="V199" s="370"/>
      <c r="W199" s="370"/>
      <c r="X199" s="370"/>
      <c r="Y199" s="370"/>
      <c r="Z199" s="370"/>
    </row>
    <row r="200">
      <c r="A200" s="370"/>
      <c r="B200" s="370"/>
      <c r="C200" s="370"/>
      <c r="D200" s="370"/>
      <c r="E200" s="370"/>
      <c r="F200" s="370"/>
      <c r="G200" s="370"/>
      <c r="H200" s="370"/>
      <c r="I200" s="370"/>
      <c r="J200" s="370"/>
      <c r="K200" s="370"/>
      <c r="L200" s="370"/>
      <c r="M200" s="370"/>
      <c r="N200" s="370"/>
      <c r="O200" s="370"/>
      <c r="P200" s="370"/>
      <c r="Q200" s="370"/>
      <c r="R200" s="370"/>
      <c r="S200" s="370"/>
      <c r="T200" s="370"/>
      <c r="U200" s="370"/>
      <c r="V200" s="370"/>
      <c r="W200" s="370"/>
      <c r="X200" s="370"/>
      <c r="Y200" s="370"/>
      <c r="Z200" s="370"/>
    </row>
    <row r="201">
      <c r="A201" s="370"/>
      <c r="B201" s="370"/>
      <c r="C201" s="370"/>
      <c r="D201" s="370"/>
      <c r="E201" s="370"/>
      <c r="F201" s="370"/>
      <c r="G201" s="370"/>
      <c r="H201" s="370"/>
      <c r="I201" s="370"/>
      <c r="J201" s="370"/>
      <c r="K201" s="370"/>
      <c r="L201" s="370"/>
      <c r="M201" s="370"/>
      <c r="N201" s="370"/>
      <c r="O201" s="370"/>
      <c r="P201" s="370"/>
      <c r="Q201" s="370"/>
      <c r="R201" s="370"/>
      <c r="S201" s="370"/>
      <c r="T201" s="370"/>
      <c r="U201" s="370"/>
      <c r="V201" s="370"/>
      <c r="W201" s="370"/>
      <c r="X201" s="370"/>
      <c r="Y201" s="370"/>
      <c r="Z201" s="370"/>
    </row>
    <row r="202">
      <c r="A202" s="370"/>
      <c r="B202" s="370"/>
      <c r="C202" s="370"/>
      <c r="D202" s="370"/>
      <c r="E202" s="370"/>
      <c r="F202" s="370"/>
      <c r="G202" s="370"/>
      <c r="H202" s="370"/>
      <c r="I202" s="370"/>
      <c r="J202" s="370"/>
      <c r="K202" s="370"/>
      <c r="L202" s="370"/>
      <c r="M202" s="370"/>
      <c r="N202" s="370"/>
      <c r="O202" s="370"/>
      <c r="P202" s="370"/>
      <c r="Q202" s="370"/>
      <c r="R202" s="370"/>
      <c r="S202" s="370"/>
      <c r="T202" s="370"/>
      <c r="U202" s="370"/>
      <c r="V202" s="370"/>
      <c r="W202" s="370"/>
      <c r="X202" s="370"/>
      <c r="Y202" s="370"/>
      <c r="Z202" s="370"/>
    </row>
    <row r="203">
      <c r="A203" s="370"/>
      <c r="B203" s="370"/>
      <c r="C203" s="370"/>
      <c r="D203" s="370"/>
      <c r="E203" s="370"/>
      <c r="F203" s="370"/>
      <c r="G203" s="370"/>
      <c r="H203" s="370"/>
      <c r="I203" s="370"/>
      <c r="J203" s="370"/>
      <c r="K203" s="370"/>
      <c r="L203" s="370"/>
      <c r="M203" s="370"/>
      <c r="N203" s="370"/>
      <c r="O203" s="370"/>
      <c r="P203" s="370"/>
      <c r="Q203" s="370"/>
      <c r="R203" s="370"/>
      <c r="S203" s="370"/>
      <c r="T203" s="370"/>
      <c r="U203" s="370"/>
      <c r="V203" s="370"/>
      <c r="W203" s="370"/>
      <c r="X203" s="370"/>
      <c r="Y203" s="370"/>
      <c r="Z203" s="370"/>
    </row>
    <row r="204">
      <c r="A204" s="370"/>
      <c r="B204" s="370"/>
      <c r="C204" s="370"/>
      <c r="D204" s="370"/>
      <c r="E204" s="370"/>
      <c r="F204" s="370"/>
      <c r="G204" s="370"/>
      <c r="H204" s="370"/>
      <c r="I204" s="370"/>
      <c r="J204" s="370"/>
      <c r="K204" s="370"/>
      <c r="L204" s="370"/>
      <c r="M204" s="370"/>
      <c r="N204" s="370"/>
      <c r="O204" s="370"/>
      <c r="P204" s="370"/>
      <c r="Q204" s="370"/>
      <c r="R204" s="370"/>
      <c r="S204" s="370"/>
      <c r="T204" s="370"/>
      <c r="U204" s="370"/>
      <c r="V204" s="370"/>
      <c r="W204" s="370"/>
      <c r="X204" s="370"/>
      <c r="Y204" s="370"/>
      <c r="Z204" s="370"/>
    </row>
    <row r="205">
      <c r="A205" s="370"/>
      <c r="B205" s="370"/>
      <c r="C205" s="370"/>
      <c r="D205" s="370"/>
      <c r="E205" s="370"/>
      <c r="F205" s="370"/>
      <c r="G205" s="370"/>
      <c r="H205" s="370"/>
      <c r="I205" s="370"/>
      <c r="J205" s="370"/>
      <c r="K205" s="370"/>
      <c r="L205" s="370"/>
      <c r="M205" s="370"/>
      <c r="N205" s="370"/>
      <c r="O205" s="370"/>
      <c r="P205" s="370"/>
      <c r="Q205" s="370"/>
      <c r="R205" s="370"/>
      <c r="S205" s="370"/>
      <c r="T205" s="370"/>
      <c r="U205" s="370"/>
      <c r="V205" s="370"/>
      <c r="W205" s="370"/>
      <c r="X205" s="370"/>
      <c r="Y205" s="370"/>
      <c r="Z205" s="370"/>
    </row>
    <row r="206">
      <c r="A206" s="370"/>
      <c r="B206" s="370"/>
      <c r="C206" s="370"/>
      <c r="D206" s="370"/>
      <c r="E206" s="370"/>
      <c r="F206" s="370"/>
      <c r="G206" s="370"/>
      <c r="H206" s="370"/>
      <c r="I206" s="370"/>
      <c r="J206" s="370"/>
      <c r="K206" s="370"/>
      <c r="L206" s="370"/>
      <c r="M206" s="370"/>
      <c r="N206" s="370"/>
      <c r="O206" s="370"/>
      <c r="P206" s="370"/>
      <c r="Q206" s="370"/>
      <c r="R206" s="370"/>
      <c r="S206" s="370"/>
      <c r="T206" s="370"/>
      <c r="U206" s="370"/>
      <c r="V206" s="370"/>
      <c r="W206" s="370"/>
      <c r="X206" s="370"/>
      <c r="Y206" s="370"/>
      <c r="Z206" s="370"/>
    </row>
    <row r="207">
      <c r="A207" s="370"/>
      <c r="B207" s="370"/>
      <c r="C207" s="370"/>
      <c r="D207" s="370"/>
      <c r="E207" s="370"/>
      <c r="F207" s="370"/>
      <c r="G207" s="370"/>
      <c r="H207" s="370"/>
      <c r="I207" s="370"/>
      <c r="J207" s="370"/>
      <c r="K207" s="370"/>
      <c r="L207" s="370"/>
      <c r="M207" s="370"/>
      <c r="N207" s="370"/>
      <c r="O207" s="370"/>
      <c r="P207" s="370"/>
      <c r="Q207" s="370"/>
      <c r="R207" s="370"/>
      <c r="S207" s="370"/>
      <c r="T207" s="370"/>
      <c r="U207" s="370"/>
      <c r="V207" s="370"/>
      <c r="W207" s="370"/>
      <c r="X207" s="370"/>
      <c r="Y207" s="370"/>
      <c r="Z207" s="370"/>
    </row>
    <row r="208">
      <c r="A208" s="370"/>
      <c r="B208" s="370"/>
      <c r="C208" s="370"/>
      <c r="D208" s="370"/>
      <c r="E208" s="370"/>
      <c r="F208" s="370"/>
      <c r="G208" s="370"/>
      <c r="H208" s="370"/>
      <c r="I208" s="370"/>
      <c r="J208" s="370"/>
      <c r="K208" s="370"/>
      <c r="L208" s="370"/>
      <c r="M208" s="370"/>
      <c r="N208" s="370"/>
      <c r="O208" s="370"/>
      <c r="P208" s="370"/>
      <c r="Q208" s="370"/>
      <c r="R208" s="370"/>
      <c r="S208" s="370"/>
      <c r="T208" s="370"/>
      <c r="U208" s="370"/>
      <c r="V208" s="370"/>
      <c r="W208" s="370"/>
      <c r="X208" s="370"/>
      <c r="Y208" s="370"/>
      <c r="Z208" s="370"/>
    </row>
    <row r="209">
      <c r="A209" s="370"/>
      <c r="B209" s="370"/>
      <c r="C209" s="370"/>
      <c r="D209" s="370"/>
      <c r="E209" s="370"/>
      <c r="F209" s="370"/>
      <c r="G209" s="370"/>
      <c r="H209" s="370"/>
      <c r="I209" s="370"/>
      <c r="J209" s="370"/>
      <c r="K209" s="370"/>
      <c r="L209" s="370"/>
      <c r="M209" s="370"/>
      <c r="N209" s="370"/>
      <c r="O209" s="370"/>
      <c r="P209" s="370"/>
      <c r="Q209" s="370"/>
      <c r="R209" s="370"/>
      <c r="S209" s="370"/>
      <c r="T209" s="370"/>
      <c r="U209" s="370"/>
      <c r="V209" s="370"/>
      <c r="W209" s="370"/>
      <c r="X209" s="370"/>
      <c r="Y209" s="370"/>
      <c r="Z209" s="370"/>
    </row>
    <row r="210">
      <c r="A210" s="370"/>
      <c r="B210" s="370"/>
      <c r="C210" s="370"/>
      <c r="D210" s="370"/>
      <c r="E210" s="370"/>
      <c r="F210" s="370"/>
      <c r="G210" s="370"/>
      <c r="H210" s="370"/>
      <c r="I210" s="370"/>
      <c r="J210" s="370"/>
      <c r="K210" s="370"/>
      <c r="L210" s="370"/>
      <c r="M210" s="370"/>
      <c r="N210" s="370"/>
      <c r="O210" s="370"/>
      <c r="P210" s="370"/>
      <c r="Q210" s="370"/>
      <c r="R210" s="370"/>
      <c r="S210" s="370"/>
      <c r="T210" s="370"/>
      <c r="U210" s="370"/>
      <c r="V210" s="370"/>
      <c r="W210" s="370"/>
      <c r="X210" s="370"/>
      <c r="Y210" s="370"/>
      <c r="Z210" s="370"/>
    </row>
    <row r="211">
      <c r="A211" s="370"/>
      <c r="B211" s="370"/>
      <c r="C211" s="370"/>
      <c r="D211" s="370"/>
      <c r="E211" s="370"/>
      <c r="F211" s="370"/>
      <c r="G211" s="370"/>
      <c r="H211" s="370"/>
      <c r="I211" s="370"/>
      <c r="J211" s="370"/>
      <c r="K211" s="370"/>
      <c r="L211" s="370"/>
      <c r="M211" s="370"/>
      <c r="N211" s="370"/>
      <c r="O211" s="370"/>
      <c r="P211" s="370"/>
      <c r="Q211" s="370"/>
      <c r="R211" s="370"/>
      <c r="S211" s="370"/>
      <c r="T211" s="370"/>
      <c r="U211" s="370"/>
      <c r="V211" s="370"/>
      <c r="W211" s="370"/>
      <c r="X211" s="370"/>
      <c r="Y211" s="370"/>
      <c r="Z211" s="370"/>
    </row>
    <row r="212">
      <c r="A212" s="370"/>
      <c r="B212" s="370"/>
      <c r="C212" s="370"/>
      <c r="D212" s="370"/>
      <c r="E212" s="370"/>
      <c r="F212" s="370"/>
      <c r="G212" s="370"/>
      <c r="H212" s="370"/>
      <c r="I212" s="370"/>
      <c r="J212" s="370"/>
      <c r="K212" s="370"/>
      <c r="L212" s="370"/>
      <c r="M212" s="370"/>
      <c r="N212" s="370"/>
      <c r="O212" s="370"/>
      <c r="P212" s="370"/>
      <c r="Q212" s="370"/>
      <c r="R212" s="370"/>
      <c r="S212" s="370"/>
      <c r="T212" s="370"/>
      <c r="U212" s="370"/>
      <c r="V212" s="370"/>
      <c r="W212" s="370"/>
      <c r="X212" s="370"/>
      <c r="Y212" s="370"/>
      <c r="Z212" s="370"/>
    </row>
    <row r="213">
      <c r="A213" s="370"/>
      <c r="B213" s="370"/>
      <c r="C213" s="370"/>
      <c r="D213" s="370"/>
      <c r="E213" s="370"/>
      <c r="F213" s="370"/>
      <c r="G213" s="370"/>
      <c r="H213" s="370"/>
      <c r="I213" s="370"/>
      <c r="J213" s="370"/>
      <c r="K213" s="370"/>
      <c r="L213" s="370"/>
      <c r="M213" s="370"/>
      <c r="N213" s="370"/>
      <c r="O213" s="370"/>
      <c r="P213" s="370"/>
      <c r="Q213" s="370"/>
      <c r="R213" s="370"/>
      <c r="S213" s="370"/>
      <c r="T213" s="370"/>
      <c r="U213" s="370"/>
      <c r="V213" s="370"/>
      <c r="W213" s="370"/>
      <c r="X213" s="370"/>
      <c r="Y213" s="370"/>
      <c r="Z213" s="370"/>
    </row>
    <row r="214">
      <c r="A214" s="370"/>
      <c r="B214" s="370"/>
      <c r="C214" s="370"/>
      <c r="D214" s="370"/>
      <c r="E214" s="370"/>
      <c r="F214" s="370"/>
      <c r="G214" s="370"/>
      <c r="H214" s="370"/>
      <c r="I214" s="370"/>
      <c r="J214" s="370"/>
      <c r="K214" s="370"/>
      <c r="L214" s="370"/>
      <c r="M214" s="370"/>
      <c r="N214" s="370"/>
      <c r="O214" s="370"/>
      <c r="P214" s="370"/>
      <c r="Q214" s="370"/>
      <c r="R214" s="370"/>
      <c r="S214" s="370"/>
      <c r="T214" s="370"/>
      <c r="U214" s="370"/>
      <c r="V214" s="370"/>
      <c r="W214" s="370"/>
      <c r="X214" s="370"/>
      <c r="Y214" s="370"/>
      <c r="Z214" s="370"/>
    </row>
    <row r="215">
      <c r="A215" s="370"/>
      <c r="B215" s="370"/>
      <c r="C215" s="370"/>
      <c r="D215" s="370"/>
      <c r="E215" s="370"/>
      <c r="F215" s="370"/>
      <c r="G215" s="370"/>
      <c r="H215" s="370"/>
      <c r="I215" s="370"/>
      <c r="J215" s="370"/>
      <c r="K215" s="370"/>
      <c r="L215" s="370"/>
      <c r="M215" s="370"/>
      <c r="N215" s="370"/>
      <c r="O215" s="370"/>
      <c r="P215" s="370"/>
      <c r="Q215" s="370"/>
      <c r="R215" s="370"/>
      <c r="S215" s="370"/>
      <c r="T215" s="370"/>
      <c r="U215" s="370"/>
      <c r="V215" s="370"/>
      <c r="W215" s="370"/>
      <c r="X215" s="370"/>
      <c r="Y215" s="370"/>
      <c r="Z215" s="370"/>
    </row>
    <row r="216">
      <c r="A216" s="370"/>
      <c r="B216" s="370"/>
      <c r="C216" s="370"/>
      <c r="D216" s="370"/>
      <c r="E216" s="370"/>
      <c r="F216" s="370"/>
      <c r="G216" s="370"/>
      <c r="H216" s="370"/>
      <c r="I216" s="370"/>
      <c r="J216" s="370"/>
      <c r="K216" s="370"/>
      <c r="L216" s="370"/>
      <c r="M216" s="370"/>
      <c r="N216" s="370"/>
      <c r="O216" s="370"/>
      <c r="P216" s="370"/>
      <c r="Q216" s="370"/>
      <c r="R216" s="370"/>
      <c r="S216" s="370"/>
      <c r="T216" s="370"/>
      <c r="U216" s="370"/>
      <c r="V216" s="370"/>
      <c r="W216" s="370"/>
      <c r="X216" s="370"/>
      <c r="Y216" s="370"/>
      <c r="Z216" s="370"/>
    </row>
    <row r="217">
      <c r="A217" s="370"/>
      <c r="B217" s="370"/>
      <c r="C217" s="370"/>
      <c r="D217" s="370"/>
      <c r="E217" s="370"/>
      <c r="F217" s="370"/>
      <c r="G217" s="370"/>
      <c r="H217" s="370"/>
      <c r="I217" s="370"/>
      <c r="J217" s="370"/>
      <c r="K217" s="370"/>
      <c r="L217" s="370"/>
      <c r="M217" s="370"/>
      <c r="N217" s="370"/>
      <c r="O217" s="370"/>
      <c r="P217" s="370"/>
      <c r="Q217" s="370"/>
      <c r="R217" s="370"/>
      <c r="S217" s="370"/>
      <c r="T217" s="370"/>
      <c r="U217" s="370"/>
      <c r="V217" s="370"/>
      <c r="W217" s="370"/>
      <c r="X217" s="370"/>
      <c r="Y217" s="370"/>
      <c r="Z217" s="370"/>
    </row>
    <row r="218">
      <c r="A218" s="370"/>
      <c r="B218" s="370"/>
      <c r="C218" s="370"/>
      <c r="D218" s="370"/>
      <c r="E218" s="370"/>
      <c r="F218" s="370"/>
      <c r="G218" s="370"/>
      <c r="H218" s="370"/>
      <c r="I218" s="370"/>
      <c r="J218" s="370"/>
      <c r="K218" s="370"/>
      <c r="L218" s="370"/>
      <c r="M218" s="370"/>
      <c r="N218" s="370"/>
      <c r="O218" s="370"/>
      <c r="P218" s="370"/>
      <c r="Q218" s="370"/>
      <c r="R218" s="370"/>
      <c r="S218" s="370"/>
      <c r="T218" s="370"/>
      <c r="U218" s="370"/>
      <c r="V218" s="370"/>
      <c r="W218" s="370"/>
      <c r="X218" s="370"/>
      <c r="Y218" s="370"/>
      <c r="Z218" s="370"/>
    </row>
    <row r="219">
      <c r="A219" s="370"/>
      <c r="B219" s="370"/>
      <c r="C219" s="370"/>
      <c r="D219" s="370"/>
      <c r="E219" s="370"/>
      <c r="F219" s="370"/>
      <c r="G219" s="370"/>
      <c r="H219" s="370"/>
      <c r="I219" s="370"/>
      <c r="J219" s="370"/>
      <c r="K219" s="370"/>
      <c r="L219" s="370"/>
      <c r="M219" s="370"/>
      <c r="N219" s="370"/>
      <c r="O219" s="370"/>
      <c r="P219" s="370"/>
      <c r="Q219" s="370"/>
      <c r="R219" s="370"/>
      <c r="S219" s="370"/>
      <c r="T219" s="370"/>
      <c r="U219" s="370"/>
      <c r="V219" s="370"/>
      <c r="W219" s="370"/>
      <c r="X219" s="370"/>
      <c r="Y219" s="370"/>
      <c r="Z219" s="370"/>
    </row>
    <row r="220">
      <c r="A220" s="370"/>
      <c r="B220" s="370"/>
      <c r="C220" s="370"/>
      <c r="D220" s="370"/>
      <c r="E220" s="370"/>
      <c r="F220" s="370"/>
      <c r="G220" s="370"/>
      <c r="H220" s="370"/>
      <c r="I220" s="370"/>
      <c r="J220" s="370"/>
      <c r="K220" s="370"/>
      <c r="L220" s="370"/>
      <c r="M220" s="370"/>
      <c r="N220" s="370"/>
      <c r="O220" s="370"/>
      <c r="P220" s="370"/>
      <c r="Q220" s="370"/>
      <c r="R220" s="370"/>
      <c r="S220" s="370"/>
      <c r="T220" s="370"/>
      <c r="U220" s="370"/>
      <c r="V220" s="370"/>
      <c r="W220" s="370"/>
      <c r="X220" s="370"/>
      <c r="Y220" s="370"/>
      <c r="Z220" s="370"/>
    </row>
    <row r="221">
      <c r="A221" s="370"/>
      <c r="B221" s="370"/>
      <c r="C221" s="370"/>
      <c r="D221" s="370"/>
      <c r="E221" s="370"/>
      <c r="F221" s="370"/>
      <c r="G221" s="370"/>
      <c r="H221" s="370"/>
      <c r="I221" s="370"/>
      <c r="J221" s="370"/>
      <c r="K221" s="370"/>
      <c r="L221" s="370"/>
      <c r="M221" s="370"/>
      <c r="N221" s="370"/>
      <c r="O221" s="370"/>
      <c r="P221" s="370"/>
      <c r="Q221" s="370"/>
      <c r="R221" s="370"/>
      <c r="S221" s="370"/>
      <c r="T221" s="370"/>
      <c r="U221" s="370"/>
      <c r="V221" s="370"/>
      <c r="W221" s="370"/>
      <c r="X221" s="370"/>
      <c r="Y221" s="370"/>
      <c r="Z221" s="370"/>
    </row>
    <row r="222">
      <c r="A222" s="370"/>
      <c r="B222" s="370"/>
      <c r="C222" s="370"/>
      <c r="D222" s="370"/>
      <c r="E222" s="370"/>
      <c r="F222" s="370"/>
      <c r="G222" s="370"/>
      <c r="H222" s="370"/>
      <c r="I222" s="370"/>
      <c r="J222" s="370"/>
      <c r="K222" s="370"/>
      <c r="L222" s="370"/>
      <c r="M222" s="370"/>
      <c r="N222" s="370"/>
      <c r="O222" s="370"/>
      <c r="P222" s="370"/>
      <c r="Q222" s="370"/>
      <c r="R222" s="370"/>
      <c r="S222" s="370"/>
      <c r="T222" s="370"/>
      <c r="U222" s="370"/>
      <c r="V222" s="370"/>
      <c r="W222" s="370"/>
      <c r="X222" s="370"/>
      <c r="Y222" s="370"/>
      <c r="Z222" s="370"/>
    </row>
    <row r="223">
      <c r="A223" s="370"/>
      <c r="B223" s="370"/>
      <c r="C223" s="370"/>
      <c r="D223" s="370"/>
      <c r="E223" s="370"/>
      <c r="F223" s="370"/>
      <c r="G223" s="370"/>
      <c r="H223" s="370"/>
      <c r="I223" s="370"/>
      <c r="J223" s="370"/>
      <c r="K223" s="370"/>
      <c r="L223" s="370"/>
      <c r="M223" s="370"/>
      <c r="N223" s="370"/>
      <c r="O223" s="370"/>
      <c r="P223" s="370"/>
      <c r="Q223" s="370"/>
      <c r="R223" s="370"/>
      <c r="S223" s="370"/>
      <c r="T223" s="370"/>
      <c r="U223" s="370"/>
      <c r="V223" s="370"/>
      <c r="W223" s="370"/>
      <c r="X223" s="370"/>
      <c r="Y223" s="370"/>
      <c r="Z223" s="370"/>
    </row>
    <row r="224">
      <c r="A224" s="370"/>
      <c r="B224" s="370"/>
      <c r="C224" s="370"/>
      <c r="D224" s="370"/>
      <c r="E224" s="370"/>
      <c r="F224" s="370"/>
      <c r="G224" s="370"/>
      <c r="H224" s="370"/>
      <c r="I224" s="370"/>
      <c r="J224" s="370"/>
      <c r="K224" s="370"/>
      <c r="L224" s="370"/>
      <c r="M224" s="370"/>
      <c r="N224" s="370"/>
      <c r="O224" s="370"/>
      <c r="P224" s="370"/>
      <c r="Q224" s="370"/>
      <c r="R224" s="370"/>
      <c r="S224" s="370"/>
      <c r="T224" s="370"/>
      <c r="U224" s="370"/>
      <c r="V224" s="370"/>
      <c r="W224" s="370"/>
      <c r="X224" s="370"/>
      <c r="Y224" s="370"/>
      <c r="Z224" s="370"/>
    </row>
    <row r="225">
      <c r="A225" s="370"/>
      <c r="B225" s="370"/>
      <c r="C225" s="370"/>
      <c r="D225" s="370"/>
      <c r="E225" s="370"/>
      <c r="F225" s="370"/>
      <c r="G225" s="370"/>
      <c r="H225" s="370"/>
      <c r="I225" s="370"/>
      <c r="J225" s="370"/>
      <c r="K225" s="370"/>
      <c r="L225" s="370"/>
      <c r="M225" s="370"/>
      <c r="N225" s="370"/>
      <c r="O225" s="370"/>
      <c r="P225" s="370"/>
      <c r="Q225" s="370"/>
      <c r="R225" s="370"/>
      <c r="S225" s="370"/>
      <c r="T225" s="370"/>
      <c r="U225" s="370"/>
      <c r="V225" s="370"/>
      <c r="W225" s="370"/>
      <c r="X225" s="370"/>
      <c r="Y225" s="370"/>
      <c r="Z225" s="370"/>
    </row>
    <row r="226">
      <c r="A226" s="370"/>
      <c r="B226" s="370"/>
      <c r="C226" s="370"/>
      <c r="D226" s="370"/>
      <c r="E226" s="370"/>
      <c r="F226" s="370"/>
      <c r="G226" s="370"/>
      <c r="H226" s="370"/>
      <c r="I226" s="370"/>
      <c r="J226" s="370"/>
      <c r="K226" s="370"/>
      <c r="L226" s="370"/>
      <c r="M226" s="370"/>
      <c r="N226" s="370"/>
      <c r="O226" s="370"/>
      <c r="P226" s="370"/>
      <c r="Q226" s="370"/>
      <c r="R226" s="370"/>
      <c r="S226" s="370"/>
      <c r="T226" s="370"/>
      <c r="U226" s="370"/>
      <c r="V226" s="370"/>
      <c r="W226" s="370"/>
      <c r="X226" s="370"/>
      <c r="Y226" s="370"/>
      <c r="Z226" s="370"/>
    </row>
    <row r="227">
      <c r="A227" s="370"/>
      <c r="B227" s="370"/>
      <c r="C227" s="370"/>
      <c r="D227" s="370"/>
      <c r="E227" s="370"/>
      <c r="F227" s="370"/>
      <c r="G227" s="370"/>
      <c r="H227" s="370"/>
      <c r="I227" s="370"/>
      <c r="J227" s="370"/>
      <c r="K227" s="370"/>
      <c r="L227" s="370"/>
      <c r="M227" s="370"/>
      <c r="N227" s="370"/>
      <c r="O227" s="370"/>
      <c r="P227" s="370"/>
      <c r="Q227" s="370"/>
      <c r="R227" s="370"/>
      <c r="S227" s="370"/>
      <c r="T227" s="370"/>
      <c r="U227" s="370"/>
      <c r="V227" s="370"/>
      <c r="W227" s="370"/>
      <c r="X227" s="370"/>
      <c r="Y227" s="370"/>
      <c r="Z227" s="370"/>
    </row>
    <row r="228">
      <c r="A228" s="370"/>
      <c r="B228" s="370"/>
      <c r="C228" s="370"/>
      <c r="D228" s="370"/>
      <c r="E228" s="370"/>
      <c r="F228" s="370"/>
      <c r="G228" s="370"/>
      <c r="H228" s="370"/>
      <c r="I228" s="370"/>
      <c r="J228" s="370"/>
      <c r="K228" s="370"/>
      <c r="L228" s="370"/>
      <c r="M228" s="370"/>
      <c r="N228" s="370"/>
      <c r="O228" s="370"/>
      <c r="P228" s="370"/>
      <c r="Q228" s="370"/>
      <c r="R228" s="370"/>
      <c r="S228" s="370"/>
      <c r="T228" s="370"/>
      <c r="U228" s="370"/>
      <c r="V228" s="370"/>
      <c r="W228" s="370"/>
      <c r="X228" s="370"/>
      <c r="Y228" s="370"/>
      <c r="Z228" s="370"/>
    </row>
    <row r="229">
      <c r="A229" s="370"/>
      <c r="B229" s="370"/>
      <c r="C229" s="370"/>
      <c r="D229" s="370"/>
      <c r="E229" s="370"/>
      <c r="F229" s="370"/>
      <c r="G229" s="370"/>
      <c r="H229" s="370"/>
      <c r="I229" s="370"/>
      <c r="J229" s="370"/>
      <c r="K229" s="370"/>
      <c r="L229" s="370"/>
      <c r="M229" s="370"/>
      <c r="N229" s="370"/>
      <c r="O229" s="370"/>
      <c r="P229" s="370"/>
      <c r="Q229" s="370"/>
      <c r="R229" s="370"/>
      <c r="S229" s="370"/>
      <c r="T229" s="370"/>
      <c r="U229" s="370"/>
      <c r="V229" s="370"/>
      <c r="W229" s="370"/>
      <c r="X229" s="370"/>
      <c r="Y229" s="370"/>
      <c r="Z229" s="370"/>
    </row>
    <row r="230">
      <c r="A230" s="370"/>
      <c r="B230" s="370"/>
      <c r="C230" s="370"/>
      <c r="D230" s="370"/>
      <c r="E230" s="370"/>
      <c r="F230" s="370"/>
      <c r="G230" s="370"/>
      <c r="H230" s="370"/>
      <c r="I230" s="370"/>
      <c r="J230" s="370"/>
      <c r="K230" s="370"/>
      <c r="L230" s="370"/>
      <c r="M230" s="370"/>
      <c r="N230" s="370"/>
      <c r="O230" s="370"/>
      <c r="P230" s="370"/>
      <c r="Q230" s="370"/>
      <c r="R230" s="370"/>
      <c r="S230" s="370"/>
      <c r="T230" s="370"/>
      <c r="U230" s="370"/>
      <c r="V230" s="370"/>
      <c r="W230" s="370"/>
      <c r="X230" s="370"/>
      <c r="Y230" s="370"/>
      <c r="Z230" s="370"/>
    </row>
    <row r="231">
      <c r="A231" s="370"/>
      <c r="B231" s="370"/>
      <c r="C231" s="370"/>
      <c r="D231" s="370"/>
      <c r="E231" s="370"/>
      <c r="F231" s="370"/>
      <c r="G231" s="370"/>
      <c r="H231" s="370"/>
      <c r="I231" s="370"/>
      <c r="J231" s="370"/>
      <c r="K231" s="370"/>
      <c r="L231" s="370"/>
      <c r="M231" s="370"/>
      <c r="N231" s="370"/>
      <c r="O231" s="370"/>
      <c r="P231" s="370"/>
      <c r="Q231" s="370"/>
      <c r="R231" s="370"/>
      <c r="S231" s="370"/>
      <c r="T231" s="370"/>
      <c r="U231" s="370"/>
      <c r="V231" s="370"/>
      <c r="W231" s="370"/>
      <c r="X231" s="370"/>
      <c r="Y231" s="370"/>
      <c r="Z231" s="370"/>
    </row>
    <row r="232">
      <c r="A232" s="370"/>
      <c r="B232" s="370"/>
      <c r="C232" s="370"/>
      <c r="D232" s="370"/>
      <c r="E232" s="370"/>
      <c r="F232" s="370"/>
      <c r="G232" s="370"/>
      <c r="H232" s="370"/>
      <c r="I232" s="370"/>
      <c r="J232" s="370"/>
      <c r="K232" s="370"/>
      <c r="L232" s="370"/>
      <c r="M232" s="370"/>
      <c r="N232" s="370"/>
      <c r="O232" s="370"/>
      <c r="P232" s="370"/>
      <c r="Q232" s="370"/>
      <c r="R232" s="370"/>
      <c r="S232" s="370"/>
      <c r="T232" s="370"/>
      <c r="U232" s="370"/>
      <c r="V232" s="370"/>
      <c r="W232" s="370"/>
      <c r="X232" s="370"/>
      <c r="Y232" s="370"/>
      <c r="Z232" s="370"/>
    </row>
    <row r="233">
      <c r="A233" s="370"/>
      <c r="B233" s="370"/>
      <c r="C233" s="370"/>
      <c r="D233" s="370"/>
      <c r="E233" s="370"/>
      <c r="F233" s="370"/>
      <c r="G233" s="370"/>
      <c r="H233" s="370"/>
      <c r="I233" s="370"/>
      <c r="J233" s="370"/>
      <c r="K233" s="370"/>
      <c r="L233" s="370"/>
      <c r="M233" s="370"/>
      <c r="N233" s="370"/>
      <c r="O233" s="370"/>
      <c r="P233" s="370"/>
      <c r="Q233" s="370"/>
      <c r="R233" s="370"/>
      <c r="S233" s="370"/>
      <c r="T233" s="370"/>
      <c r="U233" s="370"/>
      <c r="V233" s="370"/>
      <c r="W233" s="370"/>
      <c r="X233" s="370"/>
      <c r="Y233" s="370"/>
      <c r="Z233" s="370"/>
    </row>
    <row r="234">
      <c r="A234" s="370"/>
      <c r="B234" s="370"/>
      <c r="C234" s="370"/>
      <c r="D234" s="370"/>
      <c r="E234" s="370"/>
      <c r="F234" s="370"/>
      <c r="G234" s="370"/>
      <c r="H234" s="370"/>
      <c r="I234" s="370"/>
      <c r="J234" s="370"/>
      <c r="K234" s="370"/>
      <c r="L234" s="370"/>
      <c r="M234" s="370"/>
      <c r="N234" s="370"/>
      <c r="O234" s="370"/>
      <c r="P234" s="370"/>
      <c r="Q234" s="370"/>
      <c r="R234" s="370"/>
      <c r="S234" s="370"/>
      <c r="T234" s="370"/>
      <c r="U234" s="370"/>
      <c r="V234" s="370"/>
      <c r="W234" s="370"/>
      <c r="X234" s="370"/>
      <c r="Y234" s="370"/>
      <c r="Z234" s="370"/>
    </row>
    <row r="235">
      <c r="A235" s="370"/>
      <c r="B235" s="370"/>
      <c r="C235" s="370"/>
      <c r="D235" s="370"/>
      <c r="E235" s="370"/>
      <c r="F235" s="370"/>
      <c r="G235" s="370"/>
      <c r="H235" s="370"/>
      <c r="I235" s="370"/>
      <c r="J235" s="370"/>
      <c r="K235" s="370"/>
      <c r="L235" s="370"/>
      <c r="M235" s="370"/>
      <c r="N235" s="370"/>
      <c r="O235" s="370"/>
      <c r="P235" s="370"/>
      <c r="Q235" s="370"/>
      <c r="R235" s="370"/>
      <c r="S235" s="370"/>
      <c r="T235" s="370"/>
      <c r="U235" s="370"/>
      <c r="V235" s="370"/>
      <c r="W235" s="370"/>
      <c r="X235" s="370"/>
      <c r="Y235" s="370"/>
      <c r="Z235" s="370"/>
    </row>
    <row r="236">
      <c r="A236" s="370"/>
      <c r="B236" s="370"/>
      <c r="C236" s="370"/>
      <c r="D236" s="370"/>
      <c r="E236" s="370"/>
      <c r="F236" s="370"/>
      <c r="G236" s="370"/>
      <c r="H236" s="370"/>
      <c r="I236" s="370"/>
      <c r="J236" s="370"/>
      <c r="K236" s="370"/>
      <c r="L236" s="370"/>
      <c r="M236" s="370"/>
      <c r="N236" s="370"/>
      <c r="O236" s="370"/>
      <c r="P236" s="370"/>
      <c r="Q236" s="370"/>
      <c r="R236" s="370"/>
      <c r="S236" s="370"/>
      <c r="T236" s="370"/>
      <c r="U236" s="370"/>
      <c r="V236" s="370"/>
      <c r="W236" s="370"/>
      <c r="X236" s="370"/>
      <c r="Y236" s="370"/>
      <c r="Z236" s="370"/>
    </row>
    <row r="237">
      <c r="A237" s="370"/>
      <c r="B237" s="370"/>
      <c r="C237" s="370"/>
      <c r="D237" s="370"/>
      <c r="E237" s="370"/>
      <c r="F237" s="370"/>
      <c r="G237" s="370"/>
      <c r="H237" s="370"/>
      <c r="I237" s="370"/>
      <c r="J237" s="370"/>
      <c r="K237" s="370"/>
      <c r="L237" s="370"/>
      <c r="M237" s="370"/>
      <c r="N237" s="370"/>
      <c r="O237" s="370"/>
      <c r="P237" s="370"/>
      <c r="Q237" s="370"/>
      <c r="R237" s="370"/>
      <c r="S237" s="370"/>
      <c r="T237" s="370"/>
      <c r="U237" s="370"/>
      <c r="V237" s="370"/>
      <c r="W237" s="370"/>
      <c r="X237" s="370"/>
      <c r="Y237" s="370"/>
      <c r="Z237" s="370"/>
    </row>
    <row r="238">
      <c r="A238" s="370"/>
      <c r="B238" s="370"/>
      <c r="C238" s="370"/>
      <c r="D238" s="370"/>
      <c r="E238" s="370"/>
      <c r="F238" s="370"/>
      <c r="G238" s="370"/>
      <c r="H238" s="370"/>
      <c r="I238" s="370"/>
      <c r="J238" s="370"/>
      <c r="K238" s="370"/>
      <c r="L238" s="370"/>
      <c r="M238" s="370"/>
      <c r="N238" s="370"/>
      <c r="O238" s="370"/>
      <c r="P238" s="370"/>
      <c r="Q238" s="370"/>
      <c r="R238" s="370"/>
      <c r="S238" s="370"/>
      <c r="T238" s="370"/>
      <c r="U238" s="370"/>
      <c r="V238" s="370"/>
      <c r="W238" s="370"/>
      <c r="X238" s="370"/>
      <c r="Y238" s="370"/>
      <c r="Z238" s="370"/>
    </row>
    <row r="239">
      <c r="A239" s="370"/>
      <c r="B239" s="370"/>
      <c r="C239" s="370"/>
      <c r="D239" s="370"/>
      <c r="E239" s="370"/>
      <c r="F239" s="370"/>
      <c r="G239" s="370"/>
      <c r="H239" s="370"/>
      <c r="I239" s="370"/>
      <c r="J239" s="370"/>
      <c r="K239" s="370"/>
      <c r="L239" s="370"/>
      <c r="M239" s="370"/>
      <c r="N239" s="370"/>
      <c r="O239" s="370"/>
      <c r="P239" s="370"/>
      <c r="Q239" s="370"/>
      <c r="R239" s="370"/>
      <c r="S239" s="370"/>
      <c r="T239" s="370"/>
      <c r="U239" s="370"/>
      <c r="V239" s="370"/>
      <c r="W239" s="370"/>
      <c r="X239" s="370"/>
      <c r="Y239" s="370"/>
      <c r="Z239" s="370"/>
    </row>
    <row r="240">
      <c r="A240" s="370"/>
      <c r="B240" s="370"/>
      <c r="C240" s="370"/>
      <c r="D240" s="370"/>
      <c r="E240" s="370"/>
      <c r="F240" s="370"/>
      <c r="G240" s="370"/>
      <c r="H240" s="370"/>
      <c r="I240" s="370"/>
      <c r="J240" s="370"/>
      <c r="K240" s="370"/>
      <c r="L240" s="370"/>
      <c r="M240" s="370"/>
      <c r="N240" s="370"/>
      <c r="O240" s="370"/>
      <c r="P240" s="370"/>
      <c r="Q240" s="370"/>
      <c r="R240" s="370"/>
      <c r="S240" s="370"/>
      <c r="T240" s="370"/>
      <c r="U240" s="370"/>
      <c r="V240" s="370"/>
      <c r="W240" s="370"/>
      <c r="X240" s="370"/>
      <c r="Y240" s="370"/>
      <c r="Z240" s="370"/>
    </row>
    <row r="241">
      <c r="A241" s="370"/>
      <c r="B241" s="370"/>
      <c r="C241" s="370"/>
      <c r="D241" s="370"/>
      <c r="E241" s="370"/>
      <c r="F241" s="370"/>
      <c r="G241" s="370"/>
      <c r="H241" s="370"/>
      <c r="I241" s="370"/>
      <c r="J241" s="370"/>
      <c r="K241" s="370"/>
      <c r="L241" s="370"/>
      <c r="M241" s="370"/>
      <c r="N241" s="370"/>
      <c r="O241" s="370"/>
      <c r="P241" s="370"/>
      <c r="Q241" s="370"/>
      <c r="R241" s="370"/>
      <c r="S241" s="370"/>
      <c r="T241" s="370"/>
      <c r="U241" s="370"/>
      <c r="V241" s="370"/>
      <c r="W241" s="370"/>
      <c r="X241" s="370"/>
      <c r="Y241" s="370"/>
      <c r="Z241" s="370"/>
    </row>
    <row r="242">
      <c r="A242" s="370"/>
      <c r="B242" s="370"/>
      <c r="C242" s="370"/>
      <c r="D242" s="370"/>
      <c r="E242" s="370"/>
      <c r="F242" s="370"/>
      <c r="G242" s="370"/>
      <c r="H242" s="370"/>
      <c r="I242" s="370"/>
      <c r="J242" s="370"/>
      <c r="K242" s="370"/>
      <c r="L242" s="370"/>
      <c r="M242" s="370"/>
      <c r="N242" s="370"/>
      <c r="O242" s="370"/>
      <c r="P242" s="370"/>
      <c r="Q242" s="370"/>
      <c r="R242" s="370"/>
      <c r="S242" s="370"/>
      <c r="T242" s="370"/>
      <c r="U242" s="370"/>
      <c r="V242" s="370"/>
      <c r="W242" s="370"/>
      <c r="X242" s="370"/>
      <c r="Y242" s="370"/>
      <c r="Z242" s="370"/>
    </row>
    <row r="243">
      <c r="A243" s="370"/>
      <c r="B243" s="370"/>
      <c r="C243" s="370"/>
      <c r="D243" s="370"/>
      <c r="E243" s="370"/>
      <c r="F243" s="370"/>
      <c r="G243" s="370"/>
      <c r="H243" s="370"/>
      <c r="I243" s="370"/>
      <c r="J243" s="370"/>
      <c r="K243" s="370"/>
      <c r="L243" s="370"/>
      <c r="M243" s="370"/>
      <c r="N243" s="370"/>
      <c r="O243" s="370"/>
      <c r="P243" s="370"/>
      <c r="Q243" s="370"/>
      <c r="R243" s="370"/>
      <c r="S243" s="370"/>
      <c r="T243" s="370"/>
      <c r="U243" s="370"/>
      <c r="V243" s="370"/>
      <c r="W243" s="370"/>
      <c r="X243" s="370"/>
      <c r="Y243" s="370"/>
      <c r="Z243" s="370"/>
    </row>
    <row r="244">
      <c r="A244" s="370"/>
      <c r="B244" s="370"/>
      <c r="C244" s="370"/>
      <c r="D244" s="370"/>
      <c r="E244" s="370"/>
      <c r="F244" s="370"/>
      <c r="G244" s="370"/>
      <c r="H244" s="370"/>
      <c r="I244" s="370"/>
      <c r="J244" s="370"/>
      <c r="K244" s="370"/>
      <c r="L244" s="370"/>
      <c r="M244" s="370"/>
      <c r="N244" s="370"/>
      <c r="O244" s="370"/>
      <c r="P244" s="370"/>
      <c r="Q244" s="370"/>
      <c r="R244" s="370"/>
      <c r="S244" s="370"/>
      <c r="T244" s="370"/>
      <c r="U244" s="370"/>
      <c r="V244" s="370"/>
      <c r="W244" s="370"/>
      <c r="X244" s="370"/>
      <c r="Y244" s="370"/>
      <c r="Z244" s="370"/>
    </row>
    <row r="245">
      <c r="A245" s="370"/>
      <c r="B245" s="370"/>
      <c r="C245" s="370"/>
      <c r="D245" s="370"/>
      <c r="E245" s="370"/>
      <c r="F245" s="370"/>
      <c r="G245" s="370"/>
      <c r="H245" s="370"/>
      <c r="I245" s="370"/>
      <c r="J245" s="370"/>
      <c r="K245" s="370"/>
      <c r="L245" s="370"/>
      <c r="M245" s="370"/>
      <c r="N245" s="370"/>
      <c r="O245" s="370"/>
      <c r="P245" s="370"/>
      <c r="Q245" s="370"/>
      <c r="R245" s="370"/>
      <c r="S245" s="370"/>
      <c r="T245" s="370"/>
      <c r="U245" s="370"/>
      <c r="V245" s="370"/>
      <c r="W245" s="370"/>
      <c r="X245" s="370"/>
      <c r="Y245" s="370"/>
      <c r="Z245" s="370"/>
    </row>
    <row r="246">
      <c r="A246" s="370"/>
      <c r="B246" s="370"/>
      <c r="C246" s="370"/>
      <c r="D246" s="370"/>
      <c r="E246" s="370"/>
      <c r="F246" s="370"/>
      <c r="G246" s="370"/>
      <c r="H246" s="370"/>
      <c r="I246" s="370"/>
      <c r="J246" s="370"/>
      <c r="K246" s="370"/>
      <c r="L246" s="370"/>
      <c r="M246" s="370"/>
      <c r="N246" s="370"/>
      <c r="O246" s="370"/>
      <c r="P246" s="370"/>
      <c r="Q246" s="370"/>
      <c r="R246" s="370"/>
      <c r="S246" s="370"/>
      <c r="T246" s="370"/>
      <c r="U246" s="370"/>
      <c r="V246" s="370"/>
      <c r="W246" s="370"/>
      <c r="X246" s="370"/>
      <c r="Y246" s="370"/>
      <c r="Z246" s="370"/>
    </row>
    <row r="247">
      <c r="A247" s="370"/>
      <c r="B247" s="370"/>
      <c r="C247" s="370"/>
      <c r="D247" s="370"/>
      <c r="E247" s="370"/>
      <c r="F247" s="370"/>
      <c r="G247" s="370"/>
      <c r="H247" s="370"/>
      <c r="I247" s="370"/>
      <c r="J247" s="370"/>
      <c r="K247" s="370"/>
      <c r="L247" s="370"/>
      <c r="M247" s="370"/>
      <c r="N247" s="370"/>
      <c r="O247" s="370"/>
      <c r="P247" s="370"/>
      <c r="Q247" s="370"/>
      <c r="R247" s="370"/>
      <c r="S247" s="370"/>
      <c r="T247" s="370"/>
      <c r="U247" s="370"/>
      <c r="V247" s="370"/>
      <c r="W247" s="370"/>
      <c r="X247" s="370"/>
      <c r="Y247" s="370"/>
      <c r="Z247" s="370"/>
    </row>
    <row r="248">
      <c r="A248" s="370"/>
      <c r="B248" s="370"/>
      <c r="C248" s="370"/>
      <c r="D248" s="370"/>
      <c r="E248" s="370"/>
      <c r="F248" s="370"/>
      <c r="G248" s="370"/>
      <c r="H248" s="370"/>
      <c r="I248" s="370"/>
      <c r="J248" s="370"/>
      <c r="K248" s="370"/>
      <c r="L248" s="370"/>
      <c r="M248" s="370"/>
      <c r="N248" s="370"/>
      <c r="O248" s="370"/>
      <c r="P248" s="370"/>
      <c r="Q248" s="370"/>
      <c r="R248" s="370"/>
      <c r="S248" s="370"/>
      <c r="T248" s="370"/>
      <c r="U248" s="370"/>
      <c r="V248" s="370"/>
      <c r="W248" s="370"/>
      <c r="X248" s="370"/>
      <c r="Y248" s="370"/>
      <c r="Z248" s="370"/>
    </row>
    <row r="249">
      <c r="A249" s="370"/>
      <c r="B249" s="370"/>
      <c r="C249" s="370"/>
      <c r="D249" s="370"/>
      <c r="E249" s="370"/>
      <c r="F249" s="370"/>
      <c r="G249" s="370"/>
      <c r="H249" s="370"/>
      <c r="I249" s="370"/>
      <c r="J249" s="370"/>
      <c r="K249" s="370"/>
      <c r="L249" s="370"/>
      <c r="M249" s="370"/>
      <c r="N249" s="370"/>
      <c r="O249" s="370"/>
      <c r="P249" s="370"/>
      <c r="Q249" s="370"/>
      <c r="R249" s="370"/>
      <c r="S249" s="370"/>
      <c r="T249" s="370"/>
      <c r="U249" s="370"/>
      <c r="V249" s="370"/>
      <c r="W249" s="370"/>
      <c r="X249" s="370"/>
      <c r="Y249" s="370"/>
      <c r="Z249" s="370"/>
    </row>
    <row r="250">
      <c r="A250" s="370"/>
      <c r="B250" s="370"/>
      <c r="C250" s="370"/>
      <c r="D250" s="370"/>
      <c r="E250" s="370"/>
      <c r="F250" s="370"/>
      <c r="G250" s="370"/>
      <c r="H250" s="370"/>
      <c r="I250" s="370"/>
      <c r="J250" s="370"/>
      <c r="K250" s="370"/>
      <c r="L250" s="370"/>
      <c r="M250" s="370"/>
      <c r="N250" s="370"/>
      <c r="O250" s="370"/>
      <c r="P250" s="370"/>
      <c r="Q250" s="370"/>
      <c r="R250" s="370"/>
      <c r="S250" s="370"/>
      <c r="T250" s="370"/>
      <c r="U250" s="370"/>
      <c r="V250" s="370"/>
      <c r="W250" s="370"/>
      <c r="X250" s="370"/>
      <c r="Y250" s="370"/>
      <c r="Z250" s="370"/>
    </row>
    <row r="251">
      <c r="A251" s="370"/>
      <c r="B251" s="370"/>
      <c r="C251" s="370"/>
      <c r="D251" s="370"/>
      <c r="E251" s="370"/>
      <c r="F251" s="370"/>
      <c r="G251" s="370"/>
      <c r="H251" s="370"/>
      <c r="I251" s="370"/>
      <c r="J251" s="370"/>
      <c r="K251" s="370"/>
      <c r="L251" s="370"/>
      <c r="M251" s="370"/>
      <c r="N251" s="370"/>
      <c r="O251" s="370"/>
      <c r="P251" s="370"/>
      <c r="Q251" s="370"/>
      <c r="R251" s="370"/>
      <c r="S251" s="370"/>
      <c r="T251" s="370"/>
      <c r="U251" s="370"/>
      <c r="V251" s="370"/>
      <c r="W251" s="370"/>
      <c r="X251" s="370"/>
      <c r="Y251" s="370"/>
      <c r="Z251" s="370"/>
    </row>
    <row r="252">
      <c r="A252" s="370"/>
      <c r="B252" s="370"/>
      <c r="C252" s="370"/>
      <c r="D252" s="370"/>
      <c r="E252" s="370"/>
      <c r="F252" s="370"/>
      <c r="G252" s="370"/>
      <c r="H252" s="370"/>
      <c r="I252" s="370"/>
      <c r="J252" s="370"/>
      <c r="K252" s="370"/>
      <c r="L252" s="370"/>
      <c r="M252" s="370"/>
      <c r="N252" s="370"/>
      <c r="O252" s="370"/>
      <c r="P252" s="370"/>
      <c r="Q252" s="370"/>
      <c r="R252" s="370"/>
      <c r="S252" s="370"/>
      <c r="T252" s="370"/>
      <c r="U252" s="370"/>
      <c r="V252" s="370"/>
      <c r="W252" s="370"/>
      <c r="X252" s="370"/>
      <c r="Y252" s="370"/>
      <c r="Z252" s="370"/>
    </row>
    <row r="253">
      <c r="A253" s="370"/>
      <c r="B253" s="370"/>
      <c r="C253" s="370"/>
      <c r="D253" s="370"/>
      <c r="E253" s="370"/>
      <c r="F253" s="370"/>
      <c r="G253" s="370"/>
      <c r="H253" s="370"/>
      <c r="I253" s="370"/>
      <c r="J253" s="370"/>
      <c r="K253" s="370"/>
      <c r="L253" s="370"/>
      <c r="M253" s="370"/>
      <c r="N253" s="370"/>
      <c r="O253" s="370"/>
      <c r="P253" s="370"/>
      <c r="Q253" s="370"/>
      <c r="R253" s="370"/>
      <c r="S253" s="370"/>
      <c r="T253" s="370"/>
      <c r="U253" s="370"/>
      <c r="V253" s="370"/>
      <c r="W253" s="370"/>
      <c r="X253" s="370"/>
      <c r="Y253" s="370"/>
      <c r="Z253" s="370"/>
    </row>
    <row r="254">
      <c r="A254" s="370"/>
      <c r="B254" s="370"/>
      <c r="C254" s="370"/>
      <c r="D254" s="370"/>
      <c r="E254" s="370"/>
      <c r="F254" s="370"/>
      <c r="G254" s="370"/>
      <c r="H254" s="370"/>
      <c r="I254" s="370"/>
      <c r="J254" s="370"/>
      <c r="K254" s="370"/>
      <c r="L254" s="370"/>
      <c r="M254" s="370"/>
      <c r="N254" s="370"/>
      <c r="O254" s="370"/>
      <c r="P254" s="370"/>
      <c r="Q254" s="370"/>
      <c r="R254" s="370"/>
      <c r="S254" s="370"/>
      <c r="T254" s="370"/>
      <c r="U254" s="370"/>
      <c r="V254" s="370"/>
      <c r="W254" s="370"/>
      <c r="X254" s="370"/>
      <c r="Y254" s="370"/>
      <c r="Z254" s="370"/>
    </row>
    <row r="255">
      <c r="A255" s="370"/>
      <c r="B255" s="370"/>
      <c r="C255" s="370"/>
      <c r="D255" s="370"/>
      <c r="E255" s="370"/>
      <c r="F255" s="370"/>
      <c r="G255" s="370"/>
      <c r="H255" s="370"/>
      <c r="I255" s="370"/>
      <c r="J255" s="370"/>
      <c r="K255" s="370"/>
      <c r="L255" s="370"/>
      <c r="M255" s="370"/>
      <c r="N255" s="370"/>
      <c r="O255" s="370"/>
      <c r="P255" s="370"/>
      <c r="Q255" s="370"/>
      <c r="R255" s="370"/>
      <c r="S255" s="370"/>
      <c r="T255" s="370"/>
      <c r="U255" s="370"/>
      <c r="V255" s="370"/>
      <c r="W255" s="370"/>
      <c r="X255" s="370"/>
      <c r="Y255" s="370"/>
      <c r="Z255" s="370"/>
    </row>
    <row r="256">
      <c r="A256" s="370"/>
      <c r="B256" s="370"/>
      <c r="C256" s="370"/>
      <c r="D256" s="370"/>
      <c r="E256" s="370"/>
      <c r="F256" s="370"/>
      <c r="G256" s="370"/>
      <c r="H256" s="370"/>
      <c r="I256" s="370"/>
      <c r="J256" s="370"/>
      <c r="K256" s="370"/>
      <c r="L256" s="370"/>
      <c r="M256" s="370"/>
      <c r="N256" s="370"/>
      <c r="O256" s="370"/>
      <c r="P256" s="370"/>
      <c r="Q256" s="370"/>
      <c r="R256" s="370"/>
      <c r="S256" s="370"/>
      <c r="T256" s="370"/>
      <c r="U256" s="370"/>
      <c r="V256" s="370"/>
      <c r="W256" s="370"/>
      <c r="X256" s="370"/>
      <c r="Y256" s="370"/>
      <c r="Z256" s="370"/>
    </row>
    <row r="257">
      <c r="A257" s="370"/>
      <c r="B257" s="370"/>
      <c r="C257" s="370"/>
      <c r="D257" s="370"/>
      <c r="E257" s="370"/>
      <c r="F257" s="370"/>
      <c r="G257" s="370"/>
      <c r="H257" s="370"/>
      <c r="I257" s="370"/>
      <c r="J257" s="370"/>
      <c r="K257" s="370"/>
      <c r="L257" s="370"/>
      <c r="M257" s="370"/>
      <c r="N257" s="370"/>
      <c r="O257" s="370"/>
      <c r="P257" s="370"/>
      <c r="Q257" s="370"/>
      <c r="R257" s="370"/>
      <c r="S257" s="370"/>
      <c r="T257" s="370"/>
      <c r="U257" s="370"/>
      <c r="V257" s="370"/>
      <c r="W257" s="370"/>
      <c r="X257" s="370"/>
      <c r="Y257" s="370"/>
      <c r="Z257" s="370"/>
    </row>
    <row r="258">
      <c r="A258" s="370"/>
      <c r="B258" s="370"/>
      <c r="C258" s="370"/>
      <c r="D258" s="370"/>
      <c r="E258" s="370"/>
      <c r="F258" s="370"/>
      <c r="G258" s="370"/>
      <c r="H258" s="370"/>
      <c r="I258" s="370"/>
      <c r="J258" s="370"/>
      <c r="K258" s="370"/>
      <c r="L258" s="370"/>
      <c r="M258" s="370"/>
      <c r="N258" s="370"/>
      <c r="O258" s="370"/>
      <c r="P258" s="370"/>
      <c r="Q258" s="370"/>
      <c r="R258" s="370"/>
      <c r="S258" s="370"/>
      <c r="T258" s="370"/>
      <c r="U258" s="370"/>
      <c r="V258" s="370"/>
      <c r="W258" s="370"/>
      <c r="X258" s="370"/>
      <c r="Y258" s="370"/>
      <c r="Z258" s="370"/>
    </row>
    <row r="259">
      <c r="A259" s="370"/>
      <c r="B259" s="370"/>
      <c r="C259" s="370"/>
      <c r="D259" s="370"/>
      <c r="E259" s="370"/>
      <c r="F259" s="370"/>
      <c r="G259" s="370"/>
      <c r="H259" s="370"/>
      <c r="I259" s="370"/>
      <c r="J259" s="370"/>
      <c r="K259" s="370"/>
      <c r="L259" s="370"/>
      <c r="M259" s="370"/>
      <c r="N259" s="370"/>
      <c r="O259" s="370"/>
      <c r="P259" s="370"/>
      <c r="Q259" s="370"/>
      <c r="R259" s="370"/>
      <c r="S259" s="370"/>
      <c r="T259" s="370"/>
      <c r="U259" s="370"/>
      <c r="V259" s="370"/>
      <c r="W259" s="370"/>
      <c r="X259" s="370"/>
      <c r="Y259" s="370"/>
      <c r="Z259" s="370"/>
    </row>
    <row r="260">
      <c r="A260" s="370"/>
      <c r="B260" s="370"/>
      <c r="C260" s="370"/>
      <c r="D260" s="370"/>
      <c r="E260" s="370"/>
      <c r="F260" s="370"/>
      <c r="G260" s="370"/>
      <c r="H260" s="370"/>
      <c r="I260" s="370"/>
      <c r="J260" s="370"/>
      <c r="K260" s="370"/>
      <c r="L260" s="370"/>
      <c r="M260" s="370"/>
      <c r="N260" s="370"/>
      <c r="O260" s="370"/>
      <c r="P260" s="370"/>
      <c r="Q260" s="370"/>
      <c r="R260" s="370"/>
      <c r="S260" s="370"/>
      <c r="T260" s="370"/>
      <c r="U260" s="370"/>
      <c r="V260" s="370"/>
      <c r="W260" s="370"/>
      <c r="X260" s="370"/>
      <c r="Y260" s="370"/>
      <c r="Z260" s="370"/>
    </row>
    <row r="261">
      <c r="A261" s="370"/>
      <c r="B261" s="370"/>
      <c r="C261" s="370"/>
      <c r="D261" s="370"/>
      <c r="E261" s="370"/>
      <c r="F261" s="370"/>
      <c r="G261" s="370"/>
      <c r="H261" s="370"/>
      <c r="I261" s="370"/>
      <c r="J261" s="370"/>
      <c r="K261" s="370"/>
      <c r="L261" s="370"/>
      <c r="M261" s="370"/>
      <c r="N261" s="370"/>
      <c r="O261" s="370"/>
      <c r="P261" s="370"/>
      <c r="Q261" s="370"/>
      <c r="R261" s="370"/>
      <c r="S261" s="370"/>
      <c r="T261" s="370"/>
      <c r="U261" s="370"/>
      <c r="V261" s="370"/>
      <c r="W261" s="370"/>
      <c r="X261" s="370"/>
      <c r="Y261" s="370"/>
      <c r="Z261" s="370"/>
    </row>
    <row r="262">
      <c r="A262" s="370"/>
      <c r="B262" s="370"/>
      <c r="C262" s="370"/>
      <c r="D262" s="370"/>
      <c r="E262" s="370"/>
      <c r="F262" s="370"/>
      <c r="G262" s="370"/>
      <c r="H262" s="370"/>
      <c r="I262" s="370"/>
      <c r="J262" s="370"/>
      <c r="K262" s="370"/>
      <c r="L262" s="370"/>
      <c r="M262" s="370"/>
      <c r="N262" s="370"/>
      <c r="O262" s="370"/>
      <c r="P262" s="370"/>
      <c r="Q262" s="370"/>
      <c r="R262" s="370"/>
      <c r="S262" s="370"/>
      <c r="T262" s="370"/>
      <c r="U262" s="370"/>
      <c r="V262" s="370"/>
      <c r="W262" s="370"/>
      <c r="X262" s="370"/>
      <c r="Y262" s="370"/>
      <c r="Z262" s="370"/>
    </row>
    <row r="263">
      <c r="A263" s="370"/>
      <c r="B263" s="370"/>
      <c r="C263" s="370"/>
      <c r="D263" s="370"/>
      <c r="E263" s="370"/>
      <c r="F263" s="370"/>
      <c r="G263" s="370"/>
      <c r="H263" s="370"/>
      <c r="I263" s="370"/>
      <c r="J263" s="370"/>
      <c r="K263" s="370"/>
      <c r="L263" s="370"/>
      <c r="M263" s="370"/>
      <c r="N263" s="370"/>
      <c r="O263" s="370"/>
      <c r="P263" s="370"/>
      <c r="Q263" s="370"/>
      <c r="R263" s="370"/>
      <c r="S263" s="370"/>
      <c r="T263" s="370"/>
      <c r="U263" s="370"/>
      <c r="V263" s="370"/>
      <c r="W263" s="370"/>
      <c r="X263" s="370"/>
      <c r="Y263" s="370"/>
      <c r="Z263" s="370"/>
    </row>
    <row r="264">
      <c r="A264" s="370"/>
      <c r="B264" s="370"/>
      <c r="C264" s="370"/>
      <c r="D264" s="370"/>
      <c r="E264" s="370"/>
      <c r="F264" s="370"/>
      <c r="G264" s="370"/>
      <c r="H264" s="370"/>
      <c r="I264" s="370"/>
      <c r="J264" s="370"/>
      <c r="K264" s="370"/>
      <c r="L264" s="370"/>
      <c r="M264" s="370"/>
      <c r="N264" s="370"/>
      <c r="O264" s="370"/>
      <c r="P264" s="370"/>
      <c r="Q264" s="370"/>
      <c r="R264" s="370"/>
      <c r="S264" s="370"/>
      <c r="T264" s="370"/>
      <c r="U264" s="370"/>
      <c r="V264" s="370"/>
      <c r="W264" s="370"/>
      <c r="X264" s="370"/>
      <c r="Y264" s="370"/>
      <c r="Z264" s="370"/>
    </row>
    <row r="265">
      <c r="A265" s="370"/>
      <c r="B265" s="370"/>
      <c r="C265" s="370"/>
      <c r="D265" s="370"/>
      <c r="E265" s="370"/>
      <c r="F265" s="370"/>
      <c r="G265" s="370"/>
      <c r="H265" s="370"/>
      <c r="I265" s="370"/>
      <c r="J265" s="370"/>
      <c r="K265" s="370"/>
      <c r="L265" s="370"/>
      <c r="M265" s="370"/>
      <c r="N265" s="370"/>
      <c r="O265" s="370"/>
      <c r="P265" s="370"/>
      <c r="Q265" s="370"/>
      <c r="R265" s="370"/>
      <c r="S265" s="370"/>
      <c r="T265" s="370"/>
      <c r="U265" s="370"/>
      <c r="V265" s="370"/>
      <c r="W265" s="370"/>
      <c r="X265" s="370"/>
      <c r="Y265" s="370"/>
      <c r="Z265" s="370"/>
    </row>
    <row r="266">
      <c r="A266" s="370"/>
      <c r="B266" s="370"/>
      <c r="C266" s="370"/>
      <c r="D266" s="370"/>
      <c r="E266" s="370"/>
      <c r="F266" s="370"/>
      <c r="G266" s="370"/>
      <c r="H266" s="370"/>
      <c r="I266" s="370"/>
      <c r="J266" s="370"/>
      <c r="K266" s="370"/>
      <c r="L266" s="370"/>
      <c r="M266" s="370"/>
      <c r="N266" s="370"/>
      <c r="O266" s="370"/>
      <c r="P266" s="370"/>
      <c r="Q266" s="370"/>
      <c r="R266" s="370"/>
      <c r="S266" s="370"/>
      <c r="T266" s="370"/>
      <c r="U266" s="370"/>
      <c r="V266" s="370"/>
      <c r="W266" s="370"/>
      <c r="X266" s="370"/>
      <c r="Y266" s="370"/>
      <c r="Z266" s="370"/>
    </row>
    <row r="267">
      <c r="A267" s="370"/>
      <c r="B267" s="370"/>
      <c r="C267" s="370"/>
      <c r="D267" s="370"/>
      <c r="E267" s="370"/>
      <c r="F267" s="370"/>
      <c r="G267" s="370"/>
      <c r="H267" s="370"/>
      <c r="I267" s="370"/>
      <c r="J267" s="370"/>
      <c r="K267" s="370"/>
      <c r="L267" s="370"/>
      <c r="M267" s="370"/>
      <c r="N267" s="370"/>
      <c r="O267" s="370"/>
      <c r="P267" s="370"/>
      <c r="Q267" s="370"/>
      <c r="R267" s="370"/>
      <c r="S267" s="370"/>
      <c r="T267" s="370"/>
      <c r="U267" s="370"/>
      <c r="V267" s="370"/>
      <c r="W267" s="370"/>
      <c r="X267" s="370"/>
      <c r="Y267" s="370"/>
      <c r="Z267" s="370"/>
    </row>
    <row r="268">
      <c r="A268" s="370"/>
      <c r="B268" s="370"/>
      <c r="C268" s="370"/>
      <c r="D268" s="370"/>
      <c r="E268" s="370"/>
      <c r="F268" s="370"/>
      <c r="G268" s="370"/>
      <c r="H268" s="370"/>
      <c r="I268" s="370"/>
      <c r="J268" s="370"/>
      <c r="K268" s="370"/>
      <c r="L268" s="370"/>
      <c r="M268" s="370"/>
      <c r="N268" s="370"/>
      <c r="O268" s="370"/>
      <c r="P268" s="370"/>
      <c r="Q268" s="370"/>
      <c r="R268" s="370"/>
      <c r="S268" s="370"/>
      <c r="T268" s="370"/>
      <c r="U268" s="370"/>
      <c r="V268" s="370"/>
      <c r="W268" s="370"/>
      <c r="X268" s="370"/>
      <c r="Y268" s="370"/>
      <c r="Z268" s="370"/>
    </row>
    <row r="269">
      <c r="A269" s="370"/>
      <c r="B269" s="370"/>
      <c r="C269" s="370"/>
      <c r="D269" s="370"/>
      <c r="E269" s="370"/>
      <c r="F269" s="370"/>
      <c r="G269" s="370"/>
      <c r="H269" s="370"/>
      <c r="I269" s="370"/>
      <c r="J269" s="370"/>
      <c r="K269" s="370"/>
      <c r="L269" s="370"/>
      <c r="M269" s="370"/>
      <c r="N269" s="370"/>
      <c r="O269" s="370"/>
      <c r="P269" s="370"/>
      <c r="Q269" s="370"/>
      <c r="R269" s="370"/>
      <c r="S269" s="370"/>
      <c r="T269" s="370"/>
      <c r="U269" s="370"/>
      <c r="V269" s="370"/>
      <c r="W269" s="370"/>
      <c r="X269" s="370"/>
      <c r="Y269" s="370"/>
      <c r="Z269" s="370"/>
    </row>
    <row r="270">
      <c r="A270" s="370"/>
      <c r="B270" s="370"/>
      <c r="C270" s="370"/>
      <c r="D270" s="370"/>
      <c r="E270" s="370"/>
      <c r="F270" s="370"/>
      <c r="G270" s="370"/>
      <c r="H270" s="370"/>
      <c r="I270" s="370"/>
      <c r="J270" s="370"/>
      <c r="K270" s="370"/>
      <c r="L270" s="370"/>
      <c r="M270" s="370"/>
      <c r="N270" s="370"/>
      <c r="O270" s="370"/>
      <c r="P270" s="370"/>
      <c r="Q270" s="370"/>
      <c r="R270" s="370"/>
      <c r="S270" s="370"/>
      <c r="T270" s="370"/>
      <c r="U270" s="370"/>
      <c r="V270" s="370"/>
      <c r="W270" s="370"/>
      <c r="X270" s="370"/>
      <c r="Y270" s="370"/>
      <c r="Z270" s="370"/>
    </row>
    <row r="271">
      <c r="A271" s="370"/>
      <c r="B271" s="370"/>
      <c r="C271" s="370"/>
      <c r="D271" s="370"/>
      <c r="E271" s="370"/>
      <c r="F271" s="370"/>
      <c r="G271" s="370"/>
      <c r="H271" s="370"/>
      <c r="I271" s="370"/>
      <c r="J271" s="370"/>
      <c r="K271" s="370"/>
      <c r="L271" s="370"/>
      <c r="M271" s="370"/>
      <c r="N271" s="370"/>
      <c r="O271" s="370"/>
      <c r="P271" s="370"/>
      <c r="Q271" s="370"/>
      <c r="R271" s="370"/>
      <c r="S271" s="370"/>
      <c r="T271" s="370"/>
      <c r="U271" s="370"/>
      <c r="V271" s="370"/>
      <c r="W271" s="370"/>
      <c r="X271" s="370"/>
      <c r="Y271" s="370"/>
      <c r="Z271" s="370"/>
    </row>
    <row r="272">
      <c r="A272" s="370"/>
      <c r="B272" s="370"/>
      <c r="C272" s="370"/>
      <c r="D272" s="370"/>
      <c r="E272" s="370"/>
      <c r="F272" s="370"/>
      <c r="G272" s="370"/>
      <c r="H272" s="370"/>
      <c r="I272" s="370"/>
      <c r="J272" s="370"/>
      <c r="K272" s="370"/>
      <c r="L272" s="370"/>
      <c r="M272" s="370"/>
      <c r="N272" s="370"/>
      <c r="O272" s="370"/>
      <c r="P272" s="370"/>
      <c r="Q272" s="370"/>
      <c r="R272" s="370"/>
      <c r="S272" s="370"/>
      <c r="T272" s="370"/>
      <c r="U272" s="370"/>
      <c r="V272" s="370"/>
      <c r="W272" s="370"/>
      <c r="X272" s="370"/>
      <c r="Y272" s="370"/>
      <c r="Z272" s="370"/>
    </row>
    <row r="273">
      <c r="A273" s="370"/>
      <c r="B273" s="370"/>
      <c r="C273" s="370"/>
      <c r="D273" s="370"/>
      <c r="E273" s="370"/>
      <c r="F273" s="370"/>
      <c r="G273" s="370"/>
      <c r="H273" s="370"/>
      <c r="I273" s="370"/>
      <c r="J273" s="370"/>
      <c r="K273" s="370"/>
      <c r="L273" s="370"/>
      <c r="M273" s="370"/>
      <c r="N273" s="370"/>
      <c r="O273" s="370"/>
      <c r="P273" s="370"/>
      <c r="Q273" s="370"/>
      <c r="R273" s="370"/>
      <c r="S273" s="370"/>
      <c r="T273" s="370"/>
      <c r="U273" s="370"/>
      <c r="V273" s="370"/>
      <c r="W273" s="370"/>
      <c r="X273" s="370"/>
      <c r="Y273" s="370"/>
      <c r="Z273" s="370"/>
    </row>
    <row r="274">
      <c r="A274" s="370"/>
      <c r="B274" s="370"/>
      <c r="C274" s="370"/>
      <c r="D274" s="370"/>
      <c r="E274" s="370"/>
      <c r="F274" s="370"/>
      <c r="G274" s="370"/>
      <c r="H274" s="370"/>
      <c r="I274" s="370"/>
      <c r="J274" s="370"/>
      <c r="K274" s="370"/>
      <c r="L274" s="370"/>
      <c r="M274" s="370"/>
      <c r="N274" s="370"/>
      <c r="O274" s="370"/>
      <c r="P274" s="370"/>
      <c r="Q274" s="370"/>
      <c r="R274" s="370"/>
      <c r="S274" s="370"/>
      <c r="T274" s="370"/>
      <c r="U274" s="370"/>
      <c r="V274" s="370"/>
      <c r="W274" s="370"/>
      <c r="X274" s="370"/>
      <c r="Y274" s="370"/>
      <c r="Z274" s="370"/>
    </row>
    <row r="275">
      <c r="A275" s="370"/>
      <c r="B275" s="370"/>
      <c r="C275" s="370"/>
      <c r="D275" s="370"/>
      <c r="E275" s="370"/>
      <c r="F275" s="370"/>
      <c r="G275" s="370"/>
      <c r="H275" s="370"/>
      <c r="I275" s="370"/>
      <c r="J275" s="370"/>
      <c r="K275" s="370"/>
      <c r="L275" s="370"/>
      <c r="M275" s="370"/>
      <c r="N275" s="370"/>
      <c r="O275" s="370"/>
      <c r="P275" s="370"/>
      <c r="Q275" s="370"/>
      <c r="R275" s="370"/>
      <c r="S275" s="370"/>
      <c r="T275" s="370"/>
      <c r="U275" s="370"/>
      <c r="V275" s="370"/>
      <c r="W275" s="370"/>
      <c r="X275" s="370"/>
      <c r="Y275" s="370"/>
      <c r="Z275" s="370"/>
    </row>
    <row r="276">
      <c r="A276" s="370"/>
      <c r="B276" s="370"/>
      <c r="C276" s="370"/>
      <c r="D276" s="370"/>
      <c r="E276" s="370"/>
      <c r="F276" s="370"/>
      <c r="G276" s="370"/>
      <c r="H276" s="370"/>
      <c r="I276" s="370"/>
      <c r="J276" s="370"/>
      <c r="K276" s="370"/>
      <c r="L276" s="370"/>
      <c r="M276" s="370"/>
      <c r="N276" s="370"/>
      <c r="O276" s="370"/>
      <c r="P276" s="370"/>
      <c r="Q276" s="370"/>
      <c r="R276" s="370"/>
      <c r="S276" s="370"/>
      <c r="T276" s="370"/>
      <c r="U276" s="370"/>
      <c r="V276" s="370"/>
      <c r="W276" s="370"/>
      <c r="X276" s="370"/>
      <c r="Y276" s="370"/>
      <c r="Z276" s="370"/>
    </row>
    <row r="277">
      <c r="A277" s="370"/>
      <c r="B277" s="370"/>
      <c r="C277" s="370"/>
      <c r="D277" s="370"/>
      <c r="E277" s="370"/>
      <c r="F277" s="370"/>
      <c r="G277" s="370"/>
      <c r="H277" s="370"/>
      <c r="I277" s="370"/>
      <c r="J277" s="370"/>
      <c r="K277" s="370"/>
      <c r="L277" s="370"/>
      <c r="M277" s="370"/>
      <c r="N277" s="370"/>
      <c r="O277" s="370"/>
      <c r="P277" s="370"/>
      <c r="Q277" s="370"/>
      <c r="R277" s="370"/>
      <c r="S277" s="370"/>
      <c r="T277" s="370"/>
      <c r="U277" s="370"/>
      <c r="V277" s="370"/>
      <c r="W277" s="370"/>
      <c r="X277" s="370"/>
      <c r="Y277" s="370"/>
      <c r="Z277" s="370"/>
    </row>
    <row r="278">
      <c r="A278" s="370"/>
      <c r="B278" s="370"/>
      <c r="C278" s="370"/>
      <c r="D278" s="370"/>
      <c r="E278" s="370"/>
      <c r="F278" s="370"/>
      <c r="G278" s="370"/>
      <c r="H278" s="370"/>
      <c r="I278" s="370"/>
      <c r="J278" s="370"/>
      <c r="K278" s="370"/>
      <c r="L278" s="370"/>
      <c r="M278" s="370"/>
      <c r="N278" s="370"/>
      <c r="O278" s="370"/>
      <c r="P278" s="370"/>
      <c r="Q278" s="370"/>
      <c r="R278" s="370"/>
      <c r="S278" s="370"/>
      <c r="T278" s="370"/>
      <c r="U278" s="370"/>
      <c r="V278" s="370"/>
      <c r="W278" s="370"/>
      <c r="X278" s="370"/>
      <c r="Y278" s="370"/>
      <c r="Z278" s="370"/>
    </row>
    <row r="279">
      <c r="A279" s="370"/>
      <c r="B279" s="370"/>
      <c r="C279" s="370"/>
      <c r="D279" s="370"/>
      <c r="E279" s="370"/>
      <c r="F279" s="370"/>
      <c r="G279" s="370"/>
      <c r="H279" s="370"/>
      <c r="I279" s="370"/>
      <c r="J279" s="370"/>
      <c r="K279" s="370"/>
      <c r="L279" s="370"/>
      <c r="M279" s="370"/>
      <c r="N279" s="370"/>
      <c r="O279" s="370"/>
      <c r="P279" s="370"/>
      <c r="Q279" s="370"/>
      <c r="R279" s="370"/>
      <c r="S279" s="370"/>
      <c r="T279" s="370"/>
      <c r="U279" s="370"/>
      <c r="V279" s="370"/>
      <c r="W279" s="370"/>
      <c r="X279" s="370"/>
      <c r="Y279" s="370"/>
      <c r="Z279" s="370"/>
    </row>
    <row r="280">
      <c r="A280" s="370"/>
      <c r="B280" s="370"/>
      <c r="C280" s="370"/>
      <c r="D280" s="370"/>
      <c r="E280" s="370"/>
      <c r="F280" s="370"/>
      <c r="G280" s="370"/>
      <c r="H280" s="370"/>
      <c r="I280" s="370"/>
      <c r="J280" s="370"/>
      <c r="K280" s="370"/>
      <c r="L280" s="370"/>
      <c r="M280" s="370"/>
      <c r="N280" s="370"/>
      <c r="O280" s="370"/>
      <c r="P280" s="370"/>
      <c r="Q280" s="370"/>
      <c r="R280" s="370"/>
      <c r="S280" s="370"/>
      <c r="T280" s="370"/>
      <c r="U280" s="370"/>
      <c r="V280" s="370"/>
      <c r="W280" s="370"/>
      <c r="X280" s="370"/>
      <c r="Y280" s="370"/>
      <c r="Z280" s="370"/>
    </row>
    <row r="281">
      <c r="A281" s="370"/>
      <c r="B281" s="370"/>
      <c r="C281" s="370"/>
      <c r="D281" s="370"/>
      <c r="E281" s="370"/>
      <c r="F281" s="370"/>
      <c r="G281" s="370"/>
      <c r="H281" s="370"/>
      <c r="I281" s="370"/>
      <c r="J281" s="370"/>
      <c r="K281" s="370"/>
      <c r="L281" s="370"/>
      <c r="M281" s="370"/>
      <c r="N281" s="370"/>
      <c r="O281" s="370"/>
      <c r="P281" s="370"/>
      <c r="Q281" s="370"/>
      <c r="R281" s="370"/>
      <c r="S281" s="370"/>
      <c r="T281" s="370"/>
      <c r="U281" s="370"/>
      <c r="V281" s="370"/>
      <c r="W281" s="370"/>
      <c r="X281" s="370"/>
      <c r="Y281" s="370"/>
      <c r="Z281" s="370"/>
    </row>
    <row r="282">
      <c r="A282" s="370"/>
      <c r="B282" s="370"/>
      <c r="C282" s="370"/>
      <c r="D282" s="370"/>
      <c r="E282" s="370"/>
      <c r="F282" s="370"/>
      <c r="G282" s="370"/>
      <c r="H282" s="370"/>
      <c r="I282" s="370"/>
      <c r="J282" s="370"/>
      <c r="K282" s="370"/>
      <c r="L282" s="370"/>
      <c r="M282" s="370"/>
      <c r="N282" s="370"/>
      <c r="O282" s="370"/>
      <c r="P282" s="370"/>
      <c r="Q282" s="370"/>
      <c r="R282" s="370"/>
      <c r="S282" s="370"/>
      <c r="T282" s="370"/>
      <c r="U282" s="370"/>
      <c r="V282" s="370"/>
      <c r="W282" s="370"/>
      <c r="X282" s="370"/>
      <c r="Y282" s="370"/>
      <c r="Z282" s="370"/>
    </row>
    <row r="283">
      <c r="A283" s="370"/>
      <c r="B283" s="370"/>
      <c r="C283" s="370"/>
      <c r="D283" s="370"/>
      <c r="E283" s="370"/>
      <c r="F283" s="370"/>
      <c r="G283" s="370"/>
      <c r="H283" s="370"/>
      <c r="I283" s="370"/>
      <c r="J283" s="370"/>
      <c r="K283" s="370"/>
      <c r="L283" s="370"/>
      <c r="M283" s="370"/>
      <c r="N283" s="370"/>
      <c r="O283" s="370"/>
      <c r="P283" s="370"/>
      <c r="Q283" s="370"/>
      <c r="R283" s="370"/>
      <c r="S283" s="370"/>
      <c r="T283" s="370"/>
      <c r="U283" s="370"/>
      <c r="V283" s="370"/>
      <c r="W283" s="370"/>
      <c r="X283" s="370"/>
      <c r="Y283" s="370"/>
      <c r="Z283" s="370"/>
    </row>
    <row r="284">
      <c r="A284" s="370"/>
      <c r="B284" s="370"/>
      <c r="C284" s="370"/>
      <c r="D284" s="370"/>
      <c r="E284" s="370"/>
      <c r="F284" s="370"/>
      <c r="G284" s="370"/>
      <c r="H284" s="370"/>
      <c r="I284" s="370"/>
      <c r="J284" s="370"/>
      <c r="K284" s="370"/>
      <c r="L284" s="370"/>
      <c r="M284" s="370"/>
      <c r="N284" s="370"/>
      <c r="O284" s="370"/>
      <c r="P284" s="370"/>
      <c r="Q284" s="370"/>
      <c r="R284" s="370"/>
      <c r="S284" s="370"/>
      <c r="T284" s="370"/>
      <c r="U284" s="370"/>
      <c r="V284" s="370"/>
      <c r="W284" s="370"/>
      <c r="X284" s="370"/>
      <c r="Y284" s="370"/>
      <c r="Z284" s="370"/>
    </row>
    <row r="285">
      <c r="A285" s="370"/>
      <c r="B285" s="370"/>
      <c r="C285" s="370"/>
      <c r="D285" s="370"/>
      <c r="E285" s="370"/>
      <c r="F285" s="370"/>
      <c r="G285" s="370"/>
      <c r="H285" s="370"/>
      <c r="I285" s="370"/>
      <c r="J285" s="370"/>
      <c r="K285" s="370"/>
      <c r="L285" s="370"/>
      <c r="M285" s="370"/>
      <c r="N285" s="370"/>
      <c r="O285" s="370"/>
      <c r="P285" s="370"/>
      <c r="Q285" s="370"/>
      <c r="R285" s="370"/>
      <c r="S285" s="370"/>
      <c r="T285" s="370"/>
      <c r="U285" s="370"/>
      <c r="V285" s="370"/>
      <c r="W285" s="370"/>
      <c r="X285" s="370"/>
      <c r="Y285" s="370"/>
      <c r="Z285" s="370"/>
    </row>
    <row r="286">
      <c r="A286" s="370"/>
      <c r="B286" s="370"/>
      <c r="C286" s="370"/>
      <c r="D286" s="370"/>
      <c r="E286" s="370"/>
      <c r="F286" s="370"/>
      <c r="G286" s="370"/>
      <c r="H286" s="370"/>
      <c r="I286" s="370"/>
      <c r="J286" s="370"/>
      <c r="K286" s="370"/>
      <c r="L286" s="370"/>
      <c r="M286" s="370"/>
      <c r="N286" s="370"/>
      <c r="O286" s="370"/>
      <c r="P286" s="370"/>
      <c r="Q286" s="370"/>
      <c r="R286" s="370"/>
      <c r="S286" s="370"/>
      <c r="T286" s="370"/>
      <c r="U286" s="370"/>
      <c r="V286" s="370"/>
      <c r="W286" s="370"/>
      <c r="X286" s="370"/>
      <c r="Y286" s="370"/>
      <c r="Z286" s="370"/>
    </row>
    <row r="287">
      <c r="A287" s="370"/>
      <c r="B287" s="370"/>
      <c r="C287" s="370"/>
      <c r="D287" s="370"/>
      <c r="E287" s="370"/>
      <c r="F287" s="370"/>
      <c r="G287" s="370"/>
      <c r="H287" s="370"/>
      <c r="I287" s="370"/>
      <c r="J287" s="370"/>
      <c r="K287" s="370"/>
      <c r="L287" s="370"/>
      <c r="M287" s="370"/>
      <c r="N287" s="370"/>
      <c r="O287" s="370"/>
      <c r="P287" s="370"/>
      <c r="Q287" s="370"/>
      <c r="R287" s="370"/>
      <c r="S287" s="370"/>
      <c r="T287" s="370"/>
      <c r="U287" s="370"/>
      <c r="V287" s="370"/>
      <c r="W287" s="370"/>
      <c r="X287" s="370"/>
      <c r="Y287" s="370"/>
      <c r="Z287" s="370"/>
    </row>
    <row r="288">
      <c r="A288" s="370"/>
      <c r="B288" s="370"/>
      <c r="C288" s="370"/>
      <c r="D288" s="370"/>
      <c r="E288" s="370"/>
      <c r="F288" s="370"/>
      <c r="G288" s="370"/>
      <c r="H288" s="370"/>
      <c r="I288" s="370"/>
      <c r="J288" s="370"/>
      <c r="K288" s="370"/>
      <c r="L288" s="370"/>
      <c r="M288" s="370"/>
      <c r="N288" s="370"/>
      <c r="O288" s="370"/>
      <c r="P288" s="370"/>
      <c r="Q288" s="370"/>
      <c r="R288" s="370"/>
      <c r="S288" s="370"/>
      <c r="T288" s="370"/>
      <c r="U288" s="370"/>
      <c r="V288" s="370"/>
      <c r="W288" s="370"/>
      <c r="X288" s="370"/>
      <c r="Y288" s="370"/>
      <c r="Z288" s="370"/>
    </row>
    <row r="289">
      <c r="A289" s="370"/>
      <c r="B289" s="370"/>
      <c r="C289" s="370"/>
      <c r="D289" s="370"/>
      <c r="E289" s="370"/>
      <c r="F289" s="370"/>
      <c r="G289" s="370"/>
      <c r="H289" s="370"/>
      <c r="I289" s="370"/>
      <c r="J289" s="370"/>
      <c r="K289" s="370"/>
      <c r="L289" s="370"/>
      <c r="M289" s="370"/>
      <c r="N289" s="370"/>
      <c r="O289" s="370"/>
      <c r="P289" s="370"/>
      <c r="Q289" s="370"/>
      <c r="R289" s="370"/>
      <c r="S289" s="370"/>
      <c r="T289" s="370"/>
      <c r="U289" s="370"/>
      <c r="V289" s="370"/>
      <c r="W289" s="370"/>
      <c r="X289" s="370"/>
      <c r="Y289" s="370"/>
      <c r="Z289" s="370"/>
    </row>
    <row r="290">
      <c r="A290" s="370"/>
      <c r="B290" s="370"/>
      <c r="C290" s="370"/>
      <c r="D290" s="370"/>
      <c r="E290" s="370"/>
      <c r="F290" s="370"/>
      <c r="G290" s="370"/>
      <c r="H290" s="370"/>
      <c r="I290" s="370"/>
      <c r="J290" s="370"/>
      <c r="K290" s="370"/>
      <c r="L290" s="370"/>
      <c r="M290" s="370"/>
      <c r="N290" s="370"/>
      <c r="O290" s="370"/>
      <c r="P290" s="370"/>
      <c r="Q290" s="370"/>
      <c r="R290" s="370"/>
      <c r="S290" s="370"/>
      <c r="T290" s="370"/>
      <c r="U290" s="370"/>
      <c r="V290" s="370"/>
      <c r="W290" s="370"/>
      <c r="X290" s="370"/>
      <c r="Y290" s="370"/>
      <c r="Z290" s="370"/>
    </row>
    <row r="291">
      <c r="A291" s="370"/>
      <c r="B291" s="370"/>
      <c r="C291" s="370"/>
      <c r="D291" s="370"/>
      <c r="E291" s="370"/>
      <c r="F291" s="370"/>
      <c r="G291" s="370"/>
      <c r="H291" s="370"/>
      <c r="I291" s="370"/>
      <c r="J291" s="370"/>
      <c r="K291" s="370"/>
      <c r="L291" s="370"/>
      <c r="M291" s="370"/>
      <c r="N291" s="370"/>
      <c r="O291" s="370"/>
      <c r="P291" s="370"/>
      <c r="Q291" s="370"/>
      <c r="R291" s="370"/>
      <c r="S291" s="370"/>
      <c r="T291" s="370"/>
      <c r="U291" s="370"/>
      <c r="V291" s="370"/>
      <c r="W291" s="370"/>
      <c r="X291" s="370"/>
      <c r="Y291" s="370"/>
      <c r="Z291" s="370"/>
    </row>
    <row r="292">
      <c r="A292" s="370"/>
      <c r="B292" s="370"/>
      <c r="C292" s="370"/>
      <c r="D292" s="370"/>
      <c r="E292" s="370"/>
      <c r="F292" s="370"/>
      <c r="G292" s="370"/>
      <c r="H292" s="370"/>
      <c r="I292" s="370"/>
      <c r="J292" s="370"/>
      <c r="K292" s="370"/>
      <c r="L292" s="370"/>
      <c r="M292" s="370"/>
      <c r="N292" s="370"/>
      <c r="O292" s="370"/>
      <c r="P292" s="370"/>
      <c r="Q292" s="370"/>
      <c r="R292" s="370"/>
      <c r="S292" s="370"/>
      <c r="T292" s="370"/>
      <c r="U292" s="370"/>
      <c r="V292" s="370"/>
      <c r="W292" s="370"/>
      <c r="X292" s="370"/>
      <c r="Y292" s="370"/>
      <c r="Z292" s="370"/>
    </row>
    <row r="293">
      <c r="A293" s="370"/>
      <c r="B293" s="370"/>
      <c r="C293" s="370"/>
      <c r="D293" s="370"/>
      <c r="E293" s="370"/>
      <c r="F293" s="370"/>
      <c r="G293" s="370"/>
      <c r="H293" s="370"/>
      <c r="I293" s="370"/>
      <c r="J293" s="370"/>
      <c r="K293" s="370"/>
      <c r="L293" s="370"/>
      <c r="M293" s="370"/>
      <c r="N293" s="370"/>
      <c r="O293" s="370"/>
      <c r="P293" s="370"/>
      <c r="Q293" s="370"/>
      <c r="R293" s="370"/>
      <c r="S293" s="370"/>
      <c r="T293" s="370"/>
      <c r="U293" s="370"/>
      <c r="V293" s="370"/>
      <c r="W293" s="370"/>
      <c r="X293" s="370"/>
      <c r="Y293" s="370"/>
      <c r="Z293" s="370"/>
    </row>
    <row r="294">
      <c r="A294" s="370"/>
      <c r="B294" s="370"/>
      <c r="C294" s="370"/>
      <c r="D294" s="370"/>
      <c r="E294" s="370"/>
      <c r="F294" s="370"/>
      <c r="G294" s="370"/>
      <c r="H294" s="370"/>
      <c r="I294" s="370"/>
      <c r="J294" s="370"/>
      <c r="K294" s="370"/>
      <c r="L294" s="370"/>
      <c r="M294" s="370"/>
      <c r="N294" s="370"/>
      <c r="O294" s="370"/>
      <c r="P294" s="370"/>
      <c r="Q294" s="370"/>
      <c r="R294" s="370"/>
      <c r="S294" s="370"/>
      <c r="T294" s="370"/>
      <c r="U294" s="370"/>
      <c r="V294" s="370"/>
      <c r="W294" s="370"/>
      <c r="X294" s="370"/>
      <c r="Y294" s="370"/>
      <c r="Z294" s="370"/>
    </row>
    <row r="295">
      <c r="A295" s="370"/>
      <c r="B295" s="370"/>
      <c r="C295" s="370"/>
      <c r="D295" s="370"/>
      <c r="E295" s="370"/>
      <c r="F295" s="370"/>
      <c r="G295" s="370"/>
      <c r="H295" s="370"/>
      <c r="I295" s="370"/>
      <c r="J295" s="370"/>
      <c r="K295" s="370"/>
      <c r="L295" s="370"/>
      <c r="M295" s="370"/>
      <c r="N295" s="370"/>
      <c r="O295" s="370"/>
      <c r="P295" s="370"/>
      <c r="Q295" s="370"/>
      <c r="R295" s="370"/>
      <c r="S295" s="370"/>
      <c r="T295" s="370"/>
      <c r="U295" s="370"/>
      <c r="V295" s="370"/>
      <c r="W295" s="370"/>
      <c r="X295" s="370"/>
      <c r="Y295" s="370"/>
      <c r="Z295" s="370"/>
    </row>
    <row r="296">
      <c r="A296" s="370"/>
      <c r="B296" s="370"/>
      <c r="C296" s="370"/>
      <c r="D296" s="370"/>
      <c r="E296" s="370"/>
      <c r="F296" s="370"/>
      <c r="G296" s="370"/>
      <c r="H296" s="370"/>
      <c r="I296" s="370"/>
      <c r="J296" s="370"/>
      <c r="K296" s="370"/>
      <c r="L296" s="370"/>
      <c r="M296" s="370"/>
      <c r="N296" s="370"/>
      <c r="O296" s="370"/>
      <c r="P296" s="370"/>
      <c r="Q296" s="370"/>
      <c r="R296" s="370"/>
      <c r="S296" s="370"/>
      <c r="T296" s="370"/>
      <c r="U296" s="370"/>
      <c r="V296" s="370"/>
      <c r="W296" s="370"/>
      <c r="X296" s="370"/>
      <c r="Y296" s="370"/>
      <c r="Z296" s="370"/>
    </row>
    <row r="297">
      <c r="A297" s="370"/>
      <c r="B297" s="370"/>
      <c r="C297" s="370"/>
      <c r="D297" s="370"/>
      <c r="E297" s="370"/>
      <c r="F297" s="370"/>
      <c r="G297" s="370"/>
      <c r="H297" s="370"/>
      <c r="I297" s="370"/>
      <c r="J297" s="370"/>
      <c r="K297" s="370"/>
      <c r="L297" s="370"/>
      <c r="M297" s="370"/>
      <c r="N297" s="370"/>
      <c r="O297" s="370"/>
      <c r="P297" s="370"/>
      <c r="Q297" s="370"/>
      <c r="R297" s="370"/>
      <c r="S297" s="370"/>
      <c r="T297" s="370"/>
      <c r="U297" s="370"/>
      <c r="V297" s="370"/>
      <c r="W297" s="370"/>
      <c r="X297" s="370"/>
      <c r="Y297" s="370"/>
      <c r="Z297" s="370"/>
    </row>
    <row r="298">
      <c r="A298" s="370"/>
      <c r="B298" s="370"/>
      <c r="C298" s="370"/>
      <c r="D298" s="370"/>
      <c r="E298" s="370"/>
      <c r="F298" s="370"/>
      <c r="G298" s="370"/>
      <c r="H298" s="370"/>
      <c r="I298" s="370"/>
      <c r="J298" s="370"/>
      <c r="K298" s="370"/>
      <c r="L298" s="370"/>
      <c r="M298" s="370"/>
      <c r="N298" s="370"/>
      <c r="O298" s="370"/>
      <c r="P298" s="370"/>
      <c r="Q298" s="370"/>
      <c r="R298" s="370"/>
      <c r="S298" s="370"/>
      <c r="T298" s="370"/>
      <c r="U298" s="370"/>
      <c r="V298" s="370"/>
      <c r="W298" s="370"/>
      <c r="X298" s="370"/>
      <c r="Y298" s="370"/>
      <c r="Z298" s="370"/>
    </row>
    <row r="299">
      <c r="A299" s="370"/>
      <c r="B299" s="370"/>
      <c r="C299" s="370"/>
      <c r="D299" s="370"/>
      <c r="E299" s="370"/>
      <c r="F299" s="370"/>
      <c r="G299" s="370"/>
      <c r="H299" s="370"/>
      <c r="I299" s="370"/>
      <c r="J299" s="370"/>
      <c r="K299" s="370"/>
      <c r="L299" s="370"/>
      <c r="M299" s="370"/>
      <c r="N299" s="370"/>
      <c r="O299" s="370"/>
      <c r="P299" s="370"/>
      <c r="Q299" s="370"/>
      <c r="R299" s="370"/>
      <c r="S299" s="370"/>
      <c r="T299" s="370"/>
      <c r="U299" s="370"/>
      <c r="V299" s="370"/>
      <c r="W299" s="370"/>
      <c r="X299" s="370"/>
      <c r="Y299" s="370"/>
      <c r="Z299" s="370"/>
    </row>
    <row r="300">
      <c r="A300" s="370"/>
      <c r="B300" s="370"/>
      <c r="C300" s="370"/>
      <c r="D300" s="370"/>
      <c r="E300" s="370"/>
      <c r="F300" s="370"/>
      <c r="G300" s="370"/>
      <c r="H300" s="370"/>
      <c r="I300" s="370"/>
      <c r="J300" s="370"/>
      <c r="K300" s="370"/>
      <c r="L300" s="370"/>
      <c r="M300" s="370"/>
      <c r="N300" s="370"/>
      <c r="O300" s="370"/>
      <c r="P300" s="370"/>
      <c r="Q300" s="370"/>
      <c r="R300" s="370"/>
      <c r="S300" s="370"/>
      <c r="T300" s="370"/>
      <c r="U300" s="370"/>
      <c r="V300" s="370"/>
      <c r="W300" s="370"/>
      <c r="X300" s="370"/>
      <c r="Y300" s="370"/>
      <c r="Z300" s="370"/>
    </row>
    <row r="301">
      <c r="A301" s="370"/>
      <c r="B301" s="370"/>
      <c r="C301" s="370"/>
      <c r="D301" s="370"/>
      <c r="E301" s="370"/>
      <c r="F301" s="370"/>
      <c r="G301" s="370"/>
      <c r="H301" s="370"/>
      <c r="I301" s="370"/>
      <c r="J301" s="370"/>
      <c r="K301" s="370"/>
      <c r="L301" s="370"/>
      <c r="M301" s="370"/>
      <c r="N301" s="370"/>
      <c r="O301" s="370"/>
      <c r="P301" s="370"/>
      <c r="Q301" s="370"/>
      <c r="R301" s="370"/>
      <c r="S301" s="370"/>
      <c r="T301" s="370"/>
      <c r="U301" s="370"/>
      <c r="V301" s="370"/>
      <c r="W301" s="370"/>
      <c r="X301" s="370"/>
      <c r="Y301" s="370"/>
      <c r="Z301" s="370"/>
    </row>
    <row r="302">
      <c r="A302" s="370"/>
      <c r="B302" s="370"/>
      <c r="C302" s="370"/>
      <c r="D302" s="370"/>
      <c r="E302" s="370"/>
      <c r="F302" s="370"/>
      <c r="G302" s="370"/>
      <c r="H302" s="370"/>
      <c r="I302" s="370"/>
      <c r="J302" s="370"/>
      <c r="K302" s="370"/>
      <c r="L302" s="370"/>
      <c r="M302" s="370"/>
      <c r="N302" s="370"/>
      <c r="O302" s="370"/>
      <c r="P302" s="370"/>
      <c r="Q302" s="370"/>
      <c r="R302" s="370"/>
      <c r="S302" s="370"/>
      <c r="T302" s="370"/>
      <c r="U302" s="370"/>
      <c r="V302" s="370"/>
      <c r="W302" s="370"/>
      <c r="X302" s="370"/>
      <c r="Y302" s="370"/>
      <c r="Z302" s="370"/>
    </row>
    <row r="303">
      <c r="A303" s="370"/>
      <c r="B303" s="370"/>
      <c r="C303" s="370"/>
      <c r="D303" s="370"/>
      <c r="E303" s="370"/>
      <c r="F303" s="370"/>
      <c r="G303" s="370"/>
      <c r="H303" s="370"/>
      <c r="I303" s="370"/>
      <c r="J303" s="370"/>
      <c r="K303" s="370"/>
      <c r="L303" s="370"/>
      <c r="M303" s="370"/>
      <c r="N303" s="370"/>
      <c r="O303" s="370"/>
      <c r="P303" s="370"/>
      <c r="Q303" s="370"/>
      <c r="R303" s="370"/>
      <c r="S303" s="370"/>
      <c r="T303" s="370"/>
      <c r="U303" s="370"/>
      <c r="V303" s="370"/>
      <c r="W303" s="370"/>
      <c r="X303" s="370"/>
      <c r="Y303" s="370"/>
      <c r="Z303" s="370"/>
    </row>
    <row r="304">
      <c r="A304" s="370"/>
      <c r="B304" s="370"/>
      <c r="C304" s="370"/>
      <c r="D304" s="370"/>
      <c r="E304" s="370"/>
      <c r="F304" s="370"/>
      <c r="G304" s="370"/>
      <c r="H304" s="370"/>
      <c r="I304" s="370"/>
      <c r="J304" s="370"/>
      <c r="K304" s="370"/>
      <c r="L304" s="370"/>
      <c r="M304" s="370"/>
      <c r="N304" s="370"/>
      <c r="O304" s="370"/>
      <c r="P304" s="370"/>
      <c r="Q304" s="370"/>
      <c r="R304" s="370"/>
      <c r="S304" s="370"/>
      <c r="T304" s="370"/>
      <c r="U304" s="370"/>
      <c r="V304" s="370"/>
      <c r="W304" s="370"/>
      <c r="X304" s="370"/>
      <c r="Y304" s="370"/>
      <c r="Z304" s="370"/>
    </row>
    <row r="305">
      <c r="A305" s="370"/>
      <c r="B305" s="370"/>
      <c r="C305" s="370"/>
      <c r="D305" s="370"/>
      <c r="E305" s="370"/>
      <c r="F305" s="370"/>
      <c r="G305" s="370"/>
      <c r="H305" s="370"/>
      <c r="I305" s="370"/>
      <c r="J305" s="370"/>
      <c r="K305" s="370"/>
      <c r="L305" s="370"/>
      <c r="M305" s="370"/>
      <c r="N305" s="370"/>
      <c r="O305" s="370"/>
      <c r="P305" s="370"/>
      <c r="Q305" s="370"/>
      <c r="R305" s="370"/>
      <c r="S305" s="370"/>
      <c r="T305" s="370"/>
      <c r="U305" s="370"/>
      <c r="V305" s="370"/>
      <c r="W305" s="370"/>
      <c r="X305" s="370"/>
      <c r="Y305" s="370"/>
      <c r="Z305" s="370"/>
    </row>
    <row r="306">
      <c r="A306" s="370"/>
      <c r="B306" s="370"/>
      <c r="C306" s="370"/>
      <c r="D306" s="370"/>
      <c r="E306" s="370"/>
      <c r="F306" s="370"/>
      <c r="G306" s="370"/>
      <c r="H306" s="370"/>
      <c r="I306" s="370"/>
      <c r="J306" s="370"/>
      <c r="K306" s="370"/>
      <c r="L306" s="370"/>
      <c r="M306" s="370"/>
      <c r="N306" s="370"/>
      <c r="O306" s="370"/>
      <c r="P306" s="370"/>
      <c r="Q306" s="370"/>
      <c r="R306" s="370"/>
      <c r="S306" s="370"/>
      <c r="T306" s="370"/>
      <c r="U306" s="370"/>
      <c r="V306" s="370"/>
      <c r="W306" s="370"/>
      <c r="X306" s="370"/>
      <c r="Y306" s="370"/>
      <c r="Z306" s="370"/>
    </row>
    <row r="307">
      <c r="A307" s="370"/>
      <c r="B307" s="370"/>
      <c r="C307" s="370"/>
      <c r="D307" s="370"/>
      <c r="E307" s="370"/>
      <c r="F307" s="370"/>
      <c r="G307" s="370"/>
      <c r="H307" s="370"/>
      <c r="I307" s="370"/>
      <c r="J307" s="370"/>
      <c r="K307" s="370"/>
      <c r="L307" s="370"/>
      <c r="M307" s="370"/>
      <c r="N307" s="370"/>
      <c r="O307" s="370"/>
      <c r="P307" s="370"/>
      <c r="Q307" s="370"/>
      <c r="R307" s="370"/>
      <c r="S307" s="370"/>
      <c r="T307" s="370"/>
      <c r="U307" s="370"/>
      <c r="V307" s="370"/>
      <c r="W307" s="370"/>
      <c r="X307" s="370"/>
      <c r="Y307" s="370"/>
      <c r="Z307" s="370"/>
    </row>
    <row r="308">
      <c r="A308" s="370"/>
      <c r="B308" s="370"/>
      <c r="C308" s="370"/>
      <c r="D308" s="370"/>
      <c r="E308" s="370"/>
      <c r="F308" s="370"/>
      <c r="G308" s="370"/>
      <c r="H308" s="370"/>
      <c r="I308" s="370"/>
      <c r="J308" s="370"/>
      <c r="K308" s="370"/>
      <c r="L308" s="370"/>
      <c r="M308" s="370"/>
      <c r="N308" s="370"/>
      <c r="O308" s="370"/>
      <c r="P308" s="370"/>
      <c r="Q308" s="370"/>
      <c r="R308" s="370"/>
      <c r="S308" s="370"/>
      <c r="T308" s="370"/>
      <c r="U308" s="370"/>
      <c r="V308" s="370"/>
      <c r="W308" s="370"/>
      <c r="X308" s="370"/>
      <c r="Y308" s="370"/>
      <c r="Z308" s="370"/>
    </row>
    <row r="309">
      <c r="A309" s="370"/>
      <c r="B309" s="370"/>
      <c r="C309" s="370"/>
      <c r="D309" s="370"/>
      <c r="E309" s="370"/>
      <c r="F309" s="370"/>
      <c r="G309" s="370"/>
      <c r="H309" s="370"/>
      <c r="I309" s="370"/>
      <c r="J309" s="370"/>
      <c r="K309" s="370"/>
      <c r="L309" s="370"/>
      <c r="M309" s="370"/>
      <c r="N309" s="370"/>
      <c r="O309" s="370"/>
      <c r="P309" s="370"/>
      <c r="Q309" s="370"/>
      <c r="R309" s="370"/>
      <c r="S309" s="370"/>
      <c r="T309" s="370"/>
      <c r="U309" s="370"/>
      <c r="V309" s="370"/>
      <c r="W309" s="370"/>
      <c r="X309" s="370"/>
      <c r="Y309" s="370"/>
      <c r="Z309" s="370"/>
    </row>
    <row r="310">
      <c r="A310" s="370"/>
      <c r="B310" s="370"/>
      <c r="C310" s="370"/>
      <c r="D310" s="370"/>
      <c r="E310" s="370"/>
      <c r="F310" s="370"/>
      <c r="G310" s="370"/>
      <c r="H310" s="370"/>
      <c r="I310" s="370"/>
      <c r="J310" s="370"/>
      <c r="K310" s="370"/>
      <c r="L310" s="370"/>
      <c r="M310" s="370"/>
      <c r="N310" s="370"/>
      <c r="O310" s="370"/>
      <c r="P310" s="370"/>
      <c r="Q310" s="370"/>
      <c r="R310" s="370"/>
      <c r="S310" s="370"/>
      <c r="T310" s="370"/>
      <c r="U310" s="370"/>
      <c r="V310" s="370"/>
      <c r="W310" s="370"/>
      <c r="X310" s="370"/>
      <c r="Y310" s="370"/>
      <c r="Z310" s="370"/>
    </row>
    <row r="311">
      <c r="A311" s="370"/>
      <c r="B311" s="370"/>
      <c r="C311" s="370"/>
      <c r="D311" s="370"/>
      <c r="E311" s="370"/>
      <c r="F311" s="370"/>
      <c r="G311" s="370"/>
      <c r="H311" s="370"/>
      <c r="I311" s="370"/>
      <c r="J311" s="370"/>
      <c r="K311" s="370"/>
      <c r="L311" s="370"/>
      <c r="M311" s="370"/>
      <c r="N311" s="370"/>
      <c r="O311" s="370"/>
      <c r="P311" s="370"/>
      <c r="Q311" s="370"/>
      <c r="R311" s="370"/>
      <c r="S311" s="370"/>
      <c r="T311" s="370"/>
      <c r="U311" s="370"/>
      <c r="V311" s="370"/>
      <c r="W311" s="370"/>
      <c r="X311" s="370"/>
      <c r="Y311" s="370"/>
      <c r="Z311" s="370"/>
    </row>
    <row r="312">
      <c r="A312" s="370"/>
      <c r="B312" s="370"/>
      <c r="C312" s="370"/>
      <c r="D312" s="370"/>
      <c r="E312" s="370"/>
      <c r="F312" s="370"/>
      <c r="G312" s="370"/>
      <c r="H312" s="370"/>
      <c r="I312" s="370"/>
      <c r="J312" s="370"/>
      <c r="K312" s="370"/>
      <c r="L312" s="370"/>
      <c r="M312" s="370"/>
      <c r="N312" s="370"/>
      <c r="O312" s="370"/>
      <c r="P312" s="370"/>
      <c r="Q312" s="370"/>
      <c r="R312" s="370"/>
      <c r="S312" s="370"/>
      <c r="T312" s="370"/>
      <c r="U312" s="370"/>
      <c r="V312" s="370"/>
      <c r="W312" s="370"/>
      <c r="X312" s="370"/>
      <c r="Y312" s="370"/>
      <c r="Z312" s="370"/>
    </row>
    <row r="313">
      <c r="A313" s="370"/>
      <c r="B313" s="370"/>
      <c r="C313" s="370"/>
      <c r="D313" s="370"/>
      <c r="E313" s="370"/>
      <c r="F313" s="370"/>
      <c r="G313" s="370"/>
      <c r="H313" s="370"/>
      <c r="I313" s="370"/>
      <c r="J313" s="370"/>
      <c r="K313" s="370"/>
      <c r="L313" s="370"/>
      <c r="M313" s="370"/>
      <c r="N313" s="370"/>
      <c r="O313" s="370"/>
      <c r="P313" s="370"/>
      <c r="Q313" s="370"/>
      <c r="R313" s="370"/>
      <c r="S313" s="370"/>
      <c r="T313" s="370"/>
      <c r="U313" s="370"/>
      <c r="V313" s="370"/>
      <c r="W313" s="370"/>
      <c r="X313" s="370"/>
      <c r="Y313" s="370"/>
      <c r="Z313" s="370"/>
    </row>
    <row r="314">
      <c r="A314" s="370"/>
      <c r="B314" s="370"/>
      <c r="C314" s="370"/>
      <c r="D314" s="370"/>
      <c r="E314" s="370"/>
      <c r="F314" s="370"/>
      <c r="G314" s="370"/>
      <c r="H314" s="370"/>
      <c r="I314" s="370"/>
      <c r="J314" s="370"/>
      <c r="K314" s="370"/>
      <c r="L314" s="370"/>
      <c r="M314" s="370"/>
      <c r="N314" s="370"/>
      <c r="O314" s="370"/>
      <c r="P314" s="370"/>
      <c r="Q314" s="370"/>
      <c r="R314" s="370"/>
      <c r="S314" s="370"/>
      <c r="T314" s="370"/>
      <c r="U314" s="370"/>
      <c r="V314" s="370"/>
      <c r="W314" s="370"/>
      <c r="X314" s="370"/>
      <c r="Y314" s="370"/>
      <c r="Z314" s="370"/>
    </row>
    <row r="315">
      <c r="A315" s="370"/>
      <c r="B315" s="370"/>
      <c r="C315" s="370"/>
      <c r="D315" s="370"/>
      <c r="E315" s="370"/>
      <c r="F315" s="370"/>
      <c r="G315" s="370"/>
      <c r="H315" s="370"/>
      <c r="I315" s="370"/>
      <c r="J315" s="370"/>
      <c r="K315" s="370"/>
      <c r="L315" s="370"/>
      <c r="M315" s="370"/>
      <c r="N315" s="370"/>
      <c r="O315" s="370"/>
      <c r="P315" s="370"/>
      <c r="Q315" s="370"/>
      <c r="R315" s="370"/>
      <c r="S315" s="370"/>
      <c r="T315" s="370"/>
      <c r="U315" s="370"/>
      <c r="V315" s="370"/>
      <c r="W315" s="370"/>
      <c r="X315" s="370"/>
      <c r="Y315" s="370"/>
      <c r="Z315" s="370"/>
    </row>
    <row r="316">
      <c r="A316" s="370"/>
      <c r="B316" s="370"/>
      <c r="C316" s="370"/>
      <c r="D316" s="370"/>
      <c r="E316" s="370"/>
      <c r="F316" s="370"/>
      <c r="G316" s="370"/>
      <c r="H316" s="370"/>
      <c r="I316" s="370"/>
      <c r="J316" s="370"/>
      <c r="K316" s="370"/>
      <c r="L316" s="370"/>
      <c r="M316" s="370"/>
      <c r="N316" s="370"/>
      <c r="O316" s="370"/>
      <c r="P316" s="370"/>
      <c r="Q316" s="370"/>
      <c r="R316" s="370"/>
      <c r="S316" s="370"/>
      <c r="T316" s="370"/>
      <c r="U316" s="370"/>
      <c r="V316" s="370"/>
      <c r="W316" s="370"/>
      <c r="X316" s="370"/>
      <c r="Y316" s="370"/>
      <c r="Z316" s="370"/>
    </row>
    <row r="317">
      <c r="A317" s="370"/>
      <c r="B317" s="370"/>
      <c r="C317" s="370"/>
      <c r="D317" s="370"/>
      <c r="E317" s="370"/>
      <c r="F317" s="370"/>
      <c r="G317" s="370"/>
      <c r="H317" s="370"/>
      <c r="I317" s="370"/>
      <c r="J317" s="370"/>
      <c r="K317" s="370"/>
      <c r="L317" s="370"/>
      <c r="M317" s="370"/>
      <c r="N317" s="370"/>
      <c r="O317" s="370"/>
      <c r="P317" s="370"/>
      <c r="Q317" s="370"/>
      <c r="R317" s="370"/>
      <c r="S317" s="370"/>
      <c r="T317" s="370"/>
      <c r="U317" s="370"/>
      <c r="V317" s="370"/>
      <c r="W317" s="370"/>
      <c r="X317" s="370"/>
      <c r="Y317" s="370"/>
      <c r="Z317" s="370"/>
    </row>
    <row r="318">
      <c r="A318" s="370"/>
      <c r="B318" s="370"/>
      <c r="C318" s="370"/>
      <c r="D318" s="370"/>
      <c r="E318" s="370"/>
      <c r="F318" s="370"/>
      <c r="G318" s="370"/>
      <c r="H318" s="370"/>
      <c r="I318" s="370"/>
      <c r="J318" s="370"/>
      <c r="K318" s="370"/>
      <c r="L318" s="370"/>
      <c r="M318" s="370"/>
      <c r="N318" s="370"/>
      <c r="O318" s="370"/>
      <c r="P318" s="370"/>
      <c r="Q318" s="370"/>
      <c r="R318" s="370"/>
      <c r="S318" s="370"/>
      <c r="T318" s="370"/>
      <c r="U318" s="370"/>
      <c r="V318" s="370"/>
      <c r="W318" s="370"/>
      <c r="X318" s="370"/>
      <c r="Y318" s="370"/>
      <c r="Z318" s="370"/>
    </row>
    <row r="319">
      <c r="A319" s="370"/>
      <c r="B319" s="370"/>
      <c r="C319" s="370"/>
      <c r="D319" s="370"/>
      <c r="E319" s="370"/>
      <c r="F319" s="370"/>
      <c r="G319" s="370"/>
      <c r="H319" s="370"/>
      <c r="I319" s="370"/>
      <c r="J319" s="370"/>
      <c r="K319" s="370"/>
      <c r="L319" s="370"/>
      <c r="M319" s="370"/>
      <c r="N319" s="370"/>
      <c r="O319" s="370"/>
      <c r="P319" s="370"/>
      <c r="Q319" s="370"/>
      <c r="R319" s="370"/>
      <c r="S319" s="370"/>
      <c r="T319" s="370"/>
      <c r="U319" s="370"/>
      <c r="V319" s="370"/>
      <c r="W319" s="370"/>
      <c r="X319" s="370"/>
      <c r="Y319" s="370"/>
      <c r="Z319" s="370"/>
    </row>
    <row r="320">
      <c r="A320" s="370"/>
      <c r="B320" s="370"/>
      <c r="C320" s="370"/>
      <c r="D320" s="370"/>
      <c r="E320" s="370"/>
      <c r="F320" s="370"/>
      <c r="G320" s="370"/>
      <c r="H320" s="370"/>
      <c r="I320" s="370"/>
      <c r="J320" s="370"/>
      <c r="K320" s="370"/>
      <c r="L320" s="370"/>
      <c r="M320" s="370"/>
      <c r="N320" s="370"/>
      <c r="O320" s="370"/>
      <c r="P320" s="370"/>
      <c r="Q320" s="370"/>
      <c r="R320" s="370"/>
      <c r="S320" s="370"/>
      <c r="T320" s="370"/>
      <c r="U320" s="370"/>
      <c r="V320" s="370"/>
      <c r="W320" s="370"/>
      <c r="X320" s="370"/>
      <c r="Y320" s="370"/>
      <c r="Z320" s="370"/>
    </row>
    <row r="321">
      <c r="A321" s="370"/>
      <c r="B321" s="370"/>
      <c r="C321" s="370"/>
      <c r="D321" s="370"/>
      <c r="E321" s="370"/>
      <c r="F321" s="370"/>
      <c r="G321" s="370"/>
      <c r="H321" s="370"/>
      <c r="I321" s="370"/>
      <c r="J321" s="370"/>
      <c r="K321" s="370"/>
      <c r="L321" s="370"/>
      <c r="M321" s="370"/>
      <c r="N321" s="370"/>
      <c r="O321" s="370"/>
      <c r="P321" s="370"/>
      <c r="Q321" s="370"/>
      <c r="R321" s="370"/>
      <c r="S321" s="370"/>
      <c r="T321" s="370"/>
      <c r="U321" s="370"/>
      <c r="V321" s="370"/>
      <c r="W321" s="370"/>
      <c r="X321" s="370"/>
      <c r="Y321" s="370"/>
      <c r="Z321" s="370"/>
    </row>
    <row r="322">
      <c r="A322" s="370"/>
      <c r="B322" s="370"/>
      <c r="C322" s="370"/>
      <c r="D322" s="370"/>
      <c r="E322" s="370"/>
      <c r="F322" s="370"/>
      <c r="G322" s="370"/>
      <c r="H322" s="370"/>
      <c r="I322" s="370"/>
      <c r="J322" s="370"/>
      <c r="K322" s="370"/>
      <c r="L322" s="370"/>
      <c r="M322" s="370"/>
      <c r="N322" s="370"/>
      <c r="O322" s="370"/>
      <c r="P322" s="370"/>
      <c r="Q322" s="370"/>
      <c r="R322" s="370"/>
      <c r="S322" s="370"/>
      <c r="T322" s="370"/>
      <c r="U322" s="370"/>
      <c r="V322" s="370"/>
      <c r="W322" s="370"/>
      <c r="X322" s="370"/>
      <c r="Y322" s="370"/>
      <c r="Z322" s="370"/>
    </row>
    <row r="323">
      <c r="A323" s="370"/>
      <c r="B323" s="370"/>
      <c r="C323" s="370"/>
      <c r="D323" s="370"/>
      <c r="E323" s="370"/>
      <c r="F323" s="370"/>
      <c r="G323" s="370"/>
      <c r="H323" s="370"/>
      <c r="I323" s="370"/>
      <c r="J323" s="370"/>
      <c r="K323" s="370"/>
      <c r="L323" s="370"/>
      <c r="M323" s="370"/>
      <c r="N323" s="370"/>
      <c r="O323" s="370"/>
      <c r="P323" s="370"/>
      <c r="Q323" s="370"/>
      <c r="R323" s="370"/>
      <c r="S323" s="370"/>
      <c r="T323" s="370"/>
      <c r="U323" s="370"/>
      <c r="V323" s="370"/>
      <c r="W323" s="370"/>
      <c r="X323" s="370"/>
      <c r="Y323" s="370"/>
      <c r="Z323" s="370"/>
    </row>
    <row r="324">
      <c r="A324" s="370"/>
      <c r="B324" s="370"/>
      <c r="C324" s="370"/>
      <c r="D324" s="370"/>
      <c r="E324" s="370"/>
      <c r="F324" s="370"/>
      <c r="G324" s="370"/>
      <c r="H324" s="370"/>
      <c r="I324" s="370"/>
      <c r="J324" s="370"/>
      <c r="K324" s="370"/>
      <c r="L324" s="370"/>
      <c r="M324" s="370"/>
      <c r="N324" s="370"/>
      <c r="O324" s="370"/>
      <c r="P324" s="370"/>
      <c r="Q324" s="370"/>
      <c r="R324" s="370"/>
      <c r="S324" s="370"/>
      <c r="T324" s="370"/>
      <c r="U324" s="370"/>
      <c r="V324" s="370"/>
      <c r="W324" s="370"/>
      <c r="X324" s="370"/>
      <c r="Y324" s="370"/>
      <c r="Z324" s="370"/>
    </row>
    <row r="325">
      <c r="A325" s="370"/>
      <c r="B325" s="370"/>
      <c r="C325" s="370"/>
      <c r="D325" s="370"/>
      <c r="E325" s="370"/>
      <c r="F325" s="370"/>
      <c r="G325" s="370"/>
      <c r="H325" s="370"/>
      <c r="I325" s="370"/>
      <c r="J325" s="370"/>
      <c r="K325" s="370"/>
      <c r="L325" s="370"/>
      <c r="M325" s="370"/>
      <c r="N325" s="370"/>
      <c r="O325" s="370"/>
      <c r="P325" s="370"/>
      <c r="Q325" s="370"/>
      <c r="R325" s="370"/>
      <c r="S325" s="370"/>
      <c r="T325" s="370"/>
      <c r="U325" s="370"/>
      <c r="V325" s="370"/>
      <c r="W325" s="370"/>
      <c r="X325" s="370"/>
      <c r="Y325" s="370"/>
      <c r="Z325" s="370"/>
    </row>
    <row r="326">
      <c r="A326" s="370"/>
      <c r="B326" s="370"/>
      <c r="C326" s="370"/>
      <c r="D326" s="370"/>
      <c r="E326" s="370"/>
      <c r="F326" s="370"/>
      <c r="G326" s="370"/>
      <c r="H326" s="370"/>
      <c r="I326" s="370"/>
      <c r="J326" s="370"/>
      <c r="K326" s="370"/>
      <c r="L326" s="370"/>
      <c r="M326" s="370"/>
      <c r="N326" s="370"/>
      <c r="O326" s="370"/>
      <c r="P326" s="370"/>
      <c r="Q326" s="370"/>
      <c r="R326" s="370"/>
      <c r="S326" s="370"/>
      <c r="T326" s="370"/>
      <c r="U326" s="370"/>
      <c r="V326" s="370"/>
      <c r="W326" s="370"/>
      <c r="X326" s="370"/>
      <c r="Y326" s="370"/>
      <c r="Z326" s="370"/>
    </row>
    <row r="327">
      <c r="A327" s="370"/>
      <c r="B327" s="370"/>
      <c r="C327" s="370"/>
      <c r="D327" s="370"/>
      <c r="E327" s="370"/>
      <c r="F327" s="370"/>
      <c r="G327" s="370"/>
      <c r="H327" s="370"/>
      <c r="I327" s="370"/>
      <c r="J327" s="370"/>
      <c r="K327" s="370"/>
      <c r="L327" s="370"/>
      <c r="M327" s="370"/>
      <c r="N327" s="370"/>
      <c r="O327" s="370"/>
      <c r="P327" s="370"/>
      <c r="Q327" s="370"/>
      <c r="R327" s="370"/>
      <c r="S327" s="370"/>
      <c r="T327" s="370"/>
      <c r="U327" s="370"/>
      <c r="V327" s="370"/>
      <c r="W327" s="370"/>
      <c r="X327" s="370"/>
      <c r="Y327" s="370"/>
      <c r="Z327" s="370"/>
    </row>
    <row r="328">
      <c r="A328" s="370"/>
      <c r="B328" s="370"/>
      <c r="C328" s="370"/>
      <c r="D328" s="370"/>
      <c r="E328" s="370"/>
      <c r="F328" s="370"/>
      <c r="G328" s="370"/>
      <c r="H328" s="370"/>
      <c r="I328" s="370"/>
      <c r="J328" s="370"/>
      <c r="K328" s="370"/>
      <c r="L328" s="370"/>
      <c r="M328" s="370"/>
      <c r="N328" s="370"/>
      <c r="O328" s="370"/>
      <c r="P328" s="370"/>
      <c r="Q328" s="370"/>
      <c r="R328" s="370"/>
      <c r="S328" s="370"/>
      <c r="T328" s="370"/>
      <c r="U328" s="370"/>
      <c r="V328" s="370"/>
      <c r="W328" s="370"/>
      <c r="X328" s="370"/>
      <c r="Y328" s="370"/>
      <c r="Z328" s="370"/>
    </row>
    <row r="329">
      <c r="A329" s="370"/>
      <c r="B329" s="370"/>
      <c r="C329" s="370"/>
      <c r="D329" s="370"/>
      <c r="E329" s="370"/>
      <c r="F329" s="370"/>
      <c r="G329" s="370"/>
      <c r="H329" s="370"/>
      <c r="I329" s="370"/>
      <c r="J329" s="370"/>
      <c r="K329" s="370"/>
      <c r="L329" s="370"/>
      <c r="M329" s="370"/>
      <c r="N329" s="370"/>
      <c r="O329" s="370"/>
      <c r="P329" s="370"/>
      <c r="Q329" s="370"/>
      <c r="R329" s="370"/>
      <c r="S329" s="370"/>
      <c r="T329" s="370"/>
      <c r="U329" s="370"/>
      <c r="V329" s="370"/>
      <c r="W329" s="370"/>
      <c r="X329" s="370"/>
      <c r="Y329" s="370"/>
      <c r="Z329" s="370"/>
    </row>
    <row r="330">
      <c r="A330" s="370"/>
      <c r="B330" s="370"/>
      <c r="C330" s="370"/>
      <c r="D330" s="370"/>
      <c r="E330" s="370"/>
      <c r="F330" s="370"/>
      <c r="G330" s="370"/>
      <c r="H330" s="370"/>
      <c r="I330" s="370"/>
      <c r="J330" s="370"/>
      <c r="K330" s="370"/>
      <c r="L330" s="370"/>
      <c r="M330" s="370"/>
      <c r="N330" s="370"/>
      <c r="O330" s="370"/>
      <c r="P330" s="370"/>
      <c r="Q330" s="370"/>
      <c r="R330" s="370"/>
      <c r="S330" s="370"/>
      <c r="T330" s="370"/>
      <c r="U330" s="370"/>
      <c r="V330" s="370"/>
      <c r="W330" s="370"/>
      <c r="X330" s="370"/>
      <c r="Y330" s="370"/>
      <c r="Z330" s="370"/>
    </row>
    <row r="331">
      <c r="A331" s="370"/>
      <c r="B331" s="370"/>
      <c r="C331" s="370"/>
      <c r="D331" s="370"/>
      <c r="E331" s="370"/>
      <c r="F331" s="370"/>
      <c r="G331" s="370"/>
      <c r="H331" s="370"/>
      <c r="I331" s="370"/>
      <c r="J331" s="370"/>
      <c r="K331" s="370"/>
      <c r="L331" s="370"/>
      <c r="M331" s="370"/>
      <c r="N331" s="370"/>
      <c r="O331" s="370"/>
      <c r="P331" s="370"/>
      <c r="Q331" s="370"/>
      <c r="R331" s="370"/>
      <c r="S331" s="370"/>
      <c r="T331" s="370"/>
      <c r="U331" s="370"/>
      <c r="V331" s="370"/>
      <c r="W331" s="370"/>
      <c r="X331" s="370"/>
      <c r="Y331" s="370"/>
      <c r="Z331" s="370"/>
    </row>
    <row r="332">
      <c r="A332" s="370"/>
      <c r="B332" s="370"/>
      <c r="C332" s="370"/>
      <c r="D332" s="370"/>
      <c r="E332" s="370"/>
      <c r="F332" s="370"/>
      <c r="G332" s="370"/>
      <c r="H332" s="370"/>
      <c r="I332" s="370"/>
      <c r="J332" s="370"/>
      <c r="K332" s="370"/>
      <c r="L332" s="370"/>
      <c r="M332" s="370"/>
      <c r="N332" s="370"/>
      <c r="O332" s="370"/>
      <c r="P332" s="370"/>
      <c r="Q332" s="370"/>
      <c r="R332" s="370"/>
      <c r="S332" s="370"/>
      <c r="T332" s="370"/>
      <c r="U332" s="370"/>
      <c r="V332" s="370"/>
      <c r="W332" s="370"/>
      <c r="X332" s="370"/>
      <c r="Y332" s="370"/>
      <c r="Z332" s="370"/>
    </row>
    <row r="333">
      <c r="A333" s="370"/>
      <c r="B333" s="370"/>
      <c r="C333" s="370"/>
      <c r="D333" s="370"/>
      <c r="E333" s="370"/>
      <c r="F333" s="370"/>
      <c r="G333" s="370"/>
      <c r="H333" s="370"/>
      <c r="I333" s="370"/>
      <c r="J333" s="370"/>
      <c r="K333" s="370"/>
      <c r="L333" s="370"/>
      <c r="M333" s="370"/>
      <c r="N333" s="370"/>
      <c r="O333" s="370"/>
      <c r="P333" s="370"/>
      <c r="Q333" s="370"/>
      <c r="R333" s="370"/>
      <c r="S333" s="370"/>
      <c r="T333" s="370"/>
      <c r="U333" s="370"/>
      <c r="V333" s="370"/>
      <c r="W333" s="370"/>
      <c r="X333" s="370"/>
      <c r="Y333" s="370"/>
      <c r="Z333" s="370"/>
    </row>
    <row r="334">
      <c r="A334" s="370"/>
      <c r="B334" s="370"/>
      <c r="C334" s="370"/>
      <c r="D334" s="370"/>
      <c r="E334" s="370"/>
      <c r="F334" s="370"/>
      <c r="G334" s="370"/>
      <c r="H334" s="370"/>
      <c r="I334" s="370"/>
      <c r="J334" s="370"/>
      <c r="K334" s="370"/>
      <c r="L334" s="370"/>
      <c r="M334" s="370"/>
      <c r="N334" s="370"/>
      <c r="O334" s="370"/>
      <c r="P334" s="370"/>
      <c r="Q334" s="370"/>
      <c r="R334" s="370"/>
      <c r="S334" s="370"/>
      <c r="T334" s="370"/>
      <c r="U334" s="370"/>
      <c r="V334" s="370"/>
      <c r="W334" s="370"/>
      <c r="X334" s="370"/>
      <c r="Y334" s="370"/>
      <c r="Z334" s="370"/>
    </row>
    <row r="335">
      <c r="A335" s="370"/>
      <c r="B335" s="370"/>
      <c r="C335" s="370"/>
      <c r="D335" s="370"/>
      <c r="E335" s="370"/>
      <c r="F335" s="370"/>
      <c r="G335" s="370"/>
      <c r="H335" s="370"/>
      <c r="I335" s="370"/>
      <c r="J335" s="370"/>
      <c r="K335" s="370"/>
      <c r="L335" s="370"/>
      <c r="M335" s="370"/>
      <c r="N335" s="370"/>
      <c r="O335" s="370"/>
      <c r="P335" s="370"/>
      <c r="Q335" s="370"/>
      <c r="R335" s="370"/>
      <c r="S335" s="370"/>
      <c r="T335" s="370"/>
      <c r="U335" s="370"/>
      <c r="V335" s="370"/>
      <c r="W335" s="370"/>
      <c r="X335" s="370"/>
      <c r="Y335" s="370"/>
      <c r="Z335" s="370"/>
    </row>
    <row r="336">
      <c r="A336" s="370"/>
      <c r="B336" s="370"/>
      <c r="C336" s="370"/>
      <c r="D336" s="370"/>
      <c r="E336" s="370"/>
      <c r="F336" s="370"/>
      <c r="G336" s="370"/>
      <c r="H336" s="370"/>
      <c r="I336" s="370"/>
      <c r="J336" s="370"/>
      <c r="K336" s="370"/>
      <c r="L336" s="370"/>
      <c r="M336" s="370"/>
      <c r="N336" s="370"/>
      <c r="O336" s="370"/>
      <c r="P336" s="370"/>
      <c r="Q336" s="370"/>
      <c r="R336" s="370"/>
      <c r="S336" s="370"/>
      <c r="T336" s="370"/>
      <c r="U336" s="370"/>
      <c r="V336" s="370"/>
      <c r="W336" s="370"/>
      <c r="X336" s="370"/>
      <c r="Y336" s="370"/>
      <c r="Z336" s="370"/>
    </row>
    <row r="337">
      <c r="A337" s="370"/>
      <c r="B337" s="370"/>
      <c r="C337" s="370"/>
      <c r="D337" s="370"/>
      <c r="E337" s="370"/>
      <c r="F337" s="370"/>
      <c r="G337" s="370"/>
      <c r="H337" s="370"/>
      <c r="I337" s="370"/>
      <c r="J337" s="370"/>
      <c r="K337" s="370"/>
      <c r="L337" s="370"/>
      <c r="M337" s="370"/>
      <c r="N337" s="370"/>
      <c r="O337" s="370"/>
      <c r="P337" s="370"/>
      <c r="Q337" s="370"/>
      <c r="R337" s="370"/>
      <c r="S337" s="370"/>
      <c r="T337" s="370"/>
      <c r="U337" s="370"/>
      <c r="V337" s="370"/>
      <c r="W337" s="370"/>
      <c r="X337" s="370"/>
      <c r="Y337" s="370"/>
      <c r="Z337" s="370"/>
    </row>
    <row r="338">
      <c r="A338" s="370"/>
      <c r="B338" s="370"/>
      <c r="C338" s="370"/>
      <c r="D338" s="370"/>
      <c r="E338" s="370"/>
      <c r="F338" s="370"/>
      <c r="G338" s="370"/>
      <c r="H338" s="370"/>
      <c r="I338" s="370"/>
      <c r="J338" s="370"/>
      <c r="K338" s="370"/>
      <c r="L338" s="370"/>
      <c r="M338" s="370"/>
      <c r="N338" s="370"/>
      <c r="O338" s="370"/>
      <c r="P338" s="370"/>
      <c r="Q338" s="370"/>
      <c r="R338" s="370"/>
      <c r="S338" s="370"/>
      <c r="T338" s="370"/>
      <c r="U338" s="370"/>
      <c r="V338" s="370"/>
      <c r="W338" s="370"/>
      <c r="X338" s="370"/>
      <c r="Y338" s="370"/>
      <c r="Z338" s="370"/>
    </row>
    <row r="339">
      <c r="A339" s="370"/>
      <c r="B339" s="370"/>
      <c r="C339" s="370"/>
      <c r="D339" s="370"/>
      <c r="E339" s="370"/>
      <c r="F339" s="370"/>
      <c r="G339" s="370"/>
      <c r="H339" s="370"/>
      <c r="I339" s="370"/>
      <c r="J339" s="370"/>
      <c r="K339" s="370"/>
      <c r="L339" s="370"/>
      <c r="M339" s="370"/>
      <c r="N339" s="370"/>
      <c r="O339" s="370"/>
      <c r="P339" s="370"/>
      <c r="Q339" s="370"/>
      <c r="R339" s="370"/>
      <c r="S339" s="370"/>
      <c r="T339" s="370"/>
      <c r="U339" s="370"/>
      <c r="V339" s="370"/>
      <c r="W339" s="370"/>
      <c r="X339" s="370"/>
      <c r="Y339" s="370"/>
      <c r="Z339" s="370"/>
    </row>
    <row r="340">
      <c r="A340" s="370"/>
      <c r="B340" s="370"/>
      <c r="C340" s="370"/>
      <c r="D340" s="370"/>
      <c r="E340" s="370"/>
      <c r="F340" s="370"/>
      <c r="G340" s="370"/>
      <c r="H340" s="370"/>
      <c r="I340" s="370"/>
      <c r="J340" s="370"/>
      <c r="K340" s="370"/>
      <c r="L340" s="370"/>
      <c r="M340" s="370"/>
      <c r="N340" s="370"/>
      <c r="O340" s="370"/>
      <c r="P340" s="370"/>
      <c r="Q340" s="370"/>
      <c r="R340" s="370"/>
      <c r="S340" s="370"/>
      <c r="T340" s="370"/>
      <c r="U340" s="370"/>
      <c r="V340" s="370"/>
      <c r="W340" s="370"/>
      <c r="X340" s="370"/>
      <c r="Y340" s="370"/>
      <c r="Z340" s="370"/>
    </row>
    <row r="341">
      <c r="A341" s="370"/>
      <c r="B341" s="370"/>
      <c r="C341" s="370"/>
      <c r="D341" s="370"/>
      <c r="E341" s="370"/>
      <c r="F341" s="370"/>
      <c r="G341" s="370"/>
      <c r="H341" s="370"/>
      <c r="I341" s="370"/>
      <c r="J341" s="370"/>
      <c r="K341" s="370"/>
      <c r="L341" s="370"/>
      <c r="M341" s="370"/>
      <c r="N341" s="370"/>
      <c r="O341" s="370"/>
      <c r="P341" s="370"/>
      <c r="Q341" s="370"/>
      <c r="R341" s="370"/>
      <c r="S341" s="370"/>
      <c r="T341" s="370"/>
      <c r="U341" s="370"/>
      <c r="V341" s="370"/>
      <c r="W341" s="370"/>
      <c r="X341" s="370"/>
      <c r="Y341" s="370"/>
      <c r="Z341" s="370"/>
    </row>
    <row r="342">
      <c r="A342" s="370"/>
      <c r="B342" s="370"/>
      <c r="C342" s="370"/>
      <c r="D342" s="370"/>
      <c r="E342" s="370"/>
      <c r="F342" s="370"/>
      <c r="G342" s="370"/>
      <c r="H342" s="370"/>
      <c r="I342" s="370"/>
      <c r="J342" s="370"/>
      <c r="K342" s="370"/>
      <c r="L342" s="370"/>
      <c r="M342" s="370"/>
      <c r="N342" s="370"/>
      <c r="O342" s="370"/>
      <c r="P342" s="370"/>
      <c r="Q342" s="370"/>
      <c r="R342" s="370"/>
      <c r="S342" s="370"/>
      <c r="T342" s="370"/>
      <c r="U342" s="370"/>
      <c r="V342" s="370"/>
      <c r="W342" s="370"/>
      <c r="X342" s="370"/>
      <c r="Y342" s="370"/>
      <c r="Z342" s="370"/>
    </row>
    <row r="343">
      <c r="A343" s="370"/>
      <c r="B343" s="370"/>
      <c r="C343" s="370"/>
      <c r="D343" s="370"/>
      <c r="E343" s="370"/>
      <c r="F343" s="370"/>
      <c r="G343" s="370"/>
      <c r="H343" s="370"/>
      <c r="I343" s="370"/>
      <c r="J343" s="370"/>
      <c r="K343" s="370"/>
      <c r="L343" s="370"/>
      <c r="M343" s="370"/>
      <c r="N343" s="370"/>
      <c r="O343" s="370"/>
      <c r="P343" s="370"/>
      <c r="Q343" s="370"/>
      <c r="R343" s="370"/>
      <c r="S343" s="370"/>
      <c r="T343" s="370"/>
      <c r="U343" s="370"/>
      <c r="V343" s="370"/>
      <c r="W343" s="370"/>
      <c r="X343" s="370"/>
      <c r="Y343" s="370"/>
      <c r="Z343" s="370"/>
    </row>
    <row r="344">
      <c r="A344" s="370"/>
      <c r="B344" s="370"/>
      <c r="C344" s="370"/>
      <c r="D344" s="370"/>
      <c r="E344" s="370"/>
      <c r="F344" s="370"/>
      <c r="G344" s="370"/>
      <c r="H344" s="370"/>
      <c r="I344" s="370"/>
      <c r="J344" s="370"/>
      <c r="K344" s="370"/>
      <c r="L344" s="370"/>
      <c r="M344" s="370"/>
      <c r="N344" s="370"/>
      <c r="O344" s="370"/>
      <c r="P344" s="370"/>
      <c r="Q344" s="370"/>
      <c r="R344" s="370"/>
      <c r="S344" s="370"/>
      <c r="T344" s="370"/>
      <c r="U344" s="370"/>
      <c r="V344" s="370"/>
      <c r="W344" s="370"/>
      <c r="X344" s="370"/>
      <c r="Y344" s="370"/>
      <c r="Z344" s="370"/>
    </row>
    <row r="345">
      <c r="A345" s="370"/>
      <c r="B345" s="370"/>
      <c r="C345" s="370"/>
      <c r="D345" s="370"/>
      <c r="E345" s="370"/>
      <c r="F345" s="370"/>
      <c r="G345" s="370"/>
      <c r="H345" s="370"/>
      <c r="I345" s="370"/>
      <c r="J345" s="370"/>
      <c r="K345" s="370"/>
      <c r="L345" s="370"/>
      <c r="M345" s="370"/>
      <c r="N345" s="370"/>
      <c r="O345" s="370"/>
      <c r="P345" s="370"/>
      <c r="Q345" s="370"/>
      <c r="R345" s="370"/>
      <c r="S345" s="370"/>
      <c r="T345" s="370"/>
      <c r="U345" s="370"/>
      <c r="V345" s="370"/>
      <c r="W345" s="370"/>
      <c r="X345" s="370"/>
      <c r="Y345" s="370"/>
      <c r="Z345" s="370"/>
    </row>
    <row r="346">
      <c r="A346" s="370"/>
      <c r="B346" s="370"/>
      <c r="C346" s="370"/>
      <c r="D346" s="370"/>
      <c r="E346" s="370"/>
      <c r="F346" s="370"/>
      <c r="G346" s="370"/>
      <c r="H346" s="370"/>
      <c r="I346" s="370"/>
      <c r="J346" s="370"/>
      <c r="K346" s="370"/>
      <c r="L346" s="370"/>
      <c r="M346" s="370"/>
      <c r="N346" s="370"/>
      <c r="O346" s="370"/>
      <c r="P346" s="370"/>
      <c r="Q346" s="370"/>
      <c r="R346" s="370"/>
      <c r="S346" s="370"/>
      <c r="T346" s="370"/>
      <c r="U346" s="370"/>
      <c r="V346" s="370"/>
      <c r="W346" s="370"/>
      <c r="X346" s="370"/>
      <c r="Y346" s="370"/>
      <c r="Z346" s="370"/>
    </row>
    <row r="347">
      <c r="A347" s="370"/>
      <c r="B347" s="370"/>
      <c r="C347" s="370"/>
      <c r="D347" s="370"/>
      <c r="E347" s="370"/>
      <c r="F347" s="370"/>
      <c r="G347" s="370"/>
      <c r="H347" s="370"/>
      <c r="I347" s="370"/>
      <c r="J347" s="370"/>
      <c r="K347" s="370"/>
      <c r="L347" s="370"/>
      <c r="M347" s="370"/>
      <c r="N347" s="370"/>
      <c r="O347" s="370"/>
      <c r="P347" s="370"/>
      <c r="Q347" s="370"/>
      <c r="R347" s="370"/>
      <c r="S347" s="370"/>
      <c r="T347" s="370"/>
      <c r="U347" s="370"/>
      <c r="V347" s="370"/>
      <c r="W347" s="370"/>
      <c r="X347" s="370"/>
      <c r="Y347" s="370"/>
      <c r="Z347" s="370"/>
    </row>
    <row r="348">
      <c r="A348" s="370"/>
      <c r="B348" s="370"/>
      <c r="C348" s="370"/>
      <c r="D348" s="370"/>
      <c r="E348" s="370"/>
      <c r="F348" s="370"/>
      <c r="G348" s="370"/>
      <c r="H348" s="370"/>
      <c r="I348" s="370"/>
      <c r="J348" s="370"/>
      <c r="K348" s="370"/>
      <c r="L348" s="370"/>
      <c r="M348" s="370"/>
      <c r="N348" s="370"/>
      <c r="O348" s="370"/>
      <c r="P348" s="370"/>
      <c r="Q348" s="370"/>
      <c r="R348" s="370"/>
      <c r="S348" s="370"/>
      <c r="T348" s="370"/>
      <c r="U348" s="370"/>
      <c r="V348" s="370"/>
      <c r="W348" s="370"/>
      <c r="X348" s="370"/>
      <c r="Y348" s="370"/>
      <c r="Z348" s="370"/>
    </row>
    <row r="349">
      <c r="A349" s="370"/>
      <c r="B349" s="370"/>
      <c r="C349" s="370"/>
      <c r="D349" s="370"/>
      <c r="E349" s="370"/>
      <c r="F349" s="370"/>
      <c r="G349" s="370"/>
      <c r="H349" s="370"/>
      <c r="I349" s="370"/>
      <c r="J349" s="370"/>
      <c r="K349" s="370"/>
      <c r="L349" s="370"/>
      <c r="M349" s="370"/>
      <c r="N349" s="370"/>
      <c r="O349" s="370"/>
      <c r="P349" s="370"/>
      <c r="Q349" s="370"/>
      <c r="R349" s="370"/>
      <c r="S349" s="370"/>
      <c r="T349" s="370"/>
      <c r="U349" s="370"/>
      <c r="V349" s="370"/>
      <c r="W349" s="370"/>
      <c r="X349" s="370"/>
      <c r="Y349" s="370"/>
      <c r="Z349" s="370"/>
    </row>
    <row r="350">
      <c r="A350" s="370"/>
      <c r="B350" s="370"/>
      <c r="C350" s="370"/>
      <c r="D350" s="370"/>
      <c r="E350" s="370"/>
      <c r="F350" s="370"/>
      <c r="G350" s="370"/>
      <c r="H350" s="370"/>
      <c r="I350" s="370"/>
      <c r="J350" s="370"/>
      <c r="K350" s="370"/>
      <c r="L350" s="370"/>
      <c r="M350" s="370"/>
      <c r="N350" s="370"/>
      <c r="O350" s="370"/>
      <c r="P350" s="370"/>
      <c r="Q350" s="370"/>
      <c r="R350" s="370"/>
      <c r="S350" s="370"/>
      <c r="T350" s="370"/>
      <c r="U350" s="370"/>
      <c r="V350" s="370"/>
      <c r="W350" s="370"/>
      <c r="X350" s="370"/>
      <c r="Y350" s="370"/>
      <c r="Z350" s="370"/>
    </row>
    <row r="351">
      <c r="A351" s="370"/>
      <c r="B351" s="370"/>
      <c r="C351" s="370"/>
      <c r="D351" s="370"/>
      <c r="E351" s="370"/>
      <c r="F351" s="370"/>
      <c r="G351" s="370"/>
      <c r="H351" s="370"/>
      <c r="I351" s="370"/>
      <c r="J351" s="370"/>
      <c r="K351" s="370"/>
      <c r="L351" s="370"/>
      <c r="M351" s="370"/>
      <c r="N351" s="370"/>
      <c r="O351" s="370"/>
      <c r="P351" s="370"/>
      <c r="Q351" s="370"/>
      <c r="R351" s="370"/>
      <c r="S351" s="370"/>
      <c r="T351" s="370"/>
      <c r="U351" s="370"/>
      <c r="V351" s="370"/>
      <c r="W351" s="370"/>
      <c r="X351" s="370"/>
      <c r="Y351" s="370"/>
      <c r="Z351" s="370"/>
    </row>
    <row r="352">
      <c r="A352" s="370"/>
      <c r="B352" s="370"/>
      <c r="C352" s="370"/>
      <c r="D352" s="370"/>
      <c r="E352" s="370"/>
      <c r="F352" s="370"/>
      <c r="G352" s="370"/>
      <c r="H352" s="370"/>
      <c r="I352" s="370"/>
      <c r="J352" s="370"/>
      <c r="K352" s="370"/>
      <c r="L352" s="370"/>
      <c r="M352" s="370"/>
      <c r="N352" s="370"/>
      <c r="O352" s="370"/>
      <c r="P352" s="370"/>
      <c r="Q352" s="370"/>
      <c r="R352" s="370"/>
      <c r="S352" s="370"/>
      <c r="T352" s="370"/>
      <c r="U352" s="370"/>
      <c r="V352" s="370"/>
      <c r="W352" s="370"/>
      <c r="X352" s="370"/>
      <c r="Y352" s="370"/>
      <c r="Z352" s="370"/>
    </row>
    <row r="353">
      <c r="A353" s="370"/>
      <c r="B353" s="370"/>
      <c r="C353" s="370"/>
      <c r="D353" s="370"/>
      <c r="E353" s="370"/>
      <c r="F353" s="370"/>
      <c r="G353" s="370"/>
      <c r="H353" s="370"/>
      <c r="I353" s="370"/>
      <c r="J353" s="370"/>
      <c r="K353" s="370"/>
      <c r="L353" s="370"/>
      <c r="M353" s="370"/>
      <c r="N353" s="370"/>
      <c r="O353" s="370"/>
      <c r="P353" s="370"/>
      <c r="Q353" s="370"/>
      <c r="R353" s="370"/>
      <c r="S353" s="370"/>
      <c r="T353" s="370"/>
      <c r="U353" s="370"/>
      <c r="V353" s="370"/>
      <c r="W353" s="370"/>
      <c r="X353" s="370"/>
      <c r="Y353" s="370"/>
      <c r="Z353" s="370"/>
    </row>
    <row r="354">
      <c r="A354" s="370"/>
      <c r="B354" s="370"/>
      <c r="C354" s="370"/>
      <c r="D354" s="370"/>
      <c r="E354" s="370"/>
      <c r="F354" s="370"/>
      <c r="G354" s="370"/>
      <c r="H354" s="370"/>
      <c r="I354" s="370"/>
      <c r="J354" s="370"/>
      <c r="K354" s="370"/>
      <c r="L354" s="370"/>
      <c r="M354" s="370"/>
      <c r="N354" s="370"/>
      <c r="O354" s="370"/>
      <c r="P354" s="370"/>
      <c r="Q354" s="370"/>
      <c r="R354" s="370"/>
      <c r="S354" s="370"/>
      <c r="T354" s="370"/>
      <c r="U354" s="370"/>
      <c r="V354" s="370"/>
      <c r="W354" s="370"/>
      <c r="X354" s="370"/>
      <c r="Y354" s="370"/>
      <c r="Z354" s="370"/>
    </row>
    <row r="355">
      <c r="A355" s="370"/>
      <c r="B355" s="370"/>
      <c r="C355" s="370"/>
      <c r="D355" s="370"/>
      <c r="E355" s="370"/>
      <c r="F355" s="370"/>
      <c r="G355" s="370"/>
      <c r="H355" s="370"/>
      <c r="I355" s="370"/>
      <c r="J355" s="370"/>
      <c r="K355" s="370"/>
      <c r="L355" s="370"/>
      <c r="M355" s="370"/>
      <c r="N355" s="370"/>
      <c r="O355" s="370"/>
      <c r="P355" s="370"/>
      <c r="Q355" s="370"/>
      <c r="R355" s="370"/>
      <c r="S355" s="370"/>
      <c r="T355" s="370"/>
      <c r="U355" s="370"/>
      <c r="V355" s="370"/>
      <c r="W355" s="370"/>
      <c r="X355" s="370"/>
      <c r="Y355" s="370"/>
      <c r="Z355" s="370"/>
    </row>
    <row r="356">
      <c r="A356" s="370"/>
      <c r="B356" s="370"/>
      <c r="C356" s="370"/>
      <c r="D356" s="370"/>
      <c r="E356" s="370"/>
      <c r="F356" s="370"/>
      <c r="G356" s="370"/>
      <c r="H356" s="370"/>
      <c r="I356" s="370"/>
      <c r="J356" s="370"/>
      <c r="K356" s="370"/>
      <c r="L356" s="370"/>
      <c r="M356" s="370"/>
      <c r="N356" s="370"/>
      <c r="O356" s="370"/>
      <c r="P356" s="370"/>
      <c r="Q356" s="370"/>
      <c r="R356" s="370"/>
      <c r="S356" s="370"/>
      <c r="T356" s="370"/>
      <c r="U356" s="370"/>
      <c r="V356" s="370"/>
      <c r="W356" s="370"/>
      <c r="X356" s="370"/>
      <c r="Y356" s="370"/>
      <c r="Z356" s="370"/>
    </row>
    <row r="357">
      <c r="A357" s="370"/>
      <c r="B357" s="370"/>
      <c r="C357" s="370"/>
      <c r="D357" s="370"/>
      <c r="E357" s="370"/>
      <c r="F357" s="370"/>
      <c r="G357" s="370"/>
      <c r="H357" s="370"/>
      <c r="I357" s="370"/>
      <c r="J357" s="370"/>
      <c r="K357" s="370"/>
      <c r="L357" s="370"/>
      <c r="M357" s="370"/>
      <c r="N357" s="370"/>
      <c r="O357" s="370"/>
      <c r="P357" s="370"/>
      <c r="Q357" s="370"/>
      <c r="R357" s="370"/>
      <c r="S357" s="370"/>
      <c r="T357" s="370"/>
      <c r="U357" s="370"/>
      <c r="V357" s="370"/>
      <c r="W357" s="370"/>
      <c r="X357" s="370"/>
      <c r="Y357" s="370"/>
      <c r="Z357" s="370"/>
    </row>
    <row r="358">
      <c r="A358" s="370"/>
      <c r="B358" s="370"/>
      <c r="C358" s="370"/>
      <c r="D358" s="370"/>
      <c r="E358" s="370"/>
      <c r="F358" s="370"/>
      <c r="G358" s="370"/>
      <c r="H358" s="370"/>
      <c r="I358" s="370"/>
      <c r="J358" s="370"/>
      <c r="K358" s="370"/>
      <c r="L358" s="370"/>
      <c r="M358" s="370"/>
      <c r="N358" s="370"/>
      <c r="O358" s="370"/>
      <c r="P358" s="370"/>
      <c r="Q358" s="370"/>
      <c r="R358" s="370"/>
      <c r="S358" s="370"/>
      <c r="T358" s="370"/>
      <c r="U358" s="370"/>
      <c r="V358" s="370"/>
      <c r="W358" s="370"/>
      <c r="X358" s="370"/>
      <c r="Y358" s="370"/>
      <c r="Z358" s="370"/>
    </row>
    <row r="359">
      <c r="A359" s="370"/>
      <c r="B359" s="370"/>
      <c r="C359" s="370"/>
      <c r="D359" s="370"/>
      <c r="E359" s="370"/>
      <c r="F359" s="370"/>
      <c r="G359" s="370"/>
      <c r="H359" s="370"/>
      <c r="I359" s="370"/>
      <c r="J359" s="370"/>
      <c r="K359" s="370"/>
      <c r="L359" s="370"/>
      <c r="M359" s="370"/>
      <c r="N359" s="370"/>
      <c r="O359" s="370"/>
      <c r="P359" s="370"/>
      <c r="Q359" s="370"/>
      <c r="R359" s="370"/>
      <c r="S359" s="370"/>
      <c r="T359" s="370"/>
      <c r="U359" s="370"/>
      <c r="V359" s="370"/>
      <c r="W359" s="370"/>
      <c r="X359" s="370"/>
      <c r="Y359" s="370"/>
      <c r="Z359" s="370"/>
    </row>
    <row r="360">
      <c r="A360" s="370"/>
      <c r="B360" s="370"/>
      <c r="C360" s="370"/>
      <c r="D360" s="370"/>
      <c r="E360" s="370"/>
      <c r="F360" s="370"/>
      <c r="G360" s="370"/>
      <c r="H360" s="370"/>
      <c r="I360" s="370"/>
      <c r="J360" s="370"/>
      <c r="K360" s="370"/>
      <c r="L360" s="370"/>
      <c r="M360" s="370"/>
      <c r="N360" s="370"/>
      <c r="O360" s="370"/>
      <c r="P360" s="370"/>
      <c r="Q360" s="370"/>
      <c r="R360" s="370"/>
      <c r="S360" s="370"/>
      <c r="T360" s="370"/>
      <c r="U360" s="370"/>
      <c r="V360" s="370"/>
      <c r="W360" s="370"/>
      <c r="X360" s="370"/>
      <c r="Y360" s="370"/>
      <c r="Z360" s="370"/>
    </row>
    <row r="361">
      <c r="A361" s="370"/>
      <c r="B361" s="370"/>
      <c r="C361" s="370"/>
      <c r="D361" s="370"/>
      <c r="E361" s="370"/>
      <c r="F361" s="370"/>
      <c r="G361" s="370"/>
      <c r="H361" s="370"/>
      <c r="I361" s="370"/>
      <c r="J361" s="370"/>
      <c r="K361" s="370"/>
      <c r="L361" s="370"/>
      <c r="M361" s="370"/>
      <c r="N361" s="370"/>
      <c r="O361" s="370"/>
      <c r="P361" s="370"/>
      <c r="Q361" s="370"/>
      <c r="R361" s="370"/>
      <c r="S361" s="370"/>
      <c r="T361" s="370"/>
      <c r="U361" s="370"/>
      <c r="V361" s="370"/>
      <c r="W361" s="370"/>
      <c r="X361" s="370"/>
      <c r="Y361" s="370"/>
      <c r="Z361" s="370"/>
    </row>
    <row r="362">
      <c r="A362" s="370"/>
      <c r="B362" s="370"/>
      <c r="C362" s="370"/>
      <c r="D362" s="370"/>
      <c r="E362" s="370"/>
      <c r="F362" s="370"/>
      <c r="G362" s="370"/>
      <c r="H362" s="370"/>
      <c r="I362" s="370"/>
      <c r="J362" s="370"/>
      <c r="K362" s="370"/>
      <c r="L362" s="370"/>
      <c r="M362" s="370"/>
      <c r="N362" s="370"/>
      <c r="O362" s="370"/>
      <c r="P362" s="370"/>
      <c r="Q362" s="370"/>
      <c r="R362" s="370"/>
      <c r="S362" s="370"/>
      <c r="T362" s="370"/>
      <c r="U362" s="370"/>
      <c r="V362" s="370"/>
      <c r="W362" s="370"/>
      <c r="X362" s="370"/>
      <c r="Y362" s="370"/>
      <c r="Z362" s="370"/>
    </row>
    <row r="363">
      <c r="A363" s="370"/>
      <c r="B363" s="370"/>
      <c r="C363" s="370"/>
      <c r="D363" s="370"/>
      <c r="E363" s="370"/>
      <c r="F363" s="370"/>
      <c r="G363" s="370"/>
      <c r="H363" s="370"/>
      <c r="I363" s="370"/>
      <c r="J363" s="370"/>
      <c r="K363" s="370"/>
      <c r="L363" s="370"/>
      <c r="M363" s="370"/>
      <c r="N363" s="370"/>
      <c r="O363" s="370"/>
      <c r="P363" s="370"/>
      <c r="Q363" s="370"/>
      <c r="R363" s="370"/>
      <c r="S363" s="370"/>
      <c r="T363" s="370"/>
      <c r="U363" s="370"/>
      <c r="V363" s="370"/>
      <c r="W363" s="370"/>
      <c r="X363" s="370"/>
      <c r="Y363" s="370"/>
      <c r="Z363" s="370"/>
    </row>
    <row r="364">
      <c r="A364" s="370"/>
      <c r="B364" s="370"/>
      <c r="C364" s="370"/>
      <c r="D364" s="370"/>
      <c r="E364" s="370"/>
      <c r="F364" s="370"/>
      <c r="G364" s="370"/>
      <c r="H364" s="370"/>
      <c r="I364" s="370"/>
      <c r="J364" s="370"/>
      <c r="K364" s="370"/>
      <c r="L364" s="370"/>
      <c r="M364" s="370"/>
      <c r="N364" s="370"/>
      <c r="O364" s="370"/>
      <c r="P364" s="370"/>
      <c r="Q364" s="370"/>
      <c r="R364" s="370"/>
      <c r="S364" s="370"/>
      <c r="T364" s="370"/>
      <c r="U364" s="370"/>
      <c r="V364" s="370"/>
      <c r="W364" s="370"/>
      <c r="X364" s="370"/>
      <c r="Y364" s="370"/>
      <c r="Z364" s="370"/>
    </row>
    <row r="365">
      <c r="A365" s="370"/>
      <c r="B365" s="370"/>
      <c r="C365" s="370"/>
      <c r="D365" s="370"/>
      <c r="E365" s="370"/>
      <c r="F365" s="370"/>
      <c r="G365" s="370"/>
      <c r="H365" s="370"/>
      <c r="I365" s="370"/>
      <c r="J365" s="370"/>
      <c r="K365" s="370"/>
      <c r="L365" s="370"/>
      <c r="M365" s="370"/>
      <c r="N365" s="370"/>
      <c r="O365" s="370"/>
      <c r="P365" s="370"/>
      <c r="Q365" s="370"/>
      <c r="R365" s="370"/>
      <c r="S365" s="370"/>
      <c r="T365" s="370"/>
      <c r="U365" s="370"/>
      <c r="V365" s="370"/>
      <c r="W365" s="370"/>
      <c r="X365" s="370"/>
      <c r="Y365" s="370"/>
      <c r="Z365" s="370"/>
    </row>
    <row r="366">
      <c r="A366" s="370"/>
      <c r="B366" s="370"/>
      <c r="C366" s="370"/>
      <c r="D366" s="370"/>
      <c r="E366" s="370"/>
      <c r="F366" s="370"/>
      <c r="G366" s="370"/>
      <c r="H366" s="370"/>
      <c r="I366" s="370"/>
      <c r="J366" s="370"/>
      <c r="K366" s="370"/>
      <c r="L366" s="370"/>
      <c r="M366" s="370"/>
      <c r="N366" s="370"/>
      <c r="O366" s="370"/>
      <c r="P366" s="370"/>
      <c r="Q366" s="370"/>
      <c r="R366" s="370"/>
      <c r="S366" s="370"/>
      <c r="T366" s="370"/>
      <c r="U366" s="370"/>
      <c r="V366" s="370"/>
      <c r="W366" s="370"/>
      <c r="X366" s="370"/>
      <c r="Y366" s="370"/>
      <c r="Z366" s="370"/>
    </row>
    <row r="367">
      <c r="A367" s="370"/>
      <c r="B367" s="370"/>
      <c r="C367" s="370"/>
      <c r="D367" s="370"/>
      <c r="E367" s="370"/>
      <c r="F367" s="370"/>
      <c r="G367" s="370"/>
      <c r="H367" s="370"/>
      <c r="I367" s="370"/>
      <c r="J367" s="370"/>
      <c r="K367" s="370"/>
      <c r="L367" s="370"/>
      <c r="M367" s="370"/>
      <c r="N367" s="370"/>
      <c r="O367" s="370"/>
      <c r="P367" s="370"/>
      <c r="Q367" s="370"/>
      <c r="R367" s="370"/>
      <c r="S367" s="370"/>
      <c r="T367" s="370"/>
      <c r="U367" s="370"/>
      <c r="V367" s="370"/>
      <c r="W367" s="370"/>
      <c r="X367" s="370"/>
      <c r="Y367" s="370"/>
      <c r="Z367" s="370"/>
    </row>
    <row r="368">
      <c r="A368" s="370"/>
      <c r="B368" s="370"/>
      <c r="C368" s="370"/>
      <c r="D368" s="370"/>
      <c r="E368" s="370"/>
      <c r="F368" s="370"/>
      <c r="G368" s="370"/>
      <c r="H368" s="370"/>
      <c r="I368" s="370"/>
      <c r="J368" s="370"/>
      <c r="K368" s="370"/>
      <c r="L368" s="370"/>
      <c r="M368" s="370"/>
      <c r="N368" s="370"/>
      <c r="O368" s="370"/>
      <c r="P368" s="370"/>
      <c r="Q368" s="370"/>
      <c r="R368" s="370"/>
      <c r="S368" s="370"/>
      <c r="T368" s="370"/>
      <c r="U368" s="370"/>
      <c r="V368" s="370"/>
      <c r="W368" s="370"/>
      <c r="X368" s="370"/>
      <c r="Y368" s="370"/>
      <c r="Z368" s="370"/>
    </row>
    <row r="369">
      <c r="A369" s="370"/>
      <c r="B369" s="370"/>
      <c r="C369" s="370"/>
      <c r="D369" s="370"/>
      <c r="E369" s="370"/>
      <c r="F369" s="370"/>
      <c r="G369" s="370"/>
      <c r="H369" s="370"/>
      <c r="I369" s="370"/>
      <c r="J369" s="370"/>
      <c r="K369" s="370"/>
      <c r="L369" s="370"/>
      <c r="M369" s="370"/>
      <c r="N369" s="370"/>
      <c r="O369" s="370"/>
      <c r="P369" s="370"/>
      <c r="Q369" s="370"/>
      <c r="R369" s="370"/>
      <c r="S369" s="370"/>
      <c r="T369" s="370"/>
      <c r="U369" s="370"/>
      <c r="V369" s="370"/>
      <c r="W369" s="370"/>
      <c r="X369" s="370"/>
      <c r="Y369" s="370"/>
      <c r="Z369" s="370"/>
    </row>
    <row r="370">
      <c r="A370" s="370"/>
      <c r="B370" s="370"/>
      <c r="C370" s="370"/>
      <c r="D370" s="370"/>
      <c r="E370" s="370"/>
      <c r="F370" s="370"/>
      <c r="G370" s="370"/>
      <c r="H370" s="370"/>
      <c r="I370" s="370"/>
      <c r="J370" s="370"/>
      <c r="K370" s="370"/>
      <c r="L370" s="370"/>
      <c r="M370" s="370"/>
      <c r="N370" s="370"/>
      <c r="O370" s="370"/>
      <c r="P370" s="370"/>
      <c r="Q370" s="370"/>
      <c r="R370" s="370"/>
      <c r="S370" s="370"/>
      <c r="T370" s="370"/>
      <c r="U370" s="370"/>
      <c r="V370" s="370"/>
      <c r="W370" s="370"/>
      <c r="X370" s="370"/>
      <c r="Y370" s="370"/>
      <c r="Z370" s="370"/>
    </row>
    <row r="371">
      <c r="A371" s="370"/>
      <c r="B371" s="370"/>
      <c r="C371" s="370"/>
      <c r="D371" s="370"/>
      <c r="E371" s="370"/>
      <c r="F371" s="370"/>
      <c r="G371" s="370"/>
      <c r="H371" s="370"/>
      <c r="I371" s="370"/>
      <c r="J371" s="370"/>
      <c r="K371" s="370"/>
      <c r="L371" s="370"/>
      <c r="M371" s="370"/>
      <c r="N371" s="370"/>
      <c r="O371" s="370"/>
      <c r="P371" s="370"/>
      <c r="Q371" s="370"/>
      <c r="R371" s="370"/>
      <c r="S371" s="370"/>
      <c r="T371" s="370"/>
      <c r="U371" s="370"/>
      <c r="V371" s="370"/>
      <c r="W371" s="370"/>
      <c r="X371" s="370"/>
      <c r="Y371" s="370"/>
      <c r="Z371" s="370"/>
    </row>
    <row r="372">
      <c r="A372" s="370"/>
      <c r="B372" s="370"/>
      <c r="C372" s="370"/>
      <c r="D372" s="370"/>
      <c r="E372" s="370"/>
      <c r="F372" s="370"/>
      <c r="G372" s="370"/>
      <c r="H372" s="370"/>
      <c r="I372" s="370"/>
      <c r="J372" s="370"/>
      <c r="K372" s="370"/>
      <c r="L372" s="370"/>
      <c r="M372" s="370"/>
      <c r="N372" s="370"/>
      <c r="O372" s="370"/>
      <c r="P372" s="370"/>
      <c r="Q372" s="370"/>
      <c r="R372" s="370"/>
      <c r="S372" s="370"/>
      <c r="T372" s="370"/>
      <c r="U372" s="370"/>
      <c r="V372" s="370"/>
      <c r="W372" s="370"/>
      <c r="X372" s="370"/>
      <c r="Y372" s="370"/>
      <c r="Z372" s="370"/>
    </row>
    <row r="373">
      <c r="A373" s="370"/>
      <c r="B373" s="370"/>
      <c r="C373" s="370"/>
      <c r="D373" s="370"/>
      <c r="E373" s="370"/>
      <c r="F373" s="370"/>
      <c r="G373" s="370"/>
      <c r="H373" s="370"/>
      <c r="I373" s="370"/>
      <c r="J373" s="370"/>
      <c r="K373" s="370"/>
      <c r="L373" s="370"/>
      <c r="M373" s="370"/>
      <c r="N373" s="370"/>
      <c r="O373" s="370"/>
      <c r="P373" s="370"/>
      <c r="Q373" s="370"/>
      <c r="R373" s="370"/>
      <c r="S373" s="370"/>
      <c r="T373" s="370"/>
      <c r="U373" s="370"/>
      <c r="V373" s="370"/>
      <c r="W373" s="370"/>
      <c r="X373" s="370"/>
      <c r="Y373" s="370"/>
      <c r="Z373" s="370"/>
    </row>
    <row r="374">
      <c r="A374" s="370"/>
      <c r="B374" s="370"/>
      <c r="C374" s="370"/>
      <c r="D374" s="370"/>
      <c r="E374" s="370"/>
      <c r="F374" s="370"/>
      <c r="G374" s="370"/>
      <c r="H374" s="370"/>
      <c r="I374" s="370"/>
      <c r="J374" s="370"/>
      <c r="K374" s="370"/>
      <c r="L374" s="370"/>
      <c r="M374" s="370"/>
      <c r="N374" s="370"/>
      <c r="O374" s="370"/>
      <c r="P374" s="370"/>
      <c r="Q374" s="370"/>
      <c r="R374" s="370"/>
      <c r="S374" s="370"/>
      <c r="T374" s="370"/>
      <c r="U374" s="370"/>
      <c r="V374" s="370"/>
      <c r="W374" s="370"/>
      <c r="X374" s="370"/>
      <c r="Y374" s="370"/>
      <c r="Z374" s="370"/>
    </row>
    <row r="375">
      <c r="A375" s="370"/>
      <c r="B375" s="370"/>
      <c r="C375" s="370"/>
      <c r="D375" s="370"/>
      <c r="E375" s="370"/>
      <c r="F375" s="370"/>
      <c r="G375" s="370"/>
      <c r="H375" s="370"/>
      <c r="I375" s="370"/>
      <c r="J375" s="370"/>
      <c r="K375" s="370"/>
      <c r="L375" s="370"/>
      <c r="M375" s="370"/>
      <c r="N375" s="370"/>
      <c r="O375" s="370"/>
      <c r="P375" s="370"/>
      <c r="Q375" s="370"/>
      <c r="R375" s="370"/>
      <c r="S375" s="370"/>
      <c r="T375" s="370"/>
      <c r="U375" s="370"/>
      <c r="V375" s="370"/>
      <c r="W375" s="370"/>
      <c r="X375" s="370"/>
      <c r="Y375" s="370"/>
      <c r="Z375" s="370"/>
    </row>
    <row r="376">
      <c r="A376" s="370"/>
      <c r="B376" s="370"/>
      <c r="C376" s="370"/>
      <c r="D376" s="370"/>
      <c r="E376" s="370"/>
      <c r="F376" s="370"/>
      <c r="G376" s="370"/>
      <c r="H376" s="370"/>
      <c r="I376" s="370"/>
      <c r="J376" s="370"/>
      <c r="K376" s="370"/>
      <c r="L376" s="370"/>
      <c r="M376" s="370"/>
      <c r="N376" s="370"/>
      <c r="O376" s="370"/>
      <c r="P376" s="370"/>
      <c r="Q376" s="370"/>
      <c r="R376" s="370"/>
      <c r="S376" s="370"/>
      <c r="T376" s="370"/>
      <c r="U376" s="370"/>
      <c r="V376" s="370"/>
      <c r="W376" s="370"/>
      <c r="X376" s="370"/>
      <c r="Y376" s="370"/>
      <c r="Z376" s="370"/>
    </row>
    <row r="377">
      <c r="A377" s="370"/>
      <c r="B377" s="370"/>
      <c r="C377" s="370"/>
      <c r="D377" s="370"/>
      <c r="E377" s="370"/>
      <c r="F377" s="370"/>
      <c r="G377" s="370"/>
      <c r="H377" s="370"/>
      <c r="I377" s="370"/>
      <c r="J377" s="370"/>
      <c r="K377" s="370"/>
      <c r="L377" s="370"/>
      <c r="M377" s="370"/>
      <c r="N377" s="370"/>
      <c r="O377" s="370"/>
      <c r="P377" s="370"/>
      <c r="Q377" s="370"/>
      <c r="R377" s="370"/>
      <c r="S377" s="370"/>
      <c r="T377" s="370"/>
      <c r="U377" s="370"/>
      <c r="V377" s="370"/>
      <c r="W377" s="370"/>
      <c r="X377" s="370"/>
      <c r="Y377" s="370"/>
      <c r="Z377" s="370"/>
    </row>
    <row r="378">
      <c r="A378" s="370"/>
      <c r="B378" s="370"/>
      <c r="C378" s="370"/>
      <c r="D378" s="370"/>
      <c r="E378" s="370"/>
      <c r="F378" s="370"/>
      <c r="G378" s="370"/>
      <c r="H378" s="370"/>
      <c r="I378" s="370"/>
      <c r="J378" s="370"/>
      <c r="K378" s="370"/>
      <c r="L378" s="370"/>
      <c r="M378" s="370"/>
      <c r="N378" s="370"/>
      <c r="O378" s="370"/>
      <c r="P378" s="370"/>
      <c r="Q378" s="370"/>
      <c r="R378" s="370"/>
      <c r="S378" s="370"/>
      <c r="T378" s="370"/>
      <c r="U378" s="370"/>
      <c r="V378" s="370"/>
      <c r="W378" s="370"/>
      <c r="X378" s="370"/>
      <c r="Y378" s="370"/>
      <c r="Z378" s="370"/>
    </row>
    <row r="379">
      <c r="A379" s="370"/>
      <c r="B379" s="370"/>
      <c r="C379" s="370"/>
      <c r="D379" s="370"/>
      <c r="E379" s="370"/>
      <c r="F379" s="370"/>
      <c r="G379" s="370"/>
      <c r="H379" s="370"/>
      <c r="I379" s="370"/>
      <c r="J379" s="370"/>
      <c r="K379" s="370"/>
      <c r="L379" s="370"/>
      <c r="M379" s="370"/>
      <c r="N379" s="370"/>
      <c r="O379" s="370"/>
      <c r="P379" s="370"/>
      <c r="Q379" s="370"/>
      <c r="R379" s="370"/>
      <c r="S379" s="370"/>
      <c r="T379" s="370"/>
      <c r="U379" s="370"/>
      <c r="V379" s="370"/>
      <c r="W379" s="370"/>
      <c r="X379" s="370"/>
      <c r="Y379" s="370"/>
      <c r="Z379" s="370"/>
    </row>
    <row r="380">
      <c r="A380" s="370"/>
      <c r="B380" s="370"/>
      <c r="C380" s="370"/>
      <c r="D380" s="370"/>
      <c r="E380" s="370"/>
      <c r="F380" s="370"/>
      <c r="G380" s="370"/>
      <c r="H380" s="370"/>
      <c r="I380" s="370"/>
      <c r="J380" s="370"/>
      <c r="K380" s="370"/>
      <c r="L380" s="370"/>
      <c r="M380" s="370"/>
      <c r="N380" s="370"/>
      <c r="O380" s="370"/>
      <c r="P380" s="370"/>
      <c r="Q380" s="370"/>
      <c r="R380" s="370"/>
      <c r="S380" s="370"/>
      <c r="T380" s="370"/>
      <c r="U380" s="370"/>
      <c r="V380" s="370"/>
      <c r="W380" s="370"/>
      <c r="X380" s="370"/>
      <c r="Y380" s="370"/>
      <c r="Z380" s="370"/>
    </row>
    <row r="381">
      <c r="A381" s="370"/>
      <c r="B381" s="370"/>
      <c r="C381" s="370"/>
      <c r="D381" s="370"/>
      <c r="E381" s="370"/>
      <c r="F381" s="370"/>
      <c r="G381" s="370"/>
      <c r="H381" s="370"/>
      <c r="I381" s="370"/>
      <c r="J381" s="370"/>
      <c r="K381" s="370"/>
      <c r="L381" s="370"/>
      <c r="M381" s="370"/>
      <c r="N381" s="370"/>
      <c r="O381" s="370"/>
      <c r="P381" s="370"/>
      <c r="Q381" s="370"/>
      <c r="R381" s="370"/>
      <c r="S381" s="370"/>
      <c r="T381" s="370"/>
      <c r="U381" s="370"/>
      <c r="V381" s="370"/>
      <c r="W381" s="370"/>
      <c r="X381" s="370"/>
      <c r="Y381" s="370"/>
      <c r="Z381" s="370"/>
    </row>
    <row r="382">
      <c r="A382" s="370"/>
      <c r="B382" s="370"/>
      <c r="C382" s="370"/>
      <c r="D382" s="370"/>
      <c r="E382" s="370"/>
      <c r="F382" s="370"/>
      <c r="G382" s="370"/>
      <c r="H382" s="370"/>
      <c r="I382" s="370"/>
      <c r="J382" s="370"/>
      <c r="K382" s="370"/>
      <c r="L382" s="370"/>
      <c r="M382" s="370"/>
      <c r="N382" s="370"/>
      <c r="O382" s="370"/>
      <c r="P382" s="370"/>
      <c r="Q382" s="370"/>
      <c r="R382" s="370"/>
      <c r="S382" s="370"/>
      <c r="T382" s="370"/>
      <c r="U382" s="370"/>
      <c r="V382" s="370"/>
      <c r="W382" s="370"/>
      <c r="X382" s="370"/>
      <c r="Y382" s="370"/>
      <c r="Z382" s="370"/>
    </row>
    <row r="383">
      <c r="A383" s="370"/>
      <c r="B383" s="370"/>
      <c r="C383" s="370"/>
      <c r="D383" s="370"/>
      <c r="E383" s="370"/>
      <c r="F383" s="370"/>
      <c r="G383" s="370"/>
      <c r="H383" s="370"/>
      <c r="I383" s="370"/>
      <c r="J383" s="370"/>
      <c r="K383" s="370"/>
      <c r="L383" s="370"/>
      <c r="M383" s="370"/>
      <c r="N383" s="370"/>
      <c r="O383" s="370"/>
      <c r="P383" s="370"/>
      <c r="Q383" s="370"/>
      <c r="R383" s="370"/>
      <c r="S383" s="370"/>
      <c r="T383" s="370"/>
      <c r="U383" s="370"/>
      <c r="V383" s="370"/>
      <c r="W383" s="370"/>
      <c r="X383" s="370"/>
      <c r="Y383" s="370"/>
      <c r="Z383" s="370"/>
    </row>
    <row r="384">
      <c r="A384" s="370"/>
      <c r="B384" s="370"/>
      <c r="C384" s="370"/>
      <c r="D384" s="370"/>
      <c r="E384" s="370"/>
      <c r="F384" s="370"/>
      <c r="G384" s="370"/>
      <c r="H384" s="370"/>
      <c r="I384" s="370"/>
      <c r="J384" s="370"/>
      <c r="K384" s="370"/>
      <c r="L384" s="370"/>
      <c r="M384" s="370"/>
      <c r="N384" s="370"/>
      <c r="O384" s="370"/>
      <c r="P384" s="370"/>
      <c r="Q384" s="370"/>
      <c r="R384" s="370"/>
      <c r="S384" s="370"/>
      <c r="T384" s="370"/>
      <c r="U384" s="370"/>
      <c r="V384" s="370"/>
      <c r="W384" s="370"/>
      <c r="X384" s="370"/>
      <c r="Y384" s="370"/>
      <c r="Z384" s="370"/>
    </row>
    <row r="385">
      <c r="A385" s="370"/>
      <c r="B385" s="370"/>
      <c r="C385" s="370"/>
      <c r="D385" s="370"/>
      <c r="E385" s="370"/>
      <c r="F385" s="370"/>
      <c r="G385" s="370"/>
      <c r="H385" s="370"/>
      <c r="I385" s="370"/>
      <c r="J385" s="370"/>
      <c r="K385" s="370"/>
      <c r="L385" s="370"/>
      <c r="M385" s="370"/>
      <c r="N385" s="370"/>
      <c r="O385" s="370"/>
      <c r="P385" s="370"/>
      <c r="Q385" s="370"/>
      <c r="R385" s="370"/>
      <c r="S385" s="370"/>
      <c r="T385" s="370"/>
      <c r="U385" s="370"/>
      <c r="V385" s="370"/>
      <c r="W385" s="370"/>
      <c r="X385" s="370"/>
      <c r="Y385" s="370"/>
      <c r="Z385" s="370"/>
    </row>
    <row r="386">
      <c r="A386" s="370"/>
      <c r="B386" s="370"/>
      <c r="C386" s="370"/>
      <c r="D386" s="370"/>
      <c r="E386" s="370"/>
      <c r="F386" s="370"/>
      <c r="G386" s="370"/>
      <c r="H386" s="370"/>
      <c r="I386" s="370"/>
      <c r="J386" s="370"/>
      <c r="K386" s="370"/>
      <c r="L386" s="370"/>
      <c r="M386" s="370"/>
      <c r="N386" s="370"/>
      <c r="O386" s="370"/>
      <c r="P386" s="370"/>
      <c r="Q386" s="370"/>
      <c r="R386" s="370"/>
      <c r="S386" s="370"/>
      <c r="T386" s="370"/>
      <c r="U386" s="370"/>
      <c r="V386" s="370"/>
      <c r="W386" s="370"/>
      <c r="X386" s="370"/>
      <c r="Y386" s="370"/>
      <c r="Z386" s="370"/>
    </row>
    <row r="387">
      <c r="A387" s="370"/>
      <c r="B387" s="370"/>
      <c r="C387" s="370"/>
      <c r="D387" s="370"/>
      <c r="E387" s="370"/>
      <c r="F387" s="370"/>
      <c r="G387" s="370"/>
      <c r="H387" s="370"/>
      <c r="I387" s="370"/>
      <c r="J387" s="370"/>
      <c r="K387" s="370"/>
      <c r="L387" s="370"/>
      <c r="M387" s="370"/>
      <c r="N387" s="370"/>
      <c r="O387" s="370"/>
      <c r="P387" s="370"/>
      <c r="Q387" s="370"/>
      <c r="R387" s="370"/>
      <c r="S387" s="370"/>
      <c r="T387" s="370"/>
      <c r="U387" s="370"/>
      <c r="V387" s="370"/>
      <c r="W387" s="370"/>
      <c r="X387" s="370"/>
      <c r="Y387" s="370"/>
      <c r="Z387" s="370"/>
    </row>
    <row r="388">
      <c r="A388" s="370"/>
      <c r="B388" s="370"/>
      <c r="C388" s="370"/>
      <c r="D388" s="370"/>
      <c r="E388" s="370"/>
      <c r="F388" s="370"/>
      <c r="G388" s="370"/>
      <c r="H388" s="370"/>
      <c r="I388" s="370"/>
      <c r="J388" s="370"/>
      <c r="K388" s="370"/>
      <c r="L388" s="370"/>
      <c r="M388" s="370"/>
      <c r="N388" s="370"/>
      <c r="O388" s="370"/>
      <c r="P388" s="370"/>
      <c r="Q388" s="370"/>
      <c r="R388" s="370"/>
      <c r="S388" s="370"/>
      <c r="T388" s="370"/>
      <c r="U388" s="370"/>
      <c r="V388" s="370"/>
      <c r="W388" s="370"/>
      <c r="X388" s="370"/>
      <c r="Y388" s="370"/>
      <c r="Z388" s="370"/>
    </row>
    <row r="389">
      <c r="A389" s="370"/>
      <c r="B389" s="370"/>
      <c r="C389" s="370"/>
      <c r="D389" s="370"/>
      <c r="E389" s="370"/>
      <c r="F389" s="370"/>
      <c r="G389" s="370"/>
      <c r="H389" s="370"/>
      <c r="I389" s="370"/>
      <c r="J389" s="370"/>
      <c r="K389" s="370"/>
      <c r="L389" s="370"/>
      <c r="M389" s="370"/>
      <c r="N389" s="370"/>
      <c r="O389" s="370"/>
      <c r="P389" s="370"/>
      <c r="Q389" s="370"/>
      <c r="R389" s="370"/>
      <c r="S389" s="370"/>
      <c r="T389" s="370"/>
      <c r="U389" s="370"/>
      <c r="V389" s="370"/>
      <c r="W389" s="370"/>
      <c r="X389" s="370"/>
      <c r="Y389" s="370"/>
      <c r="Z389" s="370"/>
    </row>
    <row r="390">
      <c r="A390" s="370"/>
      <c r="B390" s="370"/>
      <c r="C390" s="370"/>
      <c r="D390" s="370"/>
      <c r="E390" s="370"/>
      <c r="F390" s="370"/>
      <c r="G390" s="370"/>
      <c r="H390" s="370"/>
      <c r="I390" s="370"/>
      <c r="J390" s="370"/>
      <c r="K390" s="370"/>
      <c r="L390" s="370"/>
      <c r="M390" s="370"/>
      <c r="N390" s="370"/>
      <c r="O390" s="370"/>
      <c r="P390" s="370"/>
      <c r="Q390" s="370"/>
      <c r="R390" s="370"/>
      <c r="S390" s="370"/>
      <c r="T390" s="370"/>
      <c r="U390" s="370"/>
      <c r="V390" s="370"/>
      <c r="W390" s="370"/>
      <c r="X390" s="370"/>
      <c r="Y390" s="370"/>
      <c r="Z390" s="370"/>
    </row>
    <row r="391">
      <c r="A391" s="370"/>
      <c r="B391" s="370"/>
      <c r="C391" s="370"/>
      <c r="D391" s="370"/>
      <c r="E391" s="370"/>
      <c r="F391" s="370"/>
      <c r="G391" s="370"/>
      <c r="H391" s="370"/>
      <c r="I391" s="370"/>
      <c r="J391" s="370"/>
      <c r="K391" s="370"/>
      <c r="L391" s="370"/>
      <c r="M391" s="370"/>
      <c r="N391" s="370"/>
      <c r="O391" s="370"/>
      <c r="P391" s="370"/>
      <c r="Q391" s="370"/>
      <c r="R391" s="370"/>
      <c r="S391" s="370"/>
      <c r="T391" s="370"/>
      <c r="U391" s="370"/>
      <c r="V391" s="370"/>
      <c r="W391" s="370"/>
      <c r="X391" s="370"/>
      <c r="Y391" s="370"/>
      <c r="Z391" s="370"/>
    </row>
    <row r="392">
      <c r="A392" s="370"/>
      <c r="B392" s="370"/>
      <c r="C392" s="370"/>
      <c r="D392" s="370"/>
      <c r="E392" s="370"/>
      <c r="F392" s="370"/>
      <c r="G392" s="370"/>
      <c r="H392" s="370"/>
      <c r="I392" s="370"/>
      <c r="J392" s="370"/>
      <c r="K392" s="370"/>
      <c r="L392" s="370"/>
      <c r="M392" s="370"/>
      <c r="N392" s="370"/>
      <c r="O392" s="370"/>
      <c r="P392" s="370"/>
      <c r="Q392" s="370"/>
      <c r="R392" s="370"/>
      <c r="S392" s="370"/>
      <c r="T392" s="370"/>
      <c r="U392" s="370"/>
      <c r="V392" s="370"/>
      <c r="W392" s="370"/>
      <c r="X392" s="370"/>
      <c r="Y392" s="370"/>
      <c r="Z392" s="370"/>
    </row>
    <row r="393">
      <c r="A393" s="370"/>
      <c r="B393" s="370"/>
      <c r="C393" s="370"/>
      <c r="D393" s="370"/>
      <c r="E393" s="370"/>
      <c r="F393" s="370"/>
      <c r="G393" s="370"/>
      <c r="H393" s="370"/>
      <c r="I393" s="370"/>
      <c r="J393" s="370"/>
      <c r="K393" s="370"/>
      <c r="L393" s="370"/>
      <c r="M393" s="370"/>
      <c r="N393" s="370"/>
      <c r="O393" s="370"/>
      <c r="P393" s="370"/>
      <c r="Q393" s="370"/>
      <c r="R393" s="370"/>
      <c r="S393" s="370"/>
      <c r="T393" s="370"/>
      <c r="U393" s="370"/>
      <c r="V393" s="370"/>
      <c r="W393" s="370"/>
      <c r="X393" s="370"/>
      <c r="Y393" s="370"/>
      <c r="Z393" s="370"/>
    </row>
    <row r="394">
      <c r="A394" s="370"/>
      <c r="B394" s="370"/>
      <c r="C394" s="370"/>
      <c r="D394" s="370"/>
      <c r="E394" s="370"/>
      <c r="F394" s="370"/>
      <c r="G394" s="370"/>
      <c r="H394" s="370"/>
      <c r="I394" s="370"/>
      <c r="J394" s="370"/>
      <c r="K394" s="370"/>
      <c r="L394" s="370"/>
      <c r="M394" s="370"/>
      <c r="N394" s="370"/>
      <c r="O394" s="370"/>
      <c r="P394" s="370"/>
      <c r="Q394" s="370"/>
      <c r="R394" s="370"/>
      <c r="S394" s="370"/>
      <c r="T394" s="370"/>
      <c r="U394" s="370"/>
      <c r="V394" s="370"/>
      <c r="W394" s="370"/>
      <c r="X394" s="370"/>
      <c r="Y394" s="370"/>
      <c r="Z394" s="370"/>
    </row>
    <row r="395">
      <c r="A395" s="370"/>
      <c r="B395" s="370"/>
      <c r="C395" s="370"/>
      <c r="D395" s="370"/>
      <c r="E395" s="370"/>
      <c r="F395" s="370"/>
      <c r="G395" s="370"/>
      <c r="H395" s="370"/>
      <c r="I395" s="370"/>
      <c r="J395" s="370"/>
      <c r="K395" s="370"/>
      <c r="L395" s="370"/>
      <c r="M395" s="370"/>
      <c r="N395" s="370"/>
      <c r="O395" s="370"/>
      <c r="P395" s="370"/>
      <c r="Q395" s="370"/>
      <c r="R395" s="370"/>
      <c r="S395" s="370"/>
      <c r="T395" s="370"/>
      <c r="U395" s="370"/>
      <c r="V395" s="370"/>
      <c r="W395" s="370"/>
      <c r="X395" s="370"/>
      <c r="Y395" s="370"/>
      <c r="Z395" s="370"/>
    </row>
    <row r="396">
      <c r="A396" s="370"/>
      <c r="B396" s="370"/>
      <c r="C396" s="370"/>
      <c r="D396" s="370"/>
      <c r="E396" s="370"/>
      <c r="F396" s="370"/>
      <c r="G396" s="370"/>
      <c r="H396" s="370"/>
      <c r="I396" s="370"/>
      <c r="J396" s="370"/>
      <c r="K396" s="370"/>
      <c r="L396" s="370"/>
      <c r="M396" s="370"/>
      <c r="N396" s="370"/>
      <c r="O396" s="370"/>
      <c r="P396" s="370"/>
      <c r="Q396" s="370"/>
      <c r="R396" s="370"/>
      <c r="S396" s="370"/>
      <c r="T396" s="370"/>
      <c r="U396" s="370"/>
      <c r="V396" s="370"/>
      <c r="W396" s="370"/>
      <c r="X396" s="370"/>
      <c r="Y396" s="370"/>
      <c r="Z396" s="370"/>
    </row>
    <row r="397">
      <c r="A397" s="370"/>
      <c r="B397" s="370"/>
      <c r="C397" s="370"/>
      <c r="D397" s="370"/>
      <c r="E397" s="370"/>
      <c r="F397" s="370"/>
      <c r="G397" s="370"/>
      <c r="H397" s="370"/>
      <c r="I397" s="370"/>
      <c r="J397" s="370"/>
      <c r="K397" s="370"/>
      <c r="L397" s="370"/>
      <c r="M397" s="370"/>
      <c r="N397" s="370"/>
      <c r="O397" s="370"/>
      <c r="P397" s="370"/>
      <c r="Q397" s="370"/>
      <c r="R397" s="370"/>
      <c r="S397" s="370"/>
      <c r="T397" s="370"/>
      <c r="U397" s="370"/>
      <c r="V397" s="370"/>
      <c r="W397" s="370"/>
      <c r="X397" s="370"/>
      <c r="Y397" s="370"/>
      <c r="Z397" s="370"/>
    </row>
    <row r="398">
      <c r="A398" s="370"/>
      <c r="B398" s="370"/>
      <c r="C398" s="370"/>
      <c r="D398" s="370"/>
      <c r="E398" s="370"/>
      <c r="F398" s="370"/>
      <c r="G398" s="370"/>
      <c r="H398" s="370"/>
      <c r="I398" s="370"/>
      <c r="J398" s="370"/>
      <c r="K398" s="370"/>
      <c r="L398" s="370"/>
      <c r="M398" s="370"/>
      <c r="N398" s="370"/>
      <c r="O398" s="370"/>
      <c r="P398" s="370"/>
      <c r="Q398" s="370"/>
      <c r="R398" s="370"/>
      <c r="S398" s="370"/>
      <c r="T398" s="370"/>
      <c r="U398" s="370"/>
      <c r="V398" s="370"/>
      <c r="W398" s="370"/>
      <c r="X398" s="370"/>
      <c r="Y398" s="370"/>
      <c r="Z398" s="370"/>
    </row>
    <row r="399">
      <c r="A399" s="370"/>
      <c r="B399" s="370"/>
      <c r="C399" s="370"/>
      <c r="D399" s="370"/>
      <c r="E399" s="370"/>
      <c r="F399" s="370"/>
      <c r="G399" s="370"/>
      <c r="H399" s="370"/>
      <c r="I399" s="370"/>
      <c r="J399" s="370"/>
      <c r="K399" s="370"/>
      <c r="L399" s="370"/>
      <c r="M399" s="370"/>
      <c r="N399" s="370"/>
      <c r="O399" s="370"/>
      <c r="P399" s="370"/>
      <c r="Q399" s="370"/>
      <c r="R399" s="370"/>
      <c r="S399" s="370"/>
      <c r="T399" s="370"/>
      <c r="U399" s="370"/>
      <c r="V399" s="370"/>
      <c r="W399" s="370"/>
      <c r="X399" s="370"/>
      <c r="Y399" s="370"/>
      <c r="Z399" s="370"/>
    </row>
    <row r="400">
      <c r="A400" s="370"/>
      <c r="B400" s="370"/>
      <c r="C400" s="370"/>
      <c r="D400" s="370"/>
      <c r="E400" s="370"/>
      <c r="F400" s="370"/>
      <c r="G400" s="370"/>
      <c r="H400" s="370"/>
      <c r="I400" s="370"/>
      <c r="J400" s="370"/>
      <c r="K400" s="370"/>
      <c r="L400" s="370"/>
      <c r="M400" s="370"/>
      <c r="N400" s="370"/>
      <c r="O400" s="370"/>
      <c r="P400" s="370"/>
      <c r="Q400" s="370"/>
      <c r="R400" s="370"/>
      <c r="S400" s="370"/>
      <c r="T400" s="370"/>
      <c r="U400" s="370"/>
      <c r="V400" s="370"/>
      <c r="W400" s="370"/>
      <c r="X400" s="370"/>
      <c r="Y400" s="370"/>
      <c r="Z400" s="370"/>
    </row>
    <row r="401">
      <c r="A401" s="370"/>
      <c r="B401" s="370"/>
      <c r="C401" s="370"/>
      <c r="D401" s="370"/>
      <c r="E401" s="370"/>
      <c r="F401" s="370"/>
      <c r="G401" s="370"/>
      <c r="H401" s="370"/>
      <c r="I401" s="370"/>
      <c r="J401" s="370"/>
      <c r="K401" s="370"/>
      <c r="L401" s="370"/>
      <c r="M401" s="370"/>
      <c r="N401" s="370"/>
      <c r="O401" s="370"/>
      <c r="P401" s="370"/>
      <c r="Q401" s="370"/>
      <c r="R401" s="370"/>
      <c r="S401" s="370"/>
      <c r="T401" s="370"/>
      <c r="U401" s="370"/>
      <c r="V401" s="370"/>
      <c r="W401" s="370"/>
      <c r="X401" s="370"/>
      <c r="Y401" s="370"/>
      <c r="Z401" s="370"/>
    </row>
    <row r="402">
      <c r="A402" s="370"/>
      <c r="B402" s="370"/>
      <c r="C402" s="370"/>
      <c r="D402" s="370"/>
      <c r="E402" s="370"/>
      <c r="F402" s="370"/>
      <c r="G402" s="370"/>
      <c r="H402" s="370"/>
      <c r="I402" s="370"/>
      <c r="J402" s="370"/>
      <c r="K402" s="370"/>
      <c r="L402" s="370"/>
      <c r="M402" s="370"/>
      <c r="N402" s="370"/>
      <c r="O402" s="370"/>
      <c r="P402" s="370"/>
      <c r="Q402" s="370"/>
      <c r="R402" s="370"/>
      <c r="S402" s="370"/>
      <c r="T402" s="370"/>
      <c r="U402" s="370"/>
      <c r="V402" s="370"/>
      <c r="W402" s="370"/>
      <c r="X402" s="370"/>
      <c r="Y402" s="370"/>
      <c r="Z402" s="370"/>
    </row>
    <row r="403">
      <c r="A403" s="370"/>
      <c r="B403" s="370"/>
      <c r="C403" s="370"/>
      <c r="D403" s="370"/>
      <c r="E403" s="370"/>
      <c r="F403" s="370"/>
      <c r="G403" s="370"/>
      <c r="H403" s="370"/>
      <c r="I403" s="370"/>
      <c r="J403" s="370"/>
      <c r="K403" s="370"/>
      <c r="L403" s="370"/>
      <c r="M403" s="370"/>
      <c r="N403" s="370"/>
      <c r="O403" s="370"/>
      <c r="P403" s="370"/>
      <c r="Q403" s="370"/>
      <c r="R403" s="370"/>
      <c r="S403" s="370"/>
      <c r="T403" s="370"/>
      <c r="U403" s="370"/>
      <c r="V403" s="370"/>
      <c r="W403" s="370"/>
      <c r="X403" s="370"/>
      <c r="Y403" s="370"/>
      <c r="Z403" s="370"/>
    </row>
    <row r="404">
      <c r="A404" s="370"/>
      <c r="B404" s="370"/>
      <c r="C404" s="370"/>
      <c r="D404" s="370"/>
      <c r="E404" s="370"/>
      <c r="F404" s="370"/>
      <c r="G404" s="370"/>
      <c r="H404" s="370"/>
      <c r="I404" s="370"/>
      <c r="J404" s="370"/>
      <c r="K404" s="370"/>
      <c r="L404" s="370"/>
      <c r="M404" s="370"/>
      <c r="N404" s="370"/>
      <c r="O404" s="370"/>
      <c r="P404" s="370"/>
      <c r="Q404" s="370"/>
      <c r="R404" s="370"/>
      <c r="S404" s="370"/>
      <c r="T404" s="370"/>
      <c r="U404" s="370"/>
      <c r="V404" s="370"/>
      <c r="W404" s="370"/>
      <c r="X404" s="370"/>
      <c r="Y404" s="370"/>
      <c r="Z404" s="370"/>
    </row>
    <row r="405">
      <c r="A405" s="370"/>
      <c r="B405" s="370"/>
      <c r="C405" s="370"/>
      <c r="D405" s="370"/>
      <c r="E405" s="370"/>
      <c r="F405" s="370"/>
      <c r="G405" s="370"/>
      <c r="H405" s="370"/>
      <c r="I405" s="370"/>
      <c r="J405" s="370"/>
      <c r="K405" s="370"/>
      <c r="L405" s="370"/>
      <c r="M405" s="370"/>
      <c r="N405" s="370"/>
      <c r="O405" s="370"/>
      <c r="P405" s="370"/>
      <c r="Q405" s="370"/>
      <c r="R405" s="370"/>
      <c r="S405" s="370"/>
      <c r="T405" s="370"/>
      <c r="U405" s="370"/>
      <c r="V405" s="370"/>
      <c r="W405" s="370"/>
      <c r="X405" s="370"/>
      <c r="Y405" s="370"/>
      <c r="Z405" s="370"/>
    </row>
    <row r="406">
      <c r="A406" s="370"/>
      <c r="B406" s="370"/>
      <c r="C406" s="370"/>
      <c r="D406" s="370"/>
      <c r="E406" s="370"/>
      <c r="F406" s="370"/>
      <c r="G406" s="370"/>
      <c r="H406" s="370"/>
      <c r="I406" s="370"/>
      <c r="J406" s="370"/>
      <c r="K406" s="370"/>
      <c r="L406" s="370"/>
      <c r="M406" s="370"/>
      <c r="N406" s="370"/>
      <c r="O406" s="370"/>
      <c r="P406" s="370"/>
      <c r="Q406" s="370"/>
      <c r="R406" s="370"/>
      <c r="S406" s="370"/>
      <c r="T406" s="370"/>
      <c r="U406" s="370"/>
      <c r="V406" s="370"/>
      <c r="W406" s="370"/>
      <c r="X406" s="370"/>
      <c r="Y406" s="370"/>
      <c r="Z406" s="370"/>
    </row>
    <row r="407">
      <c r="A407" s="370"/>
      <c r="B407" s="370"/>
      <c r="C407" s="370"/>
      <c r="D407" s="370"/>
      <c r="E407" s="370"/>
      <c r="F407" s="370"/>
      <c r="G407" s="370"/>
      <c r="H407" s="370"/>
      <c r="I407" s="370"/>
      <c r="J407" s="370"/>
      <c r="K407" s="370"/>
      <c r="L407" s="370"/>
      <c r="M407" s="370"/>
      <c r="N407" s="370"/>
      <c r="O407" s="370"/>
      <c r="P407" s="370"/>
      <c r="Q407" s="370"/>
      <c r="R407" s="370"/>
      <c r="S407" s="370"/>
      <c r="T407" s="370"/>
      <c r="U407" s="370"/>
      <c r="V407" s="370"/>
      <c r="W407" s="370"/>
      <c r="X407" s="370"/>
      <c r="Y407" s="370"/>
      <c r="Z407" s="370"/>
    </row>
    <row r="408">
      <c r="A408" s="370"/>
      <c r="B408" s="370"/>
      <c r="C408" s="370"/>
      <c r="D408" s="370"/>
      <c r="E408" s="370"/>
      <c r="F408" s="370"/>
      <c r="G408" s="370"/>
      <c r="H408" s="370"/>
      <c r="I408" s="370"/>
      <c r="J408" s="370"/>
      <c r="K408" s="370"/>
      <c r="L408" s="370"/>
      <c r="M408" s="370"/>
      <c r="N408" s="370"/>
      <c r="O408" s="370"/>
      <c r="P408" s="370"/>
      <c r="Q408" s="370"/>
      <c r="R408" s="370"/>
      <c r="S408" s="370"/>
      <c r="T408" s="370"/>
      <c r="U408" s="370"/>
      <c r="V408" s="370"/>
      <c r="W408" s="370"/>
      <c r="X408" s="370"/>
      <c r="Y408" s="370"/>
      <c r="Z408" s="370"/>
    </row>
    <row r="409">
      <c r="A409" s="370"/>
      <c r="B409" s="370"/>
      <c r="C409" s="370"/>
      <c r="D409" s="370"/>
      <c r="E409" s="370"/>
      <c r="F409" s="370"/>
      <c r="G409" s="370"/>
      <c r="H409" s="370"/>
      <c r="I409" s="370"/>
      <c r="J409" s="370"/>
      <c r="K409" s="370"/>
      <c r="L409" s="370"/>
      <c r="M409" s="370"/>
      <c r="N409" s="370"/>
      <c r="O409" s="370"/>
      <c r="P409" s="370"/>
      <c r="Q409" s="370"/>
      <c r="R409" s="370"/>
      <c r="S409" s="370"/>
      <c r="T409" s="370"/>
      <c r="U409" s="370"/>
      <c r="V409" s="370"/>
      <c r="W409" s="370"/>
      <c r="X409" s="370"/>
      <c r="Y409" s="370"/>
      <c r="Z409" s="370"/>
    </row>
    <row r="410">
      <c r="A410" s="370"/>
      <c r="B410" s="370"/>
      <c r="C410" s="370"/>
      <c r="D410" s="370"/>
      <c r="E410" s="370"/>
      <c r="F410" s="370"/>
      <c r="G410" s="370"/>
      <c r="H410" s="370"/>
      <c r="I410" s="370"/>
      <c r="J410" s="370"/>
      <c r="K410" s="370"/>
      <c r="L410" s="370"/>
      <c r="M410" s="370"/>
      <c r="N410" s="370"/>
      <c r="O410" s="370"/>
      <c r="P410" s="370"/>
      <c r="Q410" s="370"/>
      <c r="R410" s="370"/>
      <c r="S410" s="370"/>
      <c r="T410" s="370"/>
      <c r="U410" s="370"/>
      <c r="V410" s="370"/>
      <c r="W410" s="370"/>
      <c r="X410" s="370"/>
      <c r="Y410" s="370"/>
      <c r="Z410" s="370"/>
    </row>
    <row r="411">
      <c r="A411" s="370"/>
      <c r="B411" s="370"/>
      <c r="C411" s="370"/>
      <c r="D411" s="370"/>
      <c r="E411" s="370"/>
      <c r="F411" s="370"/>
      <c r="G411" s="370"/>
      <c r="H411" s="370"/>
      <c r="I411" s="370"/>
      <c r="J411" s="370"/>
      <c r="K411" s="370"/>
      <c r="L411" s="370"/>
      <c r="M411" s="370"/>
      <c r="N411" s="370"/>
      <c r="O411" s="370"/>
      <c r="P411" s="370"/>
      <c r="Q411" s="370"/>
      <c r="R411" s="370"/>
      <c r="S411" s="370"/>
      <c r="T411" s="370"/>
      <c r="U411" s="370"/>
      <c r="V411" s="370"/>
      <c r="W411" s="370"/>
      <c r="X411" s="370"/>
      <c r="Y411" s="370"/>
      <c r="Z411" s="370"/>
    </row>
    <row r="412">
      <c r="A412" s="370"/>
      <c r="B412" s="370"/>
      <c r="C412" s="370"/>
      <c r="D412" s="370"/>
      <c r="E412" s="370"/>
      <c r="F412" s="370"/>
      <c r="G412" s="370"/>
      <c r="H412" s="370"/>
      <c r="I412" s="370"/>
      <c r="J412" s="370"/>
      <c r="K412" s="370"/>
      <c r="L412" s="370"/>
      <c r="M412" s="370"/>
      <c r="N412" s="370"/>
      <c r="O412" s="370"/>
      <c r="P412" s="370"/>
      <c r="Q412" s="370"/>
      <c r="R412" s="370"/>
      <c r="S412" s="370"/>
      <c r="T412" s="370"/>
      <c r="U412" s="370"/>
      <c r="V412" s="370"/>
      <c r="W412" s="370"/>
      <c r="X412" s="370"/>
      <c r="Y412" s="370"/>
      <c r="Z412" s="370"/>
    </row>
    <row r="413">
      <c r="A413" s="370"/>
      <c r="B413" s="370"/>
      <c r="C413" s="370"/>
      <c r="D413" s="370"/>
      <c r="E413" s="370"/>
      <c r="F413" s="370"/>
      <c r="G413" s="370"/>
      <c r="H413" s="370"/>
      <c r="I413" s="370"/>
      <c r="J413" s="370"/>
      <c r="K413" s="370"/>
      <c r="L413" s="370"/>
      <c r="M413" s="370"/>
      <c r="N413" s="370"/>
      <c r="O413" s="370"/>
      <c r="P413" s="370"/>
      <c r="Q413" s="370"/>
      <c r="R413" s="370"/>
      <c r="S413" s="370"/>
      <c r="T413" s="370"/>
      <c r="U413" s="370"/>
      <c r="V413" s="370"/>
      <c r="W413" s="370"/>
      <c r="X413" s="370"/>
      <c r="Y413" s="370"/>
      <c r="Z413" s="370"/>
    </row>
    <row r="414">
      <c r="A414" s="370"/>
      <c r="B414" s="370"/>
      <c r="C414" s="370"/>
      <c r="D414" s="370"/>
      <c r="E414" s="370"/>
      <c r="F414" s="370"/>
      <c r="G414" s="370"/>
      <c r="H414" s="370"/>
      <c r="I414" s="370"/>
      <c r="J414" s="370"/>
      <c r="K414" s="370"/>
      <c r="L414" s="370"/>
      <c r="M414" s="370"/>
      <c r="N414" s="370"/>
      <c r="O414" s="370"/>
      <c r="P414" s="370"/>
      <c r="Q414" s="370"/>
      <c r="R414" s="370"/>
      <c r="S414" s="370"/>
      <c r="T414" s="370"/>
      <c r="U414" s="370"/>
      <c r="V414" s="370"/>
      <c r="W414" s="370"/>
      <c r="X414" s="370"/>
      <c r="Y414" s="370"/>
      <c r="Z414" s="370"/>
    </row>
    <row r="415">
      <c r="A415" s="370"/>
      <c r="B415" s="370"/>
      <c r="C415" s="370"/>
      <c r="D415" s="370"/>
      <c r="E415" s="370"/>
      <c r="F415" s="370"/>
      <c r="G415" s="370"/>
      <c r="H415" s="370"/>
      <c r="I415" s="370"/>
      <c r="J415" s="370"/>
      <c r="K415" s="370"/>
      <c r="L415" s="370"/>
      <c r="M415" s="370"/>
      <c r="N415" s="370"/>
      <c r="O415" s="370"/>
      <c r="P415" s="370"/>
      <c r="Q415" s="370"/>
      <c r="R415" s="370"/>
      <c r="S415" s="370"/>
      <c r="T415" s="370"/>
      <c r="U415" s="370"/>
      <c r="V415" s="370"/>
      <c r="W415" s="370"/>
      <c r="X415" s="370"/>
      <c r="Y415" s="370"/>
      <c r="Z415" s="370"/>
    </row>
    <row r="416">
      <c r="A416" s="370"/>
      <c r="B416" s="370"/>
      <c r="C416" s="370"/>
      <c r="D416" s="370"/>
      <c r="E416" s="370"/>
      <c r="F416" s="370"/>
      <c r="G416" s="370"/>
      <c r="H416" s="370"/>
      <c r="I416" s="370"/>
      <c r="J416" s="370"/>
      <c r="K416" s="370"/>
      <c r="L416" s="370"/>
      <c r="M416" s="370"/>
      <c r="N416" s="370"/>
      <c r="O416" s="370"/>
      <c r="P416" s="370"/>
      <c r="Q416" s="370"/>
      <c r="R416" s="370"/>
      <c r="S416" s="370"/>
      <c r="T416" s="370"/>
      <c r="U416" s="370"/>
      <c r="V416" s="370"/>
      <c r="W416" s="370"/>
      <c r="X416" s="370"/>
      <c r="Y416" s="370"/>
      <c r="Z416" s="370"/>
    </row>
    <row r="417">
      <c r="A417" s="370"/>
      <c r="B417" s="370"/>
      <c r="C417" s="370"/>
      <c r="D417" s="370"/>
      <c r="E417" s="370"/>
      <c r="F417" s="370"/>
      <c r="G417" s="370"/>
      <c r="H417" s="370"/>
      <c r="I417" s="370"/>
      <c r="J417" s="370"/>
      <c r="K417" s="370"/>
      <c r="L417" s="370"/>
      <c r="M417" s="370"/>
      <c r="N417" s="370"/>
      <c r="O417" s="370"/>
      <c r="P417" s="370"/>
      <c r="Q417" s="370"/>
      <c r="R417" s="370"/>
      <c r="S417" s="370"/>
      <c r="T417" s="370"/>
      <c r="U417" s="370"/>
      <c r="V417" s="370"/>
      <c r="W417" s="370"/>
      <c r="X417" s="370"/>
      <c r="Y417" s="370"/>
      <c r="Z417" s="370"/>
    </row>
    <row r="418">
      <c r="A418" s="370"/>
      <c r="B418" s="370"/>
      <c r="C418" s="370"/>
      <c r="D418" s="370"/>
      <c r="E418" s="370"/>
      <c r="F418" s="370"/>
      <c r="G418" s="370"/>
      <c r="H418" s="370"/>
      <c r="I418" s="370"/>
      <c r="J418" s="370"/>
      <c r="K418" s="370"/>
      <c r="L418" s="370"/>
      <c r="M418" s="370"/>
      <c r="N418" s="370"/>
      <c r="O418" s="370"/>
      <c r="P418" s="370"/>
      <c r="Q418" s="370"/>
      <c r="R418" s="370"/>
      <c r="S418" s="370"/>
      <c r="T418" s="370"/>
      <c r="U418" s="370"/>
      <c r="V418" s="370"/>
      <c r="W418" s="370"/>
      <c r="X418" s="370"/>
      <c r="Y418" s="370"/>
      <c r="Z418" s="370"/>
    </row>
    <row r="419">
      <c r="A419" s="370"/>
      <c r="B419" s="370"/>
      <c r="C419" s="370"/>
      <c r="D419" s="370"/>
      <c r="E419" s="370"/>
      <c r="F419" s="370"/>
      <c r="G419" s="370"/>
      <c r="H419" s="370"/>
      <c r="I419" s="370"/>
      <c r="J419" s="370"/>
      <c r="K419" s="370"/>
      <c r="L419" s="370"/>
      <c r="M419" s="370"/>
      <c r="N419" s="370"/>
      <c r="O419" s="370"/>
      <c r="P419" s="370"/>
      <c r="Q419" s="370"/>
      <c r="R419" s="370"/>
      <c r="S419" s="370"/>
      <c r="T419" s="370"/>
      <c r="U419" s="370"/>
      <c r="V419" s="370"/>
      <c r="W419" s="370"/>
      <c r="X419" s="370"/>
      <c r="Y419" s="370"/>
      <c r="Z419" s="370"/>
    </row>
    <row r="420">
      <c r="A420" s="370"/>
      <c r="B420" s="370"/>
      <c r="C420" s="370"/>
      <c r="D420" s="370"/>
      <c r="E420" s="370"/>
      <c r="F420" s="370"/>
      <c r="G420" s="370"/>
      <c r="H420" s="370"/>
      <c r="I420" s="370"/>
      <c r="J420" s="370"/>
      <c r="K420" s="370"/>
      <c r="L420" s="370"/>
      <c r="M420" s="370"/>
      <c r="N420" s="370"/>
      <c r="O420" s="370"/>
      <c r="P420" s="370"/>
      <c r="Q420" s="370"/>
      <c r="R420" s="370"/>
      <c r="S420" s="370"/>
      <c r="T420" s="370"/>
      <c r="U420" s="370"/>
      <c r="V420" s="370"/>
      <c r="W420" s="370"/>
      <c r="X420" s="370"/>
      <c r="Y420" s="370"/>
      <c r="Z420" s="370"/>
    </row>
    <row r="421">
      <c r="A421" s="370"/>
      <c r="B421" s="370"/>
      <c r="C421" s="370"/>
      <c r="D421" s="370"/>
      <c r="E421" s="370"/>
      <c r="F421" s="370"/>
      <c r="G421" s="370"/>
      <c r="H421" s="370"/>
      <c r="I421" s="370"/>
      <c r="J421" s="370"/>
      <c r="K421" s="370"/>
      <c r="L421" s="370"/>
      <c r="M421" s="370"/>
      <c r="N421" s="370"/>
      <c r="O421" s="370"/>
      <c r="P421" s="370"/>
      <c r="Q421" s="370"/>
      <c r="R421" s="370"/>
      <c r="S421" s="370"/>
      <c r="T421" s="370"/>
      <c r="U421" s="370"/>
      <c r="V421" s="370"/>
      <c r="W421" s="370"/>
      <c r="X421" s="370"/>
      <c r="Y421" s="370"/>
      <c r="Z421" s="370"/>
    </row>
    <row r="422">
      <c r="A422" s="370"/>
      <c r="B422" s="370"/>
      <c r="C422" s="370"/>
      <c r="D422" s="370"/>
      <c r="E422" s="370"/>
      <c r="F422" s="370"/>
      <c r="G422" s="370"/>
      <c r="H422" s="370"/>
      <c r="I422" s="370"/>
      <c r="J422" s="370"/>
      <c r="K422" s="370"/>
      <c r="L422" s="370"/>
      <c r="M422" s="370"/>
      <c r="N422" s="370"/>
      <c r="O422" s="370"/>
      <c r="P422" s="370"/>
      <c r="Q422" s="370"/>
      <c r="R422" s="370"/>
      <c r="S422" s="370"/>
      <c r="T422" s="370"/>
      <c r="U422" s="370"/>
      <c r="V422" s="370"/>
      <c r="W422" s="370"/>
      <c r="X422" s="370"/>
      <c r="Y422" s="370"/>
      <c r="Z422" s="370"/>
    </row>
    <row r="423">
      <c r="A423" s="370"/>
      <c r="B423" s="370"/>
      <c r="C423" s="370"/>
      <c r="D423" s="370"/>
      <c r="E423" s="370"/>
      <c r="F423" s="370"/>
      <c r="G423" s="370"/>
      <c r="H423" s="370"/>
      <c r="I423" s="370"/>
      <c r="J423" s="370"/>
      <c r="K423" s="370"/>
      <c r="L423" s="370"/>
      <c r="M423" s="370"/>
      <c r="N423" s="370"/>
      <c r="O423" s="370"/>
      <c r="P423" s="370"/>
      <c r="Q423" s="370"/>
      <c r="R423" s="370"/>
      <c r="S423" s="370"/>
      <c r="T423" s="370"/>
      <c r="U423" s="370"/>
      <c r="V423" s="370"/>
      <c r="W423" s="370"/>
      <c r="X423" s="370"/>
      <c r="Y423" s="370"/>
      <c r="Z423" s="370"/>
    </row>
    <row r="424">
      <c r="A424" s="370"/>
      <c r="B424" s="370"/>
      <c r="C424" s="370"/>
      <c r="D424" s="370"/>
      <c r="E424" s="370"/>
      <c r="F424" s="370"/>
      <c r="G424" s="370"/>
      <c r="H424" s="370"/>
      <c r="I424" s="370"/>
      <c r="J424" s="370"/>
      <c r="K424" s="370"/>
      <c r="L424" s="370"/>
      <c r="M424" s="370"/>
      <c r="N424" s="370"/>
      <c r="O424" s="370"/>
      <c r="P424" s="370"/>
      <c r="Q424" s="370"/>
      <c r="R424" s="370"/>
      <c r="S424" s="370"/>
      <c r="T424" s="370"/>
      <c r="U424" s="370"/>
      <c r="V424" s="370"/>
      <c r="W424" s="370"/>
      <c r="X424" s="370"/>
      <c r="Y424" s="370"/>
      <c r="Z424" s="370"/>
    </row>
    <row r="425">
      <c r="A425" s="370"/>
      <c r="B425" s="370"/>
      <c r="C425" s="370"/>
      <c r="D425" s="370"/>
      <c r="E425" s="370"/>
      <c r="F425" s="370"/>
      <c r="G425" s="370"/>
      <c r="H425" s="370"/>
      <c r="I425" s="370"/>
      <c r="J425" s="370"/>
      <c r="K425" s="370"/>
      <c r="L425" s="370"/>
      <c r="M425" s="370"/>
      <c r="N425" s="370"/>
      <c r="O425" s="370"/>
      <c r="P425" s="370"/>
      <c r="Q425" s="370"/>
      <c r="R425" s="370"/>
      <c r="S425" s="370"/>
      <c r="T425" s="370"/>
      <c r="U425" s="370"/>
      <c r="V425" s="370"/>
      <c r="W425" s="370"/>
      <c r="X425" s="370"/>
      <c r="Y425" s="370"/>
      <c r="Z425" s="370"/>
    </row>
    <row r="426">
      <c r="A426" s="370"/>
      <c r="B426" s="370"/>
      <c r="C426" s="370"/>
      <c r="D426" s="370"/>
      <c r="E426" s="370"/>
      <c r="F426" s="370"/>
      <c r="G426" s="370"/>
      <c r="H426" s="370"/>
      <c r="I426" s="370"/>
      <c r="J426" s="370"/>
      <c r="K426" s="370"/>
      <c r="L426" s="370"/>
      <c r="M426" s="370"/>
      <c r="N426" s="370"/>
      <c r="O426" s="370"/>
      <c r="P426" s="370"/>
      <c r="Q426" s="370"/>
      <c r="R426" s="370"/>
      <c r="S426" s="370"/>
      <c r="T426" s="370"/>
      <c r="U426" s="370"/>
      <c r="V426" s="370"/>
      <c r="W426" s="370"/>
      <c r="X426" s="370"/>
      <c r="Y426" s="370"/>
      <c r="Z426" s="370"/>
    </row>
    <row r="427">
      <c r="A427" s="370"/>
      <c r="B427" s="370"/>
      <c r="C427" s="370"/>
      <c r="D427" s="370"/>
      <c r="E427" s="370"/>
      <c r="F427" s="370"/>
      <c r="G427" s="370"/>
      <c r="H427" s="370"/>
      <c r="I427" s="370"/>
      <c r="J427" s="370"/>
      <c r="K427" s="370"/>
      <c r="L427" s="370"/>
      <c r="M427" s="370"/>
      <c r="N427" s="370"/>
      <c r="O427" s="370"/>
      <c r="P427" s="370"/>
      <c r="Q427" s="370"/>
      <c r="R427" s="370"/>
      <c r="S427" s="370"/>
      <c r="T427" s="370"/>
      <c r="U427" s="370"/>
      <c r="V427" s="370"/>
      <c r="W427" s="370"/>
      <c r="X427" s="370"/>
      <c r="Y427" s="370"/>
      <c r="Z427" s="370"/>
    </row>
    <row r="428">
      <c r="A428" s="370"/>
      <c r="B428" s="370"/>
      <c r="C428" s="370"/>
      <c r="D428" s="370"/>
      <c r="E428" s="370"/>
      <c r="F428" s="370"/>
      <c r="G428" s="370"/>
      <c r="H428" s="370"/>
      <c r="I428" s="370"/>
      <c r="J428" s="370"/>
      <c r="K428" s="370"/>
      <c r="L428" s="370"/>
      <c r="M428" s="370"/>
      <c r="N428" s="370"/>
      <c r="O428" s="370"/>
      <c r="P428" s="370"/>
      <c r="Q428" s="370"/>
      <c r="R428" s="370"/>
      <c r="S428" s="370"/>
      <c r="T428" s="370"/>
      <c r="U428" s="370"/>
      <c r="V428" s="370"/>
      <c r="W428" s="370"/>
      <c r="X428" s="370"/>
      <c r="Y428" s="370"/>
      <c r="Z428" s="370"/>
    </row>
    <row r="429">
      <c r="A429" s="370"/>
      <c r="B429" s="370"/>
      <c r="C429" s="370"/>
      <c r="D429" s="370"/>
      <c r="E429" s="370"/>
      <c r="F429" s="370"/>
      <c r="G429" s="370"/>
      <c r="H429" s="370"/>
      <c r="I429" s="370"/>
      <c r="J429" s="370"/>
      <c r="K429" s="370"/>
      <c r="L429" s="370"/>
      <c r="M429" s="370"/>
      <c r="N429" s="370"/>
      <c r="O429" s="370"/>
      <c r="P429" s="370"/>
      <c r="Q429" s="370"/>
      <c r="R429" s="370"/>
      <c r="S429" s="370"/>
      <c r="T429" s="370"/>
      <c r="U429" s="370"/>
      <c r="V429" s="370"/>
      <c r="W429" s="370"/>
      <c r="X429" s="370"/>
      <c r="Y429" s="370"/>
      <c r="Z429" s="370"/>
    </row>
    <row r="430">
      <c r="A430" s="370"/>
      <c r="B430" s="370"/>
      <c r="C430" s="370"/>
      <c r="D430" s="370"/>
      <c r="E430" s="370"/>
      <c r="F430" s="370"/>
      <c r="G430" s="370"/>
      <c r="H430" s="370"/>
      <c r="I430" s="370"/>
      <c r="J430" s="370"/>
      <c r="K430" s="370"/>
      <c r="L430" s="370"/>
      <c r="M430" s="370"/>
      <c r="N430" s="370"/>
      <c r="O430" s="370"/>
      <c r="P430" s="370"/>
      <c r="Q430" s="370"/>
      <c r="R430" s="370"/>
      <c r="S430" s="370"/>
      <c r="T430" s="370"/>
      <c r="U430" s="370"/>
      <c r="V430" s="370"/>
      <c r="W430" s="370"/>
      <c r="X430" s="370"/>
      <c r="Y430" s="370"/>
      <c r="Z430" s="370"/>
    </row>
    <row r="431">
      <c r="A431" s="370"/>
      <c r="B431" s="370"/>
      <c r="C431" s="370"/>
      <c r="D431" s="370"/>
      <c r="E431" s="370"/>
      <c r="F431" s="370"/>
      <c r="G431" s="370"/>
      <c r="H431" s="370"/>
      <c r="I431" s="370"/>
      <c r="J431" s="370"/>
      <c r="K431" s="370"/>
      <c r="L431" s="370"/>
      <c r="M431" s="370"/>
      <c r="N431" s="370"/>
      <c r="O431" s="370"/>
      <c r="P431" s="370"/>
      <c r="Q431" s="370"/>
      <c r="R431" s="370"/>
      <c r="S431" s="370"/>
      <c r="T431" s="370"/>
      <c r="U431" s="370"/>
      <c r="V431" s="370"/>
      <c r="W431" s="370"/>
      <c r="X431" s="370"/>
      <c r="Y431" s="370"/>
      <c r="Z431" s="370"/>
    </row>
    <row r="432">
      <c r="A432" s="370"/>
      <c r="B432" s="370"/>
      <c r="C432" s="370"/>
      <c r="D432" s="370"/>
      <c r="E432" s="370"/>
      <c r="F432" s="370"/>
      <c r="G432" s="370"/>
      <c r="H432" s="370"/>
      <c r="I432" s="370"/>
      <c r="J432" s="370"/>
      <c r="K432" s="370"/>
      <c r="L432" s="370"/>
      <c r="M432" s="370"/>
      <c r="N432" s="370"/>
      <c r="O432" s="370"/>
      <c r="P432" s="370"/>
      <c r="Q432" s="370"/>
      <c r="R432" s="370"/>
      <c r="S432" s="370"/>
      <c r="T432" s="370"/>
      <c r="U432" s="370"/>
      <c r="V432" s="370"/>
      <c r="W432" s="370"/>
      <c r="X432" s="370"/>
      <c r="Y432" s="370"/>
      <c r="Z432" s="370"/>
    </row>
    <row r="433">
      <c r="A433" s="370"/>
      <c r="B433" s="370"/>
      <c r="C433" s="370"/>
      <c r="D433" s="370"/>
      <c r="E433" s="370"/>
      <c r="F433" s="370"/>
      <c r="G433" s="370"/>
      <c r="H433" s="370"/>
      <c r="I433" s="370"/>
      <c r="J433" s="370"/>
      <c r="K433" s="370"/>
      <c r="L433" s="370"/>
      <c r="M433" s="370"/>
      <c r="N433" s="370"/>
      <c r="O433" s="370"/>
      <c r="P433" s="370"/>
      <c r="Q433" s="370"/>
      <c r="R433" s="370"/>
      <c r="S433" s="370"/>
      <c r="T433" s="370"/>
      <c r="U433" s="370"/>
      <c r="V433" s="370"/>
      <c r="W433" s="370"/>
      <c r="X433" s="370"/>
      <c r="Y433" s="370"/>
      <c r="Z433" s="370"/>
    </row>
    <row r="434">
      <c r="A434" s="370"/>
      <c r="B434" s="370"/>
      <c r="C434" s="370"/>
      <c r="D434" s="370"/>
      <c r="E434" s="370"/>
      <c r="F434" s="370"/>
      <c r="G434" s="370"/>
      <c r="H434" s="370"/>
      <c r="I434" s="370"/>
      <c r="J434" s="370"/>
      <c r="K434" s="370"/>
      <c r="L434" s="370"/>
      <c r="M434" s="370"/>
      <c r="N434" s="370"/>
      <c r="O434" s="370"/>
      <c r="P434" s="370"/>
      <c r="Q434" s="370"/>
      <c r="R434" s="370"/>
      <c r="S434" s="370"/>
      <c r="T434" s="370"/>
      <c r="U434" s="370"/>
      <c r="V434" s="370"/>
      <c r="W434" s="370"/>
      <c r="X434" s="370"/>
      <c r="Y434" s="370"/>
      <c r="Z434" s="370"/>
    </row>
    <row r="435">
      <c r="A435" s="370"/>
      <c r="B435" s="370"/>
      <c r="C435" s="370"/>
      <c r="D435" s="370"/>
      <c r="E435" s="370"/>
      <c r="F435" s="370"/>
      <c r="G435" s="370"/>
      <c r="H435" s="370"/>
      <c r="I435" s="370"/>
      <c r="J435" s="370"/>
      <c r="K435" s="370"/>
      <c r="L435" s="370"/>
      <c r="M435" s="370"/>
      <c r="N435" s="370"/>
      <c r="O435" s="370"/>
      <c r="P435" s="370"/>
      <c r="Q435" s="370"/>
      <c r="R435" s="370"/>
      <c r="S435" s="370"/>
      <c r="T435" s="370"/>
      <c r="U435" s="370"/>
      <c r="V435" s="370"/>
      <c r="W435" s="370"/>
      <c r="X435" s="370"/>
      <c r="Y435" s="370"/>
      <c r="Z435" s="370"/>
    </row>
    <row r="436">
      <c r="A436" s="370"/>
      <c r="B436" s="370"/>
      <c r="C436" s="370"/>
      <c r="D436" s="370"/>
      <c r="E436" s="370"/>
      <c r="F436" s="370"/>
      <c r="G436" s="370"/>
      <c r="H436" s="370"/>
      <c r="I436" s="370"/>
      <c r="J436" s="370"/>
      <c r="K436" s="370"/>
      <c r="L436" s="370"/>
      <c r="M436" s="370"/>
      <c r="N436" s="370"/>
      <c r="O436" s="370"/>
      <c r="P436" s="370"/>
      <c r="Q436" s="370"/>
      <c r="R436" s="370"/>
      <c r="S436" s="370"/>
      <c r="T436" s="370"/>
      <c r="U436" s="370"/>
      <c r="V436" s="370"/>
      <c r="W436" s="370"/>
      <c r="X436" s="370"/>
      <c r="Y436" s="370"/>
      <c r="Z436" s="370"/>
    </row>
    <row r="437">
      <c r="A437" s="370"/>
      <c r="B437" s="370"/>
      <c r="C437" s="370"/>
      <c r="D437" s="370"/>
      <c r="E437" s="370"/>
      <c r="F437" s="370"/>
      <c r="G437" s="370"/>
      <c r="H437" s="370"/>
      <c r="I437" s="370"/>
      <c r="J437" s="370"/>
      <c r="K437" s="370"/>
      <c r="L437" s="370"/>
      <c r="M437" s="370"/>
      <c r="N437" s="370"/>
      <c r="O437" s="370"/>
      <c r="P437" s="370"/>
      <c r="Q437" s="370"/>
      <c r="R437" s="370"/>
      <c r="S437" s="370"/>
      <c r="T437" s="370"/>
      <c r="U437" s="370"/>
      <c r="V437" s="370"/>
      <c r="W437" s="370"/>
      <c r="X437" s="370"/>
      <c r="Y437" s="370"/>
      <c r="Z437" s="370"/>
    </row>
    <row r="438">
      <c r="A438" s="370"/>
      <c r="B438" s="370"/>
      <c r="C438" s="370"/>
      <c r="D438" s="370"/>
      <c r="E438" s="370"/>
      <c r="F438" s="370"/>
      <c r="G438" s="370"/>
      <c r="H438" s="370"/>
      <c r="I438" s="370"/>
      <c r="J438" s="370"/>
      <c r="K438" s="370"/>
      <c r="L438" s="370"/>
      <c r="M438" s="370"/>
      <c r="N438" s="370"/>
      <c r="O438" s="370"/>
      <c r="P438" s="370"/>
      <c r="Q438" s="370"/>
      <c r="R438" s="370"/>
      <c r="S438" s="370"/>
      <c r="T438" s="370"/>
      <c r="U438" s="370"/>
      <c r="V438" s="370"/>
      <c r="W438" s="370"/>
      <c r="X438" s="370"/>
      <c r="Y438" s="370"/>
      <c r="Z438" s="370"/>
    </row>
    <row r="439">
      <c r="A439" s="370"/>
      <c r="B439" s="370"/>
      <c r="C439" s="370"/>
      <c r="D439" s="370"/>
      <c r="E439" s="370"/>
      <c r="F439" s="370"/>
      <c r="G439" s="370"/>
      <c r="H439" s="370"/>
      <c r="I439" s="370"/>
      <c r="J439" s="370"/>
      <c r="K439" s="370"/>
      <c r="L439" s="370"/>
      <c r="M439" s="370"/>
      <c r="N439" s="370"/>
      <c r="O439" s="370"/>
      <c r="P439" s="370"/>
      <c r="Q439" s="370"/>
      <c r="R439" s="370"/>
      <c r="S439" s="370"/>
      <c r="T439" s="370"/>
      <c r="U439" s="370"/>
      <c r="V439" s="370"/>
      <c r="W439" s="370"/>
      <c r="X439" s="370"/>
      <c r="Y439" s="370"/>
      <c r="Z439" s="370"/>
    </row>
    <row r="440">
      <c r="A440" s="370"/>
      <c r="B440" s="370"/>
      <c r="C440" s="370"/>
      <c r="D440" s="370"/>
      <c r="E440" s="370"/>
      <c r="F440" s="370"/>
      <c r="G440" s="370"/>
      <c r="H440" s="370"/>
      <c r="I440" s="370"/>
      <c r="J440" s="370"/>
      <c r="K440" s="370"/>
      <c r="L440" s="370"/>
      <c r="M440" s="370"/>
      <c r="N440" s="370"/>
      <c r="O440" s="370"/>
      <c r="P440" s="370"/>
      <c r="Q440" s="370"/>
      <c r="R440" s="370"/>
      <c r="S440" s="370"/>
      <c r="T440" s="370"/>
      <c r="U440" s="370"/>
      <c r="V440" s="370"/>
      <c r="W440" s="370"/>
      <c r="X440" s="370"/>
      <c r="Y440" s="370"/>
      <c r="Z440" s="370"/>
    </row>
    <row r="441">
      <c r="A441" s="370"/>
      <c r="B441" s="370"/>
      <c r="C441" s="370"/>
      <c r="D441" s="370"/>
      <c r="E441" s="370"/>
      <c r="F441" s="370"/>
      <c r="G441" s="370"/>
      <c r="H441" s="370"/>
      <c r="I441" s="370"/>
      <c r="J441" s="370"/>
      <c r="K441" s="370"/>
      <c r="L441" s="370"/>
      <c r="M441" s="370"/>
      <c r="N441" s="370"/>
      <c r="O441" s="370"/>
      <c r="P441" s="370"/>
      <c r="Q441" s="370"/>
      <c r="R441" s="370"/>
      <c r="S441" s="370"/>
      <c r="T441" s="370"/>
      <c r="U441" s="370"/>
      <c r="V441" s="370"/>
      <c r="W441" s="370"/>
      <c r="X441" s="370"/>
      <c r="Y441" s="370"/>
      <c r="Z441" s="370"/>
    </row>
    <row r="442">
      <c r="A442" s="370"/>
      <c r="B442" s="370"/>
      <c r="C442" s="370"/>
      <c r="D442" s="370"/>
      <c r="E442" s="370"/>
      <c r="F442" s="370"/>
      <c r="G442" s="370"/>
      <c r="H442" s="370"/>
      <c r="I442" s="370"/>
      <c r="J442" s="370"/>
      <c r="K442" s="370"/>
      <c r="L442" s="370"/>
      <c r="M442" s="370"/>
      <c r="N442" s="370"/>
      <c r="O442" s="370"/>
      <c r="P442" s="370"/>
      <c r="Q442" s="370"/>
      <c r="R442" s="370"/>
      <c r="S442" s="370"/>
      <c r="T442" s="370"/>
      <c r="U442" s="370"/>
      <c r="V442" s="370"/>
      <c r="W442" s="370"/>
      <c r="X442" s="370"/>
      <c r="Y442" s="370"/>
      <c r="Z442" s="370"/>
    </row>
    <row r="443">
      <c r="A443" s="370"/>
      <c r="B443" s="370"/>
      <c r="C443" s="370"/>
      <c r="D443" s="370"/>
      <c r="E443" s="370"/>
      <c r="F443" s="370"/>
      <c r="G443" s="370"/>
      <c r="H443" s="370"/>
      <c r="I443" s="370"/>
      <c r="J443" s="370"/>
      <c r="K443" s="370"/>
      <c r="L443" s="370"/>
      <c r="M443" s="370"/>
      <c r="N443" s="370"/>
      <c r="O443" s="370"/>
      <c r="P443" s="370"/>
      <c r="Q443" s="370"/>
      <c r="R443" s="370"/>
      <c r="S443" s="370"/>
      <c r="T443" s="370"/>
      <c r="U443" s="370"/>
      <c r="V443" s="370"/>
      <c r="W443" s="370"/>
      <c r="X443" s="370"/>
      <c r="Y443" s="370"/>
      <c r="Z443" s="370"/>
    </row>
    <row r="444">
      <c r="A444" s="370"/>
      <c r="B444" s="370"/>
      <c r="C444" s="370"/>
      <c r="D444" s="370"/>
      <c r="E444" s="370"/>
      <c r="F444" s="370"/>
      <c r="G444" s="370"/>
      <c r="H444" s="370"/>
      <c r="I444" s="370"/>
      <c r="J444" s="370"/>
      <c r="K444" s="370"/>
      <c r="L444" s="370"/>
      <c r="M444" s="370"/>
      <c r="N444" s="370"/>
      <c r="O444" s="370"/>
      <c r="P444" s="370"/>
      <c r="Q444" s="370"/>
      <c r="R444" s="370"/>
      <c r="S444" s="370"/>
      <c r="T444" s="370"/>
      <c r="U444" s="370"/>
      <c r="V444" s="370"/>
      <c r="W444" s="370"/>
      <c r="X444" s="370"/>
      <c r="Y444" s="370"/>
      <c r="Z444" s="370"/>
    </row>
    <row r="445">
      <c r="A445" s="370"/>
      <c r="B445" s="370"/>
      <c r="C445" s="370"/>
      <c r="D445" s="370"/>
      <c r="E445" s="370"/>
      <c r="F445" s="370"/>
      <c r="G445" s="370"/>
      <c r="H445" s="370"/>
      <c r="I445" s="370"/>
      <c r="J445" s="370"/>
      <c r="K445" s="370"/>
      <c r="L445" s="370"/>
      <c r="M445" s="370"/>
      <c r="N445" s="370"/>
      <c r="O445" s="370"/>
      <c r="P445" s="370"/>
      <c r="Q445" s="370"/>
      <c r="R445" s="370"/>
      <c r="S445" s="370"/>
      <c r="T445" s="370"/>
      <c r="U445" s="370"/>
      <c r="V445" s="370"/>
      <c r="W445" s="370"/>
      <c r="X445" s="370"/>
      <c r="Y445" s="370"/>
      <c r="Z445" s="370"/>
    </row>
    <row r="446">
      <c r="A446" s="370"/>
      <c r="B446" s="370"/>
      <c r="C446" s="370"/>
      <c r="D446" s="370"/>
      <c r="E446" s="370"/>
      <c r="F446" s="370"/>
      <c r="G446" s="370"/>
      <c r="H446" s="370"/>
      <c r="I446" s="370"/>
      <c r="J446" s="370"/>
      <c r="K446" s="370"/>
      <c r="L446" s="370"/>
      <c r="M446" s="370"/>
      <c r="N446" s="370"/>
      <c r="O446" s="370"/>
      <c r="P446" s="370"/>
      <c r="Q446" s="370"/>
      <c r="R446" s="370"/>
      <c r="S446" s="370"/>
      <c r="T446" s="370"/>
      <c r="U446" s="370"/>
      <c r="V446" s="370"/>
      <c r="W446" s="370"/>
      <c r="X446" s="370"/>
      <c r="Y446" s="370"/>
      <c r="Z446" s="370"/>
    </row>
    <row r="447">
      <c r="A447" s="370"/>
      <c r="B447" s="370"/>
      <c r="C447" s="370"/>
      <c r="D447" s="370"/>
      <c r="E447" s="370"/>
      <c r="F447" s="370"/>
      <c r="G447" s="370"/>
      <c r="H447" s="370"/>
      <c r="I447" s="370"/>
      <c r="J447" s="370"/>
      <c r="K447" s="370"/>
      <c r="L447" s="370"/>
      <c r="M447" s="370"/>
      <c r="N447" s="370"/>
      <c r="O447" s="370"/>
      <c r="P447" s="370"/>
      <c r="Q447" s="370"/>
      <c r="R447" s="370"/>
      <c r="S447" s="370"/>
      <c r="T447" s="370"/>
      <c r="U447" s="370"/>
      <c r="V447" s="370"/>
      <c r="W447" s="370"/>
      <c r="X447" s="370"/>
      <c r="Y447" s="370"/>
      <c r="Z447" s="370"/>
    </row>
    <row r="448">
      <c r="A448" s="370"/>
      <c r="B448" s="370"/>
      <c r="C448" s="370"/>
      <c r="D448" s="370"/>
      <c r="E448" s="370"/>
      <c r="F448" s="370"/>
      <c r="G448" s="370"/>
      <c r="H448" s="370"/>
      <c r="I448" s="370"/>
      <c r="J448" s="370"/>
      <c r="K448" s="370"/>
      <c r="L448" s="370"/>
      <c r="M448" s="370"/>
      <c r="N448" s="370"/>
      <c r="O448" s="370"/>
      <c r="P448" s="370"/>
      <c r="Q448" s="370"/>
      <c r="R448" s="370"/>
      <c r="S448" s="370"/>
      <c r="T448" s="370"/>
      <c r="U448" s="370"/>
      <c r="V448" s="370"/>
      <c r="W448" s="370"/>
      <c r="X448" s="370"/>
      <c r="Y448" s="370"/>
      <c r="Z448" s="370"/>
    </row>
    <row r="449">
      <c r="A449" s="370"/>
      <c r="B449" s="370"/>
      <c r="C449" s="370"/>
      <c r="D449" s="370"/>
      <c r="E449" s="370"/>
      <c r="F449" s="370"/>
      <c r="G449" s="370"/>
      <c r="H449" s="370"/>
      <c r="I449" s="370"/>
      <c r="J449" s="370"/>
      <c r="K449" s="370"/>
      <c r="L449" s="370"/>
      <c r="M449" s="370"/>
      <c r="N449" s="370"/>
      <c r="O449" s="370"/>
      <c r="P449" s="370"/>
      <c r="Q449" s="370"/>
      <c r="R449" s="370"/>
      <c r="S449" s="370"/>
      <c r="T449" s="370"/>
      <c r="U449" s="370"/>
      <c r="V449" s="370"/>
      <c r="W449" s="370"/>
      <c r="X449" s="370"/>
      <c r="Y449" s="370"/>
      <c r="Z449" s="370"/>
    </row>
    <row r="450">
      <c r="A450" s="370"/>
      <c r="B450" s="370"/>
      <c r="C450" s="370"/>
      <c r="D450" s="370"/>
      <c r="E450" s="370"/>
      <c r="F450" s="370"/>
      <c r="G450" s="370"/>
      <c r="H450" s="370"/>
      <c r="I450" s="370"/>
      <c r="J450" s="370"/>
      <c r="K450" s="370"/>
      <c r="L450" s="370"/>
      <c r="M450" s="370"/>
      <c r="N450" s="370"/>
      <c r="O450" s="370"/>
      <c r="P450" s="370"/>
      <c r="Q450" s="370"/>
      <c r="R450" s="370"/>
      <c r="S450" s="370"/>
      <c r="T450" s="370"/>
      <c r="U450" s="370"/>
      <c r="V450" s="370"/>
      <c r="W450" s="370"/>
      <c r="X450" s="370"/>
      <c r="Y450" s="370"/>
      <c r="Z450" s="370"/>
    </row>
    <row r="451">
      <c r="A451" s="370"/>
      <c r="B451" s="370"/>
      <c r="C451" s="370"/>
      <c r="D451" s="370"/>
      <c r="E451" s="370"/>
      <c r="F451" s="370"/>
      <c r="G451" s="370"/>
      <c r="H451" s="370"/>
      <c r="I451" s="370"/>
      <c r="J451" s="370"/>
      <c r="K451" s="370"/>
      <c r="L451" s="370"/>
      <c r="M451" s="370"/>
      <c r="N451" s="370"/>
      <c r="O451" s="370"/>
      <c r="P451" s="370"/>
      <c r="Q451" s="370"/>
      <c r="R451" s="370"/>
      <c r="S451" s="370"/>
      <c r="T451" s="370"/>
      <c r="U451" s="370"/>
      <c r="V451" s="370"/>
      <c r="W451" s="370"/>
      <c r="X451" s="370"/>
      <c r="Y451" s="370"/>
      <c r="Z451" s="370"/>
    </row>
    <row r="452">
      <c r="A452" s="370"/>
      <c r="B452" s="370"/>
      <c r="C452" s="370"/>
      <c r="D452" s="370"/>
      <c r="E452" s="370"/>
      <c r="F452" s="370"/>
      <c r="G452" s="370"/>
      <c r="H452" s="370"/>
      <c r="I452" s="370"/>
      <c r="J452" s="370"/>
      <c r="K452" s="370"/>
      <c r="L452" s="370"/>
      <c r="M452" s="370"/>
      <c r="N452" s="370"/>
      <c r="O452" s="370"/>
      <c r="P452" s="370"/>
      <c r="Q452" s="370"/>
      <c r="R452" s="370"/>
      <c r="S452" s="370"/>
      <c r="T452" s="370"/>
      <c r="U452" s="370"/>
      <c r="V452" s="370"/>
      <c r="W452" s="370"/>
      <c r="X452" s="370"/>
      <c r="Y452" s="370"/>
      <c r="Z452" s="370"/>
    </row>
    <row r="453">
      <c r="A453" s="370"/>
      <c r="B453" s="370"/>
      <c r="C453" s="370"/>
      <c r="D453" s="370"/>
      <c r="E453" s="370"/>
      <c r="F453" s="370"/>
      <c r="G453" s="370"/>
      <c r="H453" s="370"/>
      <c r="I453" s="370"/>
      <c r="J453" s="370"/>
      <c r="K453" s="370"/>
      <c r="L453" s="370"/>
      <c r="M453" s="370"/>
      <c r="N453" s="370"/>
      <c r="O453" s="370"/>
      <c r="P453" s="370"/>
      <c r="Q453" s="370"/>
      <c r="R453" s="370"/>
      <c r="S453" s="370"/>
      <c r="T453" s="370"/>
      <c r="U453" s="370"/>
      <c r="V453" s="370"/>
      <c r="W453" s="370"/>
      <c r="X453" s="370"/>
      <c r="Y453" s="370"/>
      <c r="Z453" s="370"/>
    </row>
    <row r="454">
      <c r="A454" s="370"/>
      <c r="B454" s="370"/>
      <c r="C454" s="370"/>
      <c r="D454" s="370"/>
      <c r="E454" s="370"/>
      <c r="F454" s="370"/>
      <c r="G454" s="370"/>
      <c r="H454" s="370"/>
      <c r="I454" s="370"/>
      <c r="J454" s="370"/>
      <c r="K454" s="370"/>
      <c r="L454" s="370"/>
      <c r="M454" s="370"/>
      <c r="N454" s="370"/>
      <c r="O454" s="370"/>
      <c r="P454" s="370"/>
      <c r="Q454" s="370"/>
      <c r="R454" s="370"/>
      <c r="S454" s="370"/>
      <c r="T454" s="370"/>
      <c r="U454" s="370"/>
      <c r="V454" s="370"/>
      <c r="W454" s="370"/>
      <c r="X454" s="370"/>
      <c r="Y454" s="370"/>
      <c r="Z454" s="370"/>
    </row>
    <row r="455">
      <c r="A455" s="370"/>
      <c r="B455" s="370"/>
      <c r="C455" s="370"/>
      <c r="D455" s="370"/>
      <c r="E455" s="370"/>
      <c r="F455" s="370"/>
      <c r="G455" s="370"/>
      <c r="H455" s="370"/>
      <c r="I455" s="370"/>
      <c r="J455" s="370"/>
      <c r="K455" s="370"/>
      <c r="L455" s="370"/>
      <c r="M455" s="370"/>
      <c r="N455" s="370"/>
      <c r="O455" s="370"/>
      <c r="P455" s="370"/>
      <c r="Q455" s="370"/>
      <c r="R455" s="370"/>
      <c r="S455" s="370"/>
      <c r="T455" s="370"/>
      <c r="U455" s="370"/>
      <c r="V455" s="370"/>
      <c r="W455" s="370"/>
      <c r="X455" s="370"/>
      <c r="Y455" s="370"/>
      <c r="Z455" s="370"/>
    </row>
    <row r="456">
      <c r="A456" s="370"/>
      <c r="B456" s="370"/>
      <c r="C456" s="370"/>
      <c r="D456" s="370"/>
      <c r="E456" s="370"/>
      <c r="F456" s="370"/>
      <c r="G456" s="370"/>
      <c r="H456" s="370"/>
      <c r="I456" s="370"/>
      <c r="J456" s="370"/>
      <c r="K456" s="370"/>
      <c r="L456" s="370"/>
      <c r="M456" s="370"/>
      <c r="N456" s="370"/>
      <c r="O456" s="370"/>
      <c r="P456" s="370"/>
      <c r="Q456" s="370"/>
      <c r="R456" s="370"/>
      <c r="S456" s="370"/>
      <c r="T456" s="370"/>
      <c r="U456" s="370"/>
      <c r="V456" s="370"/>
      <c r="W456" s="370"/>
      <c r="X456" s="370"/>
      <c r="Y456" s="370"/>
      <c r="Z456" s="370"/>
    </row>
    <row r="457">
      <c r="A457" s="370"/>
      <c r="B457" s="370"/>
      <c r="C457" s="370"/>
      <c r="D457" s="370"/>
      <c r="E457" s="370"/>
      <c r="F457" s="370"/>
      <c r="G457" s="370"/>
      <c r="H457" s="370"/>
      <c r="I457" s="370"/>
      <c r="J457" s="370"/>
      <c r="K457" s="370"/>
      <c r="L457" s="370"/>
      <c r="M457" s="370"/>
      <c r="N457" s="370"/>
      <c r="O457" s="370"/>
      <c r="P457" s="370"/>
      <c r="Q457" s="370"/>
      <c r="R457" s="370"/>
      <c r="S457" s="370"/>
      <c r="T457" s="370"/>
      <c r="U457" s="370"/>
      <c r="V457" s="370"/>
      <c r="W457" s="370"/>
      <c r="X457" s="370"/>
      <c r="Y457" s="370"/>
      <c r="Z457" s="370"/>
    </row>
    <row r="458">
      <c r="A458" s="370"/>
      <c r="B458" s="370"/>
      <c r="C458" s="370"/>
      <c r="D458" s="370"/>
      <c r="E458" s="370"/>
      <c r="F458" s="370"/>
      <c r="G458" s="370"/>
      <c r="H458" s="370"/>
      <c r="I458" s="370"/>
      <c r="J458" s="370"/>
      <c r="K458" s="370"/>
      <c r="L458" s="370"/>
      <c r="M458" s="370"/>
      <c r="N458" s="370"/>
      <c r="O458" s="370"/>
      <c r="P458" s="370"/>
      <c r="Q458" s="370"/>
      <c r="R458" s="370"/>
      <c r="S458" s="370"/>
      <c r="T458" s="370"/>
      <c r="U458" s="370"/>
      <c r="V458" s="370"/>
      <c r="W458" s="370"/>
      <c r="X458" s="370"/>
      <c r="Y458" s="370"/>
      <c r="Z458" s="370"/>
    </row>
    <row r="459">
      <c r="A459" s="370"/>
      <c r="B459" s="370"/>
      <c r="C459" s="370"/>
      <c r="D459" s="370"/>
      <c r="E459" s="370"/>
      <c r="F459" s="370"/>
      <c r="G459" s="370"/>
      <c r="H459" s="370"/>
      <c r="I459" s="370"/>
      <c r="J459" s="370"/>
      <c r="K459" s="370"/>
      <c r="L459" s="370"/>
      <c r="M459" s="370"/>
      <c r="N459" s="370"/>
      <c r="O459" s="370"/>
      <c r="P459" s="370"/>
      <c r="Q459" s="370"/>
      <c r="R459" s="370"/>
      <c r="S459" s="370"/>
      <c r="T459" s="370"/>
      <c r="U459" s="370"/>
      <c r="V459" s="370"/>
      <c r="W459" s="370"/>
      <c r="X459" s="370"/>
      <c r="Y459" s="370"/>
      <c r="Z459" s="370"/>
    </row>
    <row r="460">
      <c r="A460" s="370"/>
      <c r="B460" s="370"/>
      <c r="C460" s="370"/>
      <c r="D460" s="370"/>
      <c r="E460" s="370"/>
      <c r="F460" s="370"/>
      <c r="G460" s="370"/>
      <c r="H460" s="370"/>
      <c r="I460" s="370"/>
      <c r="J460" s="370"/>
      <c r="K460" s="370"/>
      <c r="L460" s="370"/>
      <c r="M460" s="370"/>
      <c r="N460" s="370"/>
      <c r="O460" s="370"/>
      <c r="P460" s="370"/>
      <c r="Q460" s="370"/>
      <c r="R460" s="370"/>
      <c r="S460" s="370"/>
      <c r="T460" s="370"/>
      <c r="U460" s="370"/>
      <c r="V460" s="370"/>
      <c r="W460" s="370"/>
      <c r="X460" s="370"/>
      <c r="Y460" s="370"/>
      <c r="Z460" s="370"/>
    </row>
    <row r="461">
      <c r="A461" s="370"/>
      <c r="B461" s="370"/>
      <c r="C461" s="370"/>
      <c r="D461" s="370"/>
      <c r="E461" s="370"/>
      <c r="F461" s="370"/>
      <c r="G461" s="370"/>
      <c r="H461" s="370"/>
      <c r="I461" s="370"/>
      <c r="J461" s="370"/>
      <c r="K461" s="370"/>
      <c r="L461" s="370"/>
      <c r="M461" s="370"/>
      <c r="N461" s="370"/>
      <c r="O461" s="370"/>
      <c r="P461" s="370"/>
      <c r="Q461" s="370"/>
      <c r="R461" s="370"/>
      <c r="S461" s="370"/>
      <c r="T461" s="370"/>
      <c r="U461" s="370"/>
      <c r="V461" s="370"/>
      <c r="W461" s="370"/>
      <c r="X461" s="370"/>
      <c r="Y461" s="370"/>
      <c r="Z461" s="370"/>
    </row>
    <row r="462">
      <c r="A462" s="370"/>
      <c r="B462" s="370"/>
      <c r="C462" s="370"/>
      <c r="D462" s="370"/>
      <c r="E462" s="370"/>
      <c r="F462" s="370"/>
      <c r="G462" s="370"/>
      <c r="H462" s="370"/>
      <c r="I462" s="370"/>
      <c r="J462" s="370"/>
      <c r="K462" s="370"/>
      <c r="L462" s="370"/>
      <c r="M462" s="370"/>
      <c r="N462" s="370"/>
      <c r="O462" s="370"/>
      <c r="P462" s="370"/>
      <c r="Q462" s="370"/>
      <c r="R462" s="370"/>
      <c r="S462" s="370"/>
      <c r="T462" s="370"/>
      <c r="U462" s="370"/>
      <c r="V462" s="370"/>
      <c r="W462" s="370"/>
      <c r="X462" s="370"/>
      <c r="Y462" s="370"/>
      <c r="Z462" s="370"/>
    </row>
    <row r="463">
      <c r="A463" s="370"/>
      <c r="B463" s="370"/>
      <c r="C463" s="370"/>
      <c r="D463" s="370"/>
      <c r="E463" s="370"/>
      <c r="F463" s="370"/>
      <c r="G463" s="370"/>
      <c r="H463" s="370"/>
      <c r="I463" s="370"/>
      <c r="J463" s="370"/>
      <c r="K463" s="370"/>
      <c r="L463" s="370"/>
      <c r="M463" s="370"/>
      <c r="N463" s="370"/>
      <c r="O463" s="370"/>
      <c r="P463" s="370"/>
      <c r="Q463" s="370"/>
      <c r="R463" s="370"/>
      <c r="S463" s="370"/>
      <c r="T463" s="370"/>
      <c r="U463" s="370"/>
      <c r="V463" s="370"/>
      <c r="W463" s="370"/>
      <c r="X463" s="370"/>
      <c r="Y463" s="370"/>
      <c r="Z463" s="370"/>
    </row>
    <row r="464">
      <c r="A464" s="370"/>
      <c r="B464" s="370"/>
      <c r="C464" s="370"/>
      <c r="D464" s="370"/>
      <c r="E464" s="370"/>
      <c r="F464" s="370"/>
      <c r="G464" s="370"/>
      <c r="H464" s="370"/>
      <c r="I464" s="370"/>
      <c r="J464" s="370"/>
      <c r="K464" s="370"/>
      <c r="L464" s="370"/>
      <c r="M464" s="370"/>
      <c r="N464" s="370"/>
      <c r="O464" s="370"/>
      <c r="P464" s="370"/>
      <c r="Q464" s="370"/>
      <c r="R464" s="370"/>
      <c r="S464" s="370"/>
      <c r="T464" s="370"/>
      <c r="U464" s="370"/>
      <c r="V464" s="370"/>
      <c r="W464" s="370"/>
      <c r="X464" s="370"/>
      <c r="Y464" s="370"/>
      <c r="Z464" s="370"/>
    </row>
    <row r="465">
      <c r="A465" s="370"/>
      <c r="B465" s="370"/>
      <c r="C465" s="370"/>
      <c r="D465" s="370"/>
      <c r="E465" s="370"/>
      <c r="F465" s="370"/>
      <c r="G465" s="370"/>
      <c r="H465" s="370"/>
      <c r="I465" s="370"/>
      <c r="J465" s="370"/>
      <c r="K465" s="370"/>
      <c r="L465" s="370"/>
      <c r="M465" s="370"/>
      <c r="N465" s="370"/>
      <c r="O465" s="370"/>
      <c r="P465" s="370"/>
      <c r="Q465" s="370"/>
      <c r="R465" s="370"/>
      <c r="S465" s="370"/>
      <c r="T465" s="370"/>
      <c r="U465" s="370"/>
      <c r="V465" s="370"/>
      <c r="W465" s="370"/>
      <c r="X465" s="370"/>
      <c r="Y465" s="370"/>
      <c r="Z465" s="370"/>
    </row>
    <row r="466">
      <c r="A466" s="370"/>
      <c r="B466" s="370"/>
      <c r="C466" s="370"/>
      <c r="D466" s="370"/>
      <c r="E466" s="370"/>
      <c r="F466" s="370"/>
      <c r="G466" s="370"/>
      <c r="H466" s="370"/>
      <c r="I466" s="370"/>
      <c r="J466" s="370"/>
      <c r="K466" s="370"/>
      <c r="L466" s="370"/>
      <c r="M466" s="370"/>
      <c r="N466" s="370"/>
      <c r="O466" s="370"/>
      <c r="P466" s="370"/>
      <c r="Q466" s="370"/>
      <c r="R466" s="370"/>
      <c r="S466" s="370"/>
      <c r="T466" s="370"/>
      <c r="U466" s="370"/>
      <c r="V466" s="370"/>
      <c r="W466" s="370"/>
      <c r="X466" s="370"/>
      <c r="Y466" s="370"/>
      <c r="Z466" s="370"/>
    </row>
    <row r="467">
      <c r="A467" s="370"/>
      <c r="B467" s="370"/>
      <c r="C467" s="370"/>
      <c r="D467" s="370"/>
      <c r="E467" s="370"/>
      <c r="F467" s="370"/>
      <c r="G467" s="370"/>
      <c r="H467" s="370"/>
      <c r="I467" s="370"/>
      <c r="J467" s="370"/>
      <c r="K467" s="370"/>
      <c r="L467" s="370"/>
      <c r="M467" s="370"/>
      <c r="N467" s="370"/>
      <c r="O467" s="370"/>
      <c r="P467" s="370"/>
      <c r="Q467" s="370"/>
      <c r="R467" s="370"/>
      <c r="S467" s="370"/>
      <c r="T467" s="370"/>
      <c r="U467" s="370"/>
      <c r="V467" s="370"/>
      <c r="W467" s="370"/>
      <c r="X467" s="370"/>
      <c r="Y467" s="370"/>
      <c r="Z467" s="370"/>
    </row>
    <row r="468">
      <c r="A468" s="370"/>
      <c r="B468" s="370"/>
      <c r="C468" s="370"/>
      <c r="D468" s="370"/>
      <c r="E468" s="370"/>
      <c r="F468" s="370"/>
      <c r="G468" s="370"/>
      <c r="H468" s="370"/>
      <c r="I468" s="370"/>
      <c r="J468" s="370"/>
      <c r="K468" s="370"/>
      <c r="L468" s="370"/>
      <c r="M468" s="370"/>
      <c r="N468" s="370"/>
      <c r="O468" s="370"/>
      <c r="P468" s="370"/>
      <c r="Q468" s="370"/>
      <c r="R468" s="370"/>
      <c r="S468" s="370"/>
      <c r="T468" s="370"/>
      <c r="U468" s="370"/>
      <c r="V468" s="370"/>
      <c r="W468" s="370"/>
      <c r="X468" s="370"/>
      <c r="Y468" s="370"/>
      <c r="Z468" s="370"/>
    </row>
    <row r="469">
      <c r="A469" s="370"/>
      <c r="B469" s="370"/>
      <c r="C469" s="370"/>
      <c r="D469" s="370"/>
      <c r="E469" s="370"/>
      <c r="F469" s="370"/>
      <c r="G469" s="370"/>
      <c r="H469" s="370"/>
      <c r="I469" s="370"/>
      <c r="J469" s="370"/>
      <c r="K469" s="370"/>
      <c r="L469" s="370"/>
      <c r="M469" s="370"/>
      <c r="N469" s="370"/>
      <c r="O469" s="370"/>
      <c r="P469" s="370"/>
      <c r="Q469" s="370"/>
      <c r="R469" s="370"/>
      <c r="S469" s="370"/>
      <c r="T469" s="370"/>
      <c r="U469" s="370"/>
      <c r="V469" s="370"/>
      <c r="W469" s="370"/>
      <c r="X469" s="370"/>
      <c r="Y469" s="370"/>
      <c r="Z469" s="370"/>
    </row>
    <row r="470">
      <c r="A470" s="370"/>
      <c r="B470" s="370"/>
      <c r="C470" s="370"/>
      <c r="D470" s="370"/>
      <c r="E470" s="370"/>
      <c r="F470" s="370"/>
      <c r="G470" s="370"/>
      <c r="H470" s="370"/>
      <c r="I470" s="370"/>
      <c r="J470" s="370"/>
      <c r="K470" s="370"/>
      <c r="L470" s="370"/>
      <c r="M470" s="370"/>
      <c r="N470" s="370"/>
      <c r="O470" s="370"/>
      <c r="P470" s="370"/>
      <c r="Q470" s="370"/>
      <c r="R470" s="370"/>
      <c r="S470" s="370"/>
      <c r="T470" s="370"/>
      <c r="U470" s="370"/>
      <c r="V470" s="370"/>
      <c r="W470" s="370"/>
      <c r="X470" s="370"/>
      <c r="Y470" s="370"/>
      <c r="Z470" s="370"/>
    </row>
    <row r="471">
      <c r="A471" s="370"/>
      <c r="B471" s="370"/>
      <c r="C471" s="370"/>
      <c r="D471" s="370"/>
      <c r="E471" s="370"/>
      <c r="F471" s="370"/>
      <c r="G471" s="370"/>
      <c r="H471" s="370"/>
      <c r="I471" s="370"/>
      <c r="J471" s="370"/>
      <c r="K471" s="370"/>
      <c r="L471" s="370"/>
      <c r="M471" s="370"/>
      <c r="N471" s="370"/>
      <c r="O471" s="370"/>
      <c r="P471" s="370"/>
      <c r="Q471" s="370"/>
      <c r="R471" s="370"/>
      <c r="S471" s="370"/>
      <c r="T471" s="370"/>
      <c r="U471" s="370"/>
      <c r="V471" s="370"/>
      <c r="W471" s="370"/>
      <c r="X471" s="370"/>
      <c r="Y471" s="370"/>
      <c r="Z471" s="370"/>
    </row>
    <row r="472">
      <c r="A472" s="370"/>
      <c r="B472" s="370"/>
      <c r="C472" s="370"/>
      <c r="D472" s="370"/>
      <c r="E472" s="370"/>
      <c r="F472" s="370"/>
      <c r="G472" s="370"/>
      <c r="H472" s="370"/>
      <c r="I472" s="370"/>
      <c r="J472" s="370"/>
      <c r="K472" s="370"/>
      <c r="L472" s="370"/>
      <c r="M472" s="370"/>
      <c r="N472" s="370"/>
      <c r="O472" s="370"/>
      <c r="P472" s="370"/>
      <c r="Q472" s="370"/>
      <c r="R472" s="370"/>
      <c r="S472" s="370"/>
      <c r="T472" s="370"/>
      <c r="U472" s="370"/>
      <c r="V472" s="370"/>
      <c r="W472" s="370"/>
      <c r="X472" s="370"/>
      <c r="Y472" s="370"/>
      <c r="Z472" s="370"/>
    </row>
    <row r="473">
      <c r="A473" s="370"/>
      <c r="B473" s="370"/>
      <c r="C473" s="370"/>
      <c r="D473" s="370"/>
      <c r="E473" s="370"/>
      <c r="F473" s="370"/>
      <c r="G473" s="370"/>
      <c r="H473" s="370"/>
      <c r="I473" s="370"/>
      <c r="J473" s="370"/>
      <c r="K473" s="370"/>
      <c r="L473" s="370"/>
      <c r="M473" s="370"/>
      <c r="N473" s="370"/>
      <c r="O473" s="370"/>
      <c r="P473" s="370"/>
      <c r="Q473" s="370"/>
      <c r="R473" s="370"/>
      <c r="S473" s="370"/>
      <c r="T473" s="370"/>
      <c r="U473" s="370"/>
      <c r="V473" s="370"/>
      <c r="W473" s="370"/>
      <c r="X473" s="370"/>
      <c r="Y473" s="370"/>
      <c r="Z473" s="370"/>
    </row>
    <row r="474">
      <c r="A474" s="370"/>
      <c r="B474" s="370"/>
      <c r="C474" s="370"/>
      <c r="D474" s="370"/>
      <c r="E474" s="370"/>
      <c r="F474" s="370"/>
      <c r="G474" s="370"/>
      <c r="H474" s="370"/>
      <c r="I474" s="370"/>
      <c r="J474" s="370"/>
      <c r="K474" s="370"/>
      <c r="L474" s="370"/>
      <c r="M474" s="370"/>
      <c r="N474" s="370"/>
      <c r="O474" s="370"/>
      <c r="P474" s="370"/>
      <c r="Q474" s="370"/>
      <c r="R474" s="370"/>
      <c r="S474" s="370"/>
      <c r="T474" s="370"/>
      <c r="U474" s="370"/>
      <c r="V474" s="370"/>
      <c r="W474" s="370"/>
      <c r="X474" s="370"/>
      <c r="Y474" s="370"/>
      <c r="Z474" s="370"/>
    </row>
    <row r="475">
      <c r="A475" s="370"/>
      <c r="B475" s="370"/>
      <c r="C475" s="370"/>
      <c r="D475" s="370"/>
      <c r="E475" s="370"/>
      <c r="F475" s="370"/>
      <c r="G475" s="370"/>
      <c r="H475" s="370"/>
      <c r="I475" s="370"/>
      <c r="J475" s="370"/>
      <c r="K475" s="370"/>
      <c r="L475" s="370"/>
      <c r="M475" s="370"/>
      <c r="N475" s="370"/>
      <c r="O475" s="370"/>
      <c r="P475" s="370"/>
      <c r="Q475" s="370"/>
      <c r="R475" s="370"/>
      <c r="S475" s="370"/>
      <c r="T475" s="370"/>
      <c r="U475" s="370"/>
      <c r="V475" s="370"/>
      <c r="W475" s="370"/>
      <c r="X475" s="370"/>
      <c r="Y475" s="370"/>
      <c r="Z475" s="370"/>
    </row>
    <row r="476">
      <c r="A476" s="370"/>
      <c r="B476" s="370"/>
      <c r="C476" s="370"/>
      <c r="D476" s="370"/>
      <c r="E476" s="370"/>
      <c r="F476" s="370"/>
      <c r="G476" s="370"/>
      <c r="H476" s="370"/>
      <c r="I476" s="370"/>
      <c r="J476" s="370"/>
      <c r="K476" s="370"/>
      <c r="L476" s="370"/>
      <c r="M476" s="370"/>
      <c r="N476" s="370"/>
      <c r="O476" s="370"/>
      <c r="P476" s="370"/>
      <c r="Q476" s="370"/>
      <c r="R476" s="370"/>
      <c r="S476" s="370"/>
      <c r="T476" s="370"/>
      <c r="U476" s="370"/>
      <c r="V476" s="370"/>
      <c r="W476" s="370"/>
      <c r="X476" s="370"/>
      <c r="Y476" s="370"/>
      <c r="Z476" s="370"/>
    </row>
    <row r="477">
      <c r="A477" s="370"/>
      <c r="B477" s="370"/>
      <c r="C477" s="370"/>
      <c r="D477" s="370"/>
      <c r="E477" s="370"/>
      <c r="F477" s="370"/>
      <c r="G477" s="370"/>
      <c r="H477" s="370"/>
      <c r="I477" s="370"/>
      <c r="J477" s="370"/>
      <c r="K477" s="370"/>
      <c r="L477" s="370"/>
      <c r="M477" s="370"/>
      <c r="N477" s="370"/>
      <c r="O477" s="370"/>
      <c r="P477" s="370"/>
      <c r="Q477" s="370"/>
      <c r="R477" s="370"/>
      <c r="S477" s="370"/>
      <c r="T477" s="370"/>
      <c r="U477" s="370"/>
      <c r="V477" s="370"/>
      <c r="W477" s="370"/>
      <c r="X477" s="370"/>
      <c r="Y477" s="370"/>
      <c r="Z477" s="370"/>
    </row>
    <row r="478">
      <c r="A478" s="370"/>
      <c r="B478" s="370"/>
      <c r="C478" s="370"/>
      <c r="D478" s="370"/>
      <c r="E478" s="370"/>
      <c r="F478" s="370"/>
      <c r="G478" s="370"/>
      <c r="H478" s="370"/>
      <c r="I478" s="370"/>
      <c r="J478" s="370"/>
      <c r="K478" s="370"/>
      <c r="L478" s="370"/>
      <c r="M478" s="370"/>
      <c r="N478" s="370"/>
      <c r="O478" s="370"/>
      <c r="P478" s="370"/>
      <c r="Q478" s="370"/>
      <c r="R478" s="370"/>
      <c r="S478" s="370"/>
      <c r="T478" s="370"/>
      <c r="U478" s="370"/>
      <c r="V478" s="370"/>
      <c r="W478" s="370"/>
      <c r="X478" s="370"/>
      <c r="Y478" s="370"/>
      <c r="Z478" s="370"/>
    </row>
    <row r="479">
      <c r="A479" s="370"/>
      <c r="B479" s="370"/>
      <c r="C479" s="370"/>
      <c r="D479" s="370"/>
      <c r="E479" s="370"/>
      <c r="F479" s="370"/>
      <c r="G479" s="370"/>
      <c r="H479" s="370"/>
      <c r="I479" s="370"/>
      <c r="J479" s="370"/>
      <c r="K479" s="370"/>
      <c r="L479" s="370"/>
      <c r="M479" s="370"/>
      <c r="N479" s="370"/>
      <c r="O479" s="370"/>
      <c r="P479" s="370"/>
      <c r="Q479" s="370"/>
      <c r="R479" s="370"/>
      <c r="S479" s="370"/>
      <c r="T479" s="370"/>
      <c r="U479" s="370"/>
      <c r="V479" s="370"/>
      <c r="W479" s="370"/>
      <c r="X479" s="370"/>
      <c r="Y479" s="370"/>
      <c r="Z479" s="370"/>
    </row>
    <row r="480">
      <c r="A480" s="370"/>
      <c r="B480" s="370"/>
      <c r="C480" s="370"/>
      <c r="D480" s="370"/>
      <c r="E480" s="370"/>
      <c r="F480" s="370"/>
      <c r="G480" s="370"/>
      <c r="H480" s="370"/>
      <c r="I480" s="370"/>
      <c r="J480" s="370"/>
      <c r="K480" s="370"/>
      <c r="L480" s="370"/>
      <c r="M480" s="370"/>
      <c r="N480" s="370"/>
      <c r="O480" s="370"/>
      <c r="P480" s="370"/>
      <c r="Q480" s="370"/>
      <c r="R480" s="370"/>
      <c r="S480" s="370"/>
      <c r="T480" s="370"/>
      <c r="U480" s="370"/>
      <c r="V480" s="370"/>
      <c r="W480" s="370"/>
      <c r="X480" s="370"/>
      <c r="Y480" s="370"/>
      <c r="Z480" s="370"/>
    </row>
    <row r="481">
      <c r="A481" s="370"/>
      <c r="B481" s="370"/>
      <c r="C481" s="370"/>
      <c r="D481" s="370"/>
      <c r="E481" s="370"/>
      <c r="F481" s="370"/>
      <c r="G481" s="370"/>
      <c r="H481" s="370"/>
      <c r="I481" s="370"/>
      <c r="J481" s="370"/>
      <c r="K481" s="370"/>
      <c r="L481" s="370"/>
      <c r="M481" s="370"/>
      <c r="N481" s="370"/>
      <c r="O481" s="370"/>
      <c r="P481" s="370"/>
      <c r="Q481" s="370"/>
      <c r="R481" s="370"/>
      <c r="S481" s="370"/>
      <c r="T481" s="370"/>
      <c r="U481" s="370"/>
      <c r="V481" s="370"/>
      <c r="W481" s="370"/>
      <c r="X481" s="370"/>
      <c r="Y481" s="370"/>
      <c r="Z481" s="370"/>
    </row>
    <row r="482">
      <c r="A482" s="370"/>
      <c r="B482" s="370"/>
      <c r="C482" s="370"/>
      <c r="D482" s="370"/>
      <c r="E482" s="370"/>
      <c r="F482" s="370"/>
      <c r="G482" s="370"/>
      <c r="H482" s="370"/>
      <c r="I482" s="370"/>
      <c r="J482" s="370"/>
      <c r="K482" s="370"/>
      <c r="L482" s="370"/>
      <c r="M482" s="370"/>
      <c r="N482" s="370"/>
      <c r="O482" s="370"/>
      <c r="P482" s="370"/>
      <c r="Q482" s="370"/>
      <c r="R482" s="370"/>
      <c r="S482" s="370"/>
      <c r="T482" s="370"/>
      <c r="U482" s="370"/>
      <c r="V482" s="370"/>
      <c r="W482" s="370"/>
      <c r="X482" s="370"/>
      <c r="Y482" s="370"/>
      <c r="Z482" s="370"/>
    </row>
    <row r="483">
      <c r="A483" s="370"/>
      <c r="B483" s="370"/>
      <c r="C483" s="370"/>
      <c r="D483" s="370"/>
      <c r="E483" s="370"/>
      <c r="F483" s="370"/>
      <c r="G483" s="370"/>
      <c r="H483" s="370"/>
      <c r="I483" s="370"/>
      <c r="J483" s="370"/>
      <c r="K483" s="370"/>
      <c r="L483" s="370"/>
      <c r="M483" s="370"/>
      <c r="N483" s="370"/>
      <c r="O483" s="370"/>
      <c r="P483" s="370"/>
      <c r="Q483" s="370"/>
      <c r="R483" s="370"/>
      <c r="S483" s="370"/>
      <c r="T483" s="370"/>
      <c r="U483" s="370"/>
      <c r="V483" s="370"/>
      <c r="W483" s="370"/>
      <c r="X483" s="370"/>
      <c r="Y483" s="370"/>
      <c r="Z483" s="370"/>
    </row>
    <row r="484">
      <c r="A484" s="370"/>
      <c r="B484" s="370"/>
      <c r="C484" s="370"/>
      <c r="D484" s="370"/>
      <c r="E484" s="370"/>
      <c r="F484" s="370"/>
      <c r="G484" s="370"/>
      <c r="H484" s="370"/>
      <c r="I484" s="370"/>
      <c r="J484" s="370"/>
      <c r="K484" s="370"/>
      <c r="L484" s="370"/>
      <c r="M484" s="370"/>
      <c r="N484" s="370"/>
      <c r="O484" s="370"/>
      <c r="P484" s="370"/>
      <c r="Q484" s="370"/>
      <c r="R484" s="370"/>
      <c r="S484" s="370"/>
      <c r="T484" s="370"/>
      <c r="U484" s="370"/>
      <c r="V484" s="370"/>
      <c r="W484" s="370"/>
      <c r="X484" s="370"/>
      <c r="Y484" s="370"/>
      <c r="Z484" s="370"/>
    </row>
    <row r="485">
      <c r="A485" s="370"/>
      <c r="B485" s="370"/>
      <c r="C485" s="370"/>
      <c r="D485" s="370"/>
      <c r="E485" s="370"/>
      <c r="F485" s="370"/>
      <c r="G485" s="370"/>
      <c r="H485" s="370"/>
      <c r="I485" s="370"/>
      <c r="J485" s="370"/>
      <c r="K485" s="370"/>
      <c r="L485" s="370"/>
      <c r="M485" s="370"/>
      <c r="N485" s="370"/>
      <c r="O485" s="370"/>
      <c r="P485" s="370"/>
      <c r="Q485" s="370"/>
      <c r="R485" s="370"/>
      <c r="S485" s="370"/>
      <c r="T485" s="370"/>
      <c r="U485" s="370"/>
      <c r="V485" s="370"/>
      <c r="W485" s="370"/>
      <c r="X485" s="370"/>
      <c r="Y485" s="370"/>
      <c r="Z485" s="370"/>
    </row>
    <row r="486">
      <c r="A486" s="370"/>
      <c r="B486" s="370"/>
      <c r="C486" s="370"/>
      <c r="D486" s="370"/>
      <c r="E486" s="370"/>
      <c r="F486" s="370"/>
      <c r="G486" s="370"/>
      <c r="H486" s="370"/>
      <c r="I486" s="370"/>
      <c r="J486" s="370"/>
      <c r="K486" s="370"/>
      <c r="L486" s="370"/>
      <c r="M486" s="370"/>
      <c r="N486" s="370"/>
      <c r="O486" s="370"/>
      <c r="P486" s="370"/>
      <c r="Q486" s="370"/>
      <c r="R486" s="370"/>
      <c r="S486" s="370"/>
      <c r="T486" s="370"/>
      <c r="U486" s="370"/>
      <c r="V486" s="370"/>
      <c r="W486" s="370"/>
      <c r="X486" s="370"/>
      <c r="Y486" s="370"/>
      <c r="Z486" s="370"/>
    </row>
    <row r="487">
      <c r="A487" s="370"/>
      <c r="B487" s="370"/>
      <c r="C487" s="370"/>
      <c r="D487" s="370"/>
      <c r="E487" s="370"/>
      <c r="F487" s="370"/>
      <c r="G487" s="370"/>
      <c r="H487" s="370"/>
      <c r="I487" s="370"/>
      <c r="J487" s="370"/>
      <c r="K487" s="370"/>
      <c r="L487" s="370"/>
      <c r="M487" s="370"/>
      <c r="N487" s="370"/>
      <c r="O487" s="370"/>
      <c r="P487" s="370"/>
      <c r="Q487" s="370"/>
      <c r="R487" s="370"/>
      <c r="S487" s="370"/>
      <c r="T487" s="370"/>
      <c r="U487" s="370"/>
      <c r="V487" s="370"/>
      <c r="W487" s="370"/>
      <c r="X487" s="370"/>
      <c r="Y487" s="370"/>
      <c r="Z487" s="370"/>
    </row>
    <row r="488">
      <c r="A488" s="370"/>
      <c r="B488" s="370"/>
      <c r="C488" s="370"/>
      <c r="D488" s="370"/>
      <c r="E488" s="370"/>
      <c r="F488" s="370"/>
      <c r="G488" s="370"/>
      <c r="H488" s="370"/>
      <c r="I488" s="370"/>
      <c r="J488" s="370"/>
      <c r="K488" s="370"/>
      <c r="L488" s="370"/>
      <c r="M488" s="370"/>
      <c r="N488" s="370"/>
      <c r="O488" s="370"/>
      <c r="P488" s="370"/>
      <c r="Q488" s="370"/>
      <c r="R488" s="370"/>
      <c r="S488" s="370"/>
      <c r="T488" s="370"/>
      <c r="U488" s="370"/>
      <c r="V488" s="370"/>
      <c r="W488" s="370"/>
      <c r="X488" s="370"/>
      <c r="Y488" s="370"/>
      <c r="Z488" s="370"/>
    </row>
    <row r="489">
      <c r="A489" s="370"/>
      <c r="B489" s="370"/>
      <c r="C489" s="370"/>
      <c r="D489" s="370"/>
      <c r="E489" s="370"/>
      <c r="F489" s="370"/>
      <c r="G489" s="370"/>
      <c r="H489" s="370"/>
      <c r="I489" s="370"/>
      <c r="J489" s="370"/>
      <c r="K489" s="370"/>
      <c r="L489" s="370"/>
      <c r="M489" s="370"/>
      <c r="N489" s="370"/>
      <c r="O489" s="370"/>
      <c r="P489" s="370"/>
      <c r="Q489" s="370"/>
      <c r="R489" s="370"/>
      <c r="S489" s="370"/>
      <c r="T489" s="370"/>
      <c r="U489" s="370"/>
      <c r="V489" s="370"/>
      <c r="W489" s="370"/>
      <c r="X489" s="370"/>
      <c r="Y489" s="370"/>
      <c r="Z489" s="370"/>
    </row>
    <row r="490">
      <c r="A490" s="370"/>
      <c r="B490" s="370"/>
      <c r="C490" s="370"/>
      <c r="D490" s="370"/>
      <c r="E490" s="370"/>
      <c r="F490" s="370"/>
      <c r="G490" s="370"/>
      <c r="H490" s="370"/>
      <c r="I490" s="370"/>
      <c r="J490" s="370"/>
      <c r="K490" s="370"/>
      <c r="L490" s="370"/>
      <c r="M490" s="370"/>
      <c r="N490" s="370"/>
      <c r="O490" s="370"/>
      <c r="P490" s="370"/>
      <c r="Q490" s="370"/>
      <c r="R490" s="370"/>
      <c r="S490" s="370"/>
      <c r="T490" s="370"/>
      <c r="U490" s="370"/>
      <c r="V490" s="370"/>
      <c r="W490" s="370"/>
      <c r="X490" s="370"/>
      <c r="Y490" s="370"/>
      <c r="Z490" s="370"/>
    </row>
    <row r="491">
      <c r="A491" s="370"/>
      <c r="B491" s="370"/>
      <c r="C491" s="370"/>
      <c r="D491" s="370"/>
      <c r="E491" s="370"/>
      <c r="F491" s="370"/>
      <c r="G491" s="370"/>
      <c r="H491" s="370"/>
      <c r="I491" s="370"/>
      <c r="J491" s="370"/>
      <c r="K491" s="370"/>
      <c r="L491" s="370"/>
      <c r="M491" s="370"/>
      <c r="N491" s="370"/>
      <c r="O491" s="370"/>
      <c r="P491" s="370"/>
      <c r="Q491" s="370"/>
      <c r="R491" s="370"/>
      <c r="S491" s="370"/>
      <c r="T491" s="370"/>
      <c r="U491" s="370"/>
      <c r="V491" s="370"/>
      <c r="W491" s="370"/>
      <c r="X491" s="370"/>
      <c r="Y491" s="370"/>
      <c r="Z491" s="370"/>
    </row>
    <row r="492">
      <c r="A492" s="370"/>
      <c r="B492" s="370"/>
      <c r="C492" s="370"/>
      <c r="D492" s="370"/>
      <c r="E492" s="370"/>
      <c r="F492" s="370"/>
      <c r="G492" s="370"/>
      <c r="H492" s="370"/>
      <c r="I492" s="370"/>
      <c r="J492" s="370"/>
      <c r="K492" s="370"/>
      <c r="L492" s="370"/>
      <c r="M492" s="370"/>
      <c r="N492" s="370"/>
      <c r="O492" s="370"/>
      <c r="P492" s="370"/>
      <c r="Q492" s="370"/>
      <c r="R492" s="370"/>
      <c r="S492" s="370"/>
      <c r="T492" s="370"/>
      <c r="U492" s="370"/>
      <c r="V492" s="370"/>
      <c r="W492" s="370"/>
      <c r="X492" s="370"/>
      <c r="Y492" s="370"/>
      <c r="Z492" s="370"/>
    </row>
    <row r="493">
      <c r="A493" s="370"/>
      <c r="B493" s="370"/>
      <c r="C493" s="370"/>
      <c r="D493" s="370"/>
      <c r="E493" s="370"/>
      <c r="F493" s="370"/>
      <c r="G493" s="370"/>
      <c r="H493" s="370"/>
      <c r="I493" s="370"/>
      <c r="J493" s="370"/>
      <c r="K493" s="370"/>
      <c r="L493" s="370"/>
      <c r="M493" s="370"/>
      <c r="N493" s="370"/>
      <c r="O493" s="370"/>
      <c r="P493" s="370"/>
      <c r="Q493" s="370"/>
      <c r="R493" s="370"/>
      <c r="S493" s="370"/>
      <c r="T493" s="370"/>
      <c r="U493" s="370"/>
      <c r="V493" s="370"/>
      <c r="W493" s="370"/>
      <c r="X493" s="370"/>
      <c r="Y493" s="370"/>
      <c r="Z493" s="370"/>
    </row>
    <row r="494">
      <c r="A494" s="370"/>
      <c r="B494" s="370"/>
      <c r="C494" s="370"/>
      <c r="D494" s="370"/>
      <c r="E494" s="370"/>
      <c r="F494" s="370"/>
      <c r="G494" s="370"/>
      <c r="H494" s="370"/>
      <c r="I494" s="370"/>
      <c r="J494" s="370"/>
      <c r="K494" s="370"/>
      <c r="L494" s="370"/>
      <c r="M494" s="370"/>
      <c r="N494" s="370"/>
      <c r="O494" s="370"/>
      <c r="P494" s="370"/>
      <c r="Q494" s="370"/>
      <c r="R494" s="370"/>
      <c r="S494" s="370"/>
      <c r="T494" s="370"/>
      <c r="U494" s="370"/>
      <c r="V494" s="370"/>
      <c r="W494" s="370"/>
      <c r="X494" s="370"/>
      <c r="Y494" s="370"/>
      <c r="Z494" s="370"/>
    </row>
    <row r="495">
      <c r="A495" s="370"/>
      <c r="B495" s="370"/>
      <c r="C495" s="370"/>
      <c r="D495" s="370"/>
      <c r="E495" s="370"/>
      <c r="F495" s="370"/>
      <c r="G495" s="370"/>
      <c r="H495" s="370"/>
      <c r="I495" s="370"/>
      <c r="J495" s="370"/>
      <c r="K495" s="370"/>
      <c r="L495" s="370"/>
      <c r="M495" s="370"/>
      <c r="N495" s="370"/>
      <c r="O495" s="370"/>
      <c r="P495" s="370"/>
      <c r="Q495" s="370"/>
      <c r="R495" s="370"/>
      <c r="S495" s="370"/>
      <c r="T495" s="370"/>
      <c r="U495" s="370"/>
      <c r="V495" s="370"/>
      <c r="W495" s="370"/>
      <c r="X495" s="370"/>
      <c r="Y495" s="370"/>
      <c r="Z495" s="370"/>
    </row>
    <row r="496">
      <c r="A496" s="370"/>
      <c r="B496" s="370"/>
      <c r="C496" s="370"/>
      <c r="D496" s="370"/>
      <c r="E496" s="370"/>
      <c r="F496" s="370"/>
      <c r="G496" s="370"/>
      <c r="H496" s="370"/>
      <c r="I496" s="370"/>
      <c r="J496" s="370"/>
      <c r="K496" s="370"/>
      <c r="L496" s="370"/>
      <c r="M496" s="370"/>
      <c r="N496" s="370"/>
      <c r="O496" s="370"/>
      <c r="P496" s="370"/>
      <c r="Q496" s="370"/>
      <c r="R496" s="370"/>
      <c r="S496" s="370"/>
      <c r="T496" s="370"/>
      <c r="U496" s="370"/>
      <c r="V496" s="370"/>
      <c r="W496" s="370"/>
      <c r="X496" s="370"/>
      <c r="Y496" s="370"/>
      <c r="Z496" s="370"/>
    </row>
    <row r="497">
      <c r="A497" s="370"/>
      <c r="B497" s="370"/>
      <c r="C497" s="370"/>
      <c r="D497" s="370"/>
      <c r="E497" s="370"/>
      <c r="F497" s="370"/>
      <c r="G497" s="370"/>
      <c r="H497" s="370"/>
      <c r="I497" s="370"/>
      <c r="J497" s="370"/>
      <c r="K497" s="370"/>
      <c r="L497" s="370"/>
      <c r="M497" s="370"/>
      <c r="N497" s="370"/>
      <c r="O497" s="370"/>
      <c r="P497" s="370"/>
      <c r="Q497" s="370"/>
      <c r="R497" s="370"/>
      <c r="S497" s="370"/>
      <c r="T497" s="370"/>
      <c r="U497" s="370"/>
      <c r="V497" s="370"/>
      <c r="W497" s="370"/>
      <c r="X497" s="370"/>
      <c r="Y497" s="370"/>
      <c r="Z497" s="370"/>
    </row>
    <row r="498">
      <c r="A498" s="370"/>
      <c r="B498" s="370"/>
      <c r="C498" s="370"/>
      <c r="D498" s="370"/>
      <c r="E498" s="370"/>
      <c r="F498" s="370"/>
      <c r="G498" s="370"/>
      <c r="H498" s="370"/>
      <c r="I498" s="370"/>
      <c r="J498" s="370"/>
      <c r="K498" s="370"/>
      <c r="L498" s="370"/>
      <c r="M498" s="370"/>
      <c r="N498" s="370"/>
      <c r="O498" s="370"/>
      <c r="P498" s="370"/>
      <c r="Q498" s="370"/>
      <c r="R498" s="370"/>
      <c r="S498" s="370"/>
      <c r="T498" s="370"/>
      <c r="U498" s="370"/>
      <c r="V498" s="370"/>
      <c r="W498" s="370"/>
      <c r="X498" s="370"/>
      <c r="Y498" s="370"/>
      <c r="Z498" s="370"/>
    </row>
    <row r="499">
      <c r="A499" s="370"/>
      <c r="B499" s="370"/>
      <c r="C499" s="370"/>
      <c r="D499" s="370"/>
      <c r="E499" s="370"/>
      <c r="F499" s="370"/>
      <c r="G499" s="370"/>
      <c r="H499" s="370"/>
      <c r="I499" s="370"/>
      <c r="J499" s="370"/>
      <c r="K499" s="370"/>
      <c r="L499" s="370"/>
      <c r="M499" s="370"/>
      <c r="N499" s="370"/>
      <c r="O499" s="370"/>
      <c r="P499" s="370"/>
      <c r="Q499" s="370"/>
      <c r="R499" s="370"/>
      <c r="S499" s="370"/>
      <c r="T499" s="370"/>
      <c r="U499" s="370"/>
      <c r="V499" s="370"/>
      <c r="W499" s="370"/>
      <c r="X499" s="370"/>
      <c r="Y499" s="370"/>
      <c r="Z499" s="370"/>
    </row>
    <row r="500">
      <c r="A500" s="370"/>
      <c r="B500" s="370"/>
      <c r="C500" s="370"/>
      <c r="D500" s="370"/>
      <c r="E500" s="370"/>
      <c r="F500" s="370"/>
      <c r="G500" s="370"/>
      <c r="H500" s="370"/>
      <c r="I500" s="370"/>
      <c r="J500" s="370"/>
      <c r="K500" s="370"/>
      <c r="L500" s="370"/>
      <c r="M500" s="370"/>
      <c r="N500" s="370"/>
      <c r="O500" s="370"/>
      <c r="P500" s="370"/>
      <c r="Q500" s="370"/>
      <c r="R500" s="370"/>
      <c r="S500" s="370"/>
      <c r="T500" s="370"/>
      <c r="U500" s="370"/>
      <c r="V500" s="370"/>
      <c r="W500" s="370"/>
      <c r="X500" s="370"/>
      <c r="Y500" s="370"/>
      <c r="Z500" s="370"/>
    </row>
    <row r="501">
      <c r="A501" s="370"/>
      <c r="B501" s="370"/>
      <c r="C501" s="370"/>
      <c r="D501" s="370"/>
      <c r="E501" s="370"/>
      <c r="F501" s="370"/>
      <c r="G501" s="370"/>
      <c r="H501" s="370"/>
      <c r="I501" s="370"/>
      <c r="J501" s="370"/>
      <c r="K501" s="370"/>
      <c r="L501" s="370"/>
      <c r="M501" s="370"/>
      <c r="N501" s="370"/>
      <c r="O501" s="370"/>
      <c r="P501" s="370"/>
      <c r="Q501" s="370"/>
      <c r="R501" s="370"/>
      <c r="S501" s="370"/>
      <c r="T501" s="370"/>
      <c r="U501" s="370"/>
      <c r="V501" s="370"/>
      <c r="W501" s="370"/>
      <c r="X501" s="370"/>
      <c r="Y501" s="370"/>
      <c r="Z501" s="370"/>
    </row>
    <row r="502">
      <c r="A502" s="370"/>
      <c r="B502" s="370"/>
      <c r="C502" s="370"/>
      <c r="D502" s="370"/>
      <c r="E502" s="370"/>
      <c r="F502" s="370"/>
      <c r="G502" s="370"/>
      <c r="H502" s="370"/>
      <c r="I502" s="370"/>
      <c r="J502" s="370"/>
      <c r="K502" s="370"/>
      <c r="L502" s="370"/>
      <c r="M502" s="370"/>
      <c r="N502" s="370"/>
      <c r="O502" s="370"/>
      <c r="P502" s="370"/>
      <c r="Q502" s="370"/>
      <c r="R502" s="370"/>
      <c r="S502" s="370"/>
      <c r="T502" s="370"/>
      <c r="U502" s="370"/>
      <c r="V502" s="370"/>
      <c r="W502" s="370"/>
      <c r="X502" s="370"/>
      <c r="Y502" s="370"/>
      <c r="Z502" s="370"/>
    </row>
    <row r="503">
      <c r="A503" s="370"/>
      <c r="B503" s="370"/>
      <c r="C503" s="370"/>
      <c r="D503" s="370"/>
      <c r="E503" s="370"/>
      <c r="F503" s="370"/>
      <c r="G503" s="370"/>
      <c r="H503" s="370"/>
      <c r="I503" s="370"/>
      <c r="J503" s="370"/>
      <c r="K503" s="370"/>
      <c r="L503" s="370"/>
      <c r="M503" s="370"/>
      <c r="N503" s="370"/>
      <c r="O503" s="370"/>
      <c r="P503" s="370"/>
      <c r="Q503" s="370"/>
      <c r="R503" s="370"/>
      <c r="S503" s="370"/>
      <c r="T503" s="370"/>
      <c r="U503" s="370"/>
      <c r="V503" s="370"/>
      <c r="W503" s="370"/>
      <c r="X503" s="370"/>
      <c r="Y503" s="370"/>
      <c r="Z503" s="370"/>
    </row>
    <row r="504">
      <c r="A504" s="370"/>
      <c r="B504" s="370"/>
      <c r="C504" s="370"/>
      <c r="D504" s="370"/>
      <c r="E504" s="370"/>
      <c r="F504" s="370"/>
      <c r="G504" s="370"/>
      <c r="H504" s="370"/>
      <c r="I504" s="370"/>
      <c r="J504" s="370"/>
      <c r="K504" s="370"/>
      <c r="L504" s="370"/>
      <c r="M504" s="370"/>
      <c r="N504" s="370"/>
      <c r="O504" s="370"/>
      <c r="P504" s="370"/>
      <c r="Q504" s="370"/>
      <c r="R504" s="370"/>
      <c r="S504" s="370"/>
      <c r="T504" s="370"/>
      <c r="U504" s="370"/>
      <c r="V504" s="370"/>
      <c r="W504" s="370"/>
      <c r="X504" s="370"/>
      <c r="Y504" s="370"/>
      <c r="Z504" s="370"/>
    </row>
    <row r="505">
      <c r="A505" s="370"/>
      <c r="B505" s="370"/>
      <c r="C505" s="370"/>
      <c r="D505" s="370"/>
      <c r="E505" s="370"/>
      <c r="F505" s="370"/>
      <c r="G505" s="370"/>
      <c r="H505" s="370"/>
      <c r="I505" s="370"/>
      <c r="J505" s="370"/>
      <c r="K505" s="370"/>
      <c r="L505" s="370"/>
      <c r="M505" s="370"/>
      <c r="N505" s="370"/>
      <c r="O505" s="370"/>
      <c r="P505" s="370"/>
      <c r="Q505" s="370"/>
      <c r="R505" s="370"/>
      <c r="S505" s="370"/>
      <c r="T505" s="370"/>
      <c r="U505" s="370"/>
      <c r="V505" s="370"/>
      <c r="W505" s="370"/>
      <c r="X505" s="370"/>
      <c r="Y505" s="370"/>
      <c r="Z505" s="370"/>
    </row>
    <row r="506">
      <c r="A506" s="370"/>
      <c r="B506" s="370"/>
      <c r="C506" s="370"/>
      <c r="D506" s="370"/>
      <c r="E506" s="370"/>
      <c r="F506" s="370"/>
      <c r="G506" s="370"/>
      <c r="H506" s="370"/>
      <c r="I506" s="370"/>
      <c r="J506" s="370"/>
      <c r="K506" s="370"/>
      <c r="L506" s="370"/>
      <c r="M506" s="370"/>
      <c r="N506" s="370"/>
      <c r="O506" s="370"/>
      <c r="P506" s="370"/>
      <c r="Q506" s="370"/>
      <c r="R506" s="370"/>
      <c r="S506" s="370"/>
      <c r="T506" s="370"/>
      <c r="U506" s="370"/>
      <c r="V506" s="370"/>
      <c r="W506" s="370"/>
      <c r="X506" s="370"/>
      <c r="Y506" s="370"/>
      <c r="Z506" s="370"/>
    </row>
    <row r="507">
      <c r="A507" s="370"/>
      <c r="B507" s="370"/>
      <c r="C507" s="370"/>
      <c r="D507" s="370"/>
      <c r="E507" s="370"/>
      <c r="F507" s="370"/>
      <c r="G507" s="370"/>
      <c r="H507" s="370"/>
      <c r="I507" s="370"/>
      <c r="J507" s="370"/>
      <c r="K507" s="370"/>
      <c r="L507" s="370"/>
      <c r="M507" s="370"/>
      <c r="N507" s="370"/>
      <c r="O507" s="370"/>
      <c r="P507" s="370"/>
      <c r="Q507" s="370"/>
      <c r="R507" s="370"/>
      <c r="S507" s="370"/>
      <c r="T507" s="370"/>
      <c r="U507" s="370"/>
      <c r="V507" s="370"/>
      <c r="W507" s="370"/>
      <c r="X507" s="370"/>
      <c r="Y507" s="370"/>
      <c r="Z507" s="370"/>
    </row>
    <row r="508">
      <c r="A508" s="370"/>
      <c r="B508" s="370"/>
      <c r="C508" s="370"/>
      <c r="D508" s="370"/>
      <c r="E508" s="370"/>
      <c r="F508" s="370"/>
      <c r="G508" s="370"/>
      <c r="H508" s="370"/>
      <c r="I508" s="370"/>
      <c r="J508" s="370"/>
      <c r="K508" s="370"/>
      <c r="L508" s="370"/>
      <c r="M508" s="370"/>
      <c r="N508" s="370"/>
      <c r="O508" s="370"/>
      <c r="P508" s="370"/>
      <c r="Q508" s="370"/>
      <c r="R508" s="370"/>
      <c r="S508" s="370"/>
      <c r="T508" s="370"/>
      <c r="U508" s="370"/>
      <c r="V508" s="370"/>
      <c r="W508" s="370"/>
      <c r="X508" s="370"/>
      <c r="Y508" s="370"/>
      <c r="Z508" s="370"/>
    </row>
    <row r="509">
      <c r="A509" s="370"/>
      <c r="B509" s="370"/>
      <c r="C509" s="370"/>
      <c r="D509" s="370"/>
      <c r="E509" s="370"/>
      <c r="F509" s="370"/>
      <c r="G509" s="370"/>
      <c r="H509" s="370"/>
      <c r="I509" s="370"/>
      <c r="J509" s="370"/>
      <c r="K509" s="370"/>
      <c r="L509" s="370"/>
      <c r="M509" s="370"/>
      <c r="N509" s="370"/>
      <c r="O509" s="370"/>
      <c r="P509" s="370"/>
      <c r="Q509" s="370"/>
      <c r="R509" s="370"/>
      <c r="S509" s="370"/>
      <c r="T509" s="370"/>
      <c r="U509" s="370"/>
      <c r="V509" s="370"/>
      <c r="W509" s="370"/>
      <c r="X509" s="370"/>
      <c r="Y509" s="370"/>
      <c r="Z509" s="370"/>
    </row>
    <row r="510">
      <c r="A510" s="370"/>
      <c r="B510" s="370"/>
      <c r="C510" s="370"/>
      <c r="D510" s="370"/>
      <c r="E510" s="370"/>
      <c r="F510" s="370"/>
      <c r="G510" s="370"/>
      <c r="H510" s="370"/>
      <c r="I510" s="370"/>
      <c r="J510" s="370"/>
      <c r="K510" s="370"/>
      <c r="L510" s="370"/>
      <c r="M510" s="370"/>
      <c r="N510" s="370"/>
      <c r="O510" s="370"/>
      <c r="P510" s="370"/>
      <c r="Q510" s="370"/>
      <c r="R510" s="370"/>
      <c r="S510" s="370"/>
      <c r="T510" s="370"/>
      <c r="U510" s="370"/>
      <c r="V510" s="370"/>
      <c r="W510" s="370"/>
      <c r="X510" s="370"/>
      <c r="Y510" s="370"/>
      <c r="Z510" s="370"/>
    </row>
    <row r="511">
      <c r="A511" s="370"/>
      <c r="B511" s="370"/>
      <c r="C511" s="370"/>
      <c r="D511" s="370"/>
      <c r="E511" s="370"/>
      <c r="F511" s="370"/>
      <c r="G511" s="370"/>
      <c r="H511" s="370"/>
      <c r="I511" s="370"/>
      <c r="J511" s="370"/>
      <c r="K511" s="370"/>
      <c r="L511" s="370"/>
      <c r="M511" s="370"/>
      <c r="N511" s="370"/>
      <c r="O511" s="370"/>
      <c r="P511" s="370"/>
      <c r="Q511" s="370"/>
      <c r="R511" s="370"/>
      <c r="S511" s="370"/>
      <c r="T511" s="370"/>
      <c r="U511" s="370"/>
      <c r="V511" s="370"/>
      <c r="W511" s="370"/>
      <c r="X511" s="370"/>
      <c r="Y511" s="370"/>
      <c r="Z511" s="370"/>
    </row>
    <row r="512">
      <c r="A512" s="370"/>
      <c r="B512" s="370"/>
      <c r="C512" s="370"/>
      <c r="D512" s="370"/>
      <c r="E512" s="370"/>
      <c r="F512" s="370"/>
      <c r="G512" s="370"/>
      <c r="H512" s="370"/>
      <c r="I512" s="370"/>
      <c r="J512" s="370"/>
      <c r="K512" s="370"/>
      <c r="L512" s="370"/>
      <c r="M512" s="370"/>
      <c r="N512" s="370"/>
      <c r="O512" s="370"/>
      <c r="P512" s="370"/>
      <c r="Q512" s="370"/>
      <c r="R512" s="370"/>
      <c r="S512" s="370"/>
      <c r="T512" s="370"/>
      <c r="U512" s="370"/>
      <c r="V512" s="370"/>
      <c r="W512" s="370"/>
      <c r="X512" s="370"/>
      <c r="Y512" s="370"/>
      <c r="Z512" s="370"/>
    </row>
    <row r="513">
      <c r="A513" s="370"/>
      <c r="B513" s="370"/>
      <c r="C513" s="370"/>
      <c r="D513" s="370"/>
      <c r="E513" s="370"/>
      <c r="F513" s="370"/>
      <c r="G513" s="370"/>
      <c r="H513" s="370"/>
      <c r="I513" s="370"/>
      <c r="J513" s="370"/>
      <c r="K513" s="370"/>
      <c r="L513" s="370"/>
      <c r="M513" s="370"/>
      <c r="N513" s="370"/>
      <c r="O513" s="370"/>
      <c r="P513" s="370"/>
      <c r="Q513" s="370"/>
      <c r="R513" s="370"/>
      <c r="S513" s="370"/>
      <c r="T513" s="370"/>
      <c r="U513" s="370"/>
      <c r="V513" s="370"/>
      <c r="W513" s="370"/>
      <c r="X513" s="370"/>
      <c r="Y513" s="370"/>
      <c r="Z513" s="370"/>
    </row>
    <row r="514">
      <c r="A514" s="370"/>
      <c r="B514" s="370"/>
      <c r="C514" s="370"/>
      <c r="D514" s="370"/>
      <c r="E514" s="370"/>
      <c r="F514" s="370"/>
      <c r="G514" s="370"/>
      <c r="H514" s="370"/>
      <c r="I514" s="370"/>
      <c r="J514" s="370"/>
      <c r="K514" s="370"/>
      <c r="L514" s="370"/>
      <c r="M514" s="370"/>
      <c r="N514" s="370"/>
      <c r="O514" s="370"/>
      <c r="P514" s="370"/>
      <c r="Q514" s="370"/>
      <c r="R514" s="370"/>
      <c r="S514" s="370"/>
      <c r="T514" s="370"/>
      <c r="U514" s="370"/>
      <c r="V514" s="370"/>
      <c r="W514" s="370"/>
      <c r="X514" s="370"/>
      <c r="Y514" s="370"/>
      <c r="Z514" s="370"/>
    </row>
    <row r="515">
      <c r="A515" s="370"/>
      <c r="B515" s="370"/>
      <c r="C515" s="370"/>
      <c r="D515" s="370"/>
      <c r="E515" s="370"/>
      <c r="F515" s="370"/>
      <c r="G515" s="370"/>
      <c r="H515" s="370"/>
      <c r="I515" s="370"/>
      <c r="J515" s="370"/>
      <c r="K515" s="370"/>
      <c r="L515" s="370"/>
      <c r="M515" s="370"/>
      <c r="N515" s="370"/>
      <c r="O515" s="370"/>
      <c r="P515" s="370"/>
      <c r="Q515" s="370"/>
      <c r="R515" s="370"/>
      <c r="S515" s="370"/>
      <c r="T515" s="370"/>
      <c r="U515" s="370"/>
      <c r="V515" s="370"/>
      <c r="W515" s="370"/>
      <c r="X515" s="370"/>
      <c r="Y515" s="370"/>
      <c r="Z515" s="370"/>
    </row>
    <row r="516">
      <c r="A516" s="370"/>
      <c r="B516" s="370"/>
      <c r="C516" s="370"/>
      <c r="D516" s="370"/>
      <c r="E516" s="370"/>
      <c r="F516" s="370"/>
      <c r="G516" s="370"/>
      <c r="H516" s="370"/>
      <c r="I516" s="370"/>
      <c r="J516" s="370"/>
      <c r="K516" s="370"/>
      <c r="L516" s="370"/>
      <c r="M516" s="370"/>
      <c r="N516" s="370"/>
      <c r="O516" s="370"/>
      <c r="P516" s="370"/>
      <c r="Q516" s="370"/>
      <c r="R516" s="370"/>
      <c r="S516" s="370"/>
      <c r="T516" s="370"/>
      <c r="U516" s="370"/>
      <c r="V516" s="370"/>
      <c r="W516" s="370"/>
      <c r="X516" s="370"/>
      <c r="Y516" s="370"/>
      <c r="Z516" s="370"/>
    </row>
    <row r="517">
      <c r="A517" s="370"/>
      <c r="B517" s="370"/>
      <c r="C517" s="370"/>
      <c r="D517" s="370"/>
      <c r="E517" s="370"/>
      <c r="F517" s="370"/>
      <c r="G517" s="370"/>
      <c r="H517" s="370"/>
      <c r="I517" s="370"/>
      <c r="J517" s="370"/>
      <c r="K517" s="370"/>
      <c r="L517" s="370"/>
      <c r="M517" s="370"/>
      <c r="N517" s="370"/>
      <c r="O517" s="370"/>
      <c r="P517" s="370"/>
      <c r="Q517" s="370"/>
      <c r="R517" s="370"/>
      <c r="S517" s="370"/>
      <c r="T517" s="370"/>
      <c r="U517" s="370"/>
      <c r="V517" s="370"/>
      <c r="W517" s="370"/>
      <c r="X517" s="370"/>
      <c r="Y517" s="370"/>
      <c r="Z517" s="370"/>
    </row>
    <row r="518">
      <c r="A518" s="370"/>
      <c r="B518" s="370"/>
      <c r="C518" s="370"/>
      <c r="D518" s="370"/>
      <c r="E518" s="370"/>
      <c r="F518" s="370"/>
      <c r="G518" s="370"/>
      <c r="H518" s="370"/>
      <c r="I518" s="370"/>
      <c r="J518" s="370"/>
      <c r="K518" s="370"/>
      <c r="L518" s="370"/>
      <c r="M518" s="370"/>
      <c r="N518" s="370"/>
      <c r="O518" s="370"/>
      <c r="P518" s="370"/>
      <c r="Q518" s="370"/>
      <c r="R518" s="370"/>
      <c r="S518" s="370"/>
      <c r="T518" s="370"/>
      <c r="U518" s="370"/>
      <c r="V518" s="370"/>
      <c r="W518" s="370"/>
      <c r="X518" s="370"/>
      <c r="Y518" s="370"/>
      <c r="Z518" s="370"/>
    </row>
    <row r="519">
      <c r="A519" s="370"/>
      <c r="B519" s="370"/>
      <c r="C519" s="370"/>
      <c r="D519" s="370"/>
      <c r="E519" s="370"/>
      <c r="F519" s="370"/>
      <c r="G519" s="370"/>
      <c r="H519" s="370"/>
      <c r="I519" s="370"/>
      <c r="J519" s="370"/>
      <c r="K519" s="370"/>
      <c r="L519" s="370"/>
      <c r="M519" s="370"/>
      <c r="N519" s="370"/>
      <c r="O519" s="370"/>
      <c r="P519" s="370"/>
      <c r="Q519" s="370"/>
      <c r="R519" s="370"/>
      <c r="S519" s="370"/>
      <c r="T519" s="370"/>
      <c r="U519" s="370"/>
      <c r="V519" s="370"/>
      <c r="W519" s="370"/>
      <c r="X519" s="370"/>
      <c r="Y519" s="370"/>
      <c r="Z519" s="370"/>
    </row>
    <row r="520">
      <c r="A520" s="370"/>
      <c r="B520" s="370"/>
      <c r="C520" s="370"/>
      <c r="D520" s="370"/>
      <c r="E520" s="370"/>
      <c r="F520" s="370"/>
      <c r="G520" s="370"/>
      <c r="H520" s="370"/>
      <c r="I520" s="370"/>
      <c r="J520" s="370"/>
      <c r="K520" s="370"/>
      <c r="L520" s="370"/>
      <c r="M520" s="370"/>
      <c r="N520" s="370"/>
      <c r="O520" s="370"/>
      <c r="P520" s="370"/>
      <c r="Q520" s="370"/>
      <c r="R520" s="370"/>
      <c r="S520" s="370"/>
      <c r="T520" s="370"/>
      <c r="U520" s="370"/>
      <c r="V520" s="370"/>
      <c r="W520" s="370"/>
      <c r="X520" s="370"/>
      <c r="Y520" s="370"/>
      <c r="Z520" s="370"/>
    </row>
    <row r="521">
      <c r="A521" s="370"/>
      <c r="B521" s="370"/>
      <c r="C521" s="370"/>
      <c r="D521" s="370"/>
      <c r="E521" s="370"/>
      <c r="F521" s="370"/>
      <c r="G521" s="370"/>
      <c r="H521" s="370"/>
      <c r="I521" s="370"/>
      <c r="J521" s="370"/>
      <c r="K521" s="370"/>
      <c r="L521" s="370"/>
      <c r="M521" s="370"/>
      <c r="N521" s="370"/>
      <c r="O521" s="370"/>
      <c r="P521" s="370"/>
      <c r="Q521" s="370"/>
      <c r="R521" s="370"/>
      <c r="S521" s="370"/>
      <c r="T521" s="370"/>
      <c r="U521" s="370"/>
      <c r="V521" s="370"/>
      <c r="W521" s="370"/>
      <c r="X521" s="370"/>
      <c r="Y521" s="370"/>
      <c r="Z521" s="370"/>
    </row>
    <row r="522">
      <c r="A522" s="370"/>
      <c r="B522" s="370"/>
      <c r="C522" s="370"/>
      <c r="D522" s="370"/>
      <c r="E522" s="370"/>
      <c r="F522" s="370"/>
      <c r="G522" s="370"/>
      <c r="H522" s="370"/>
      <c r="I522" s="370"/>
      <c r="J522" s="370"/>
      <c r="K522" s="370"/>
      <c r="L522" s="370"/>
      <c r="M522" s="370"/>
      <c r="N522" s="370"/>
      <c r="O522" s="370"/>
      <c r="P522" s="370"/>
      <c r="Q522" s="370"/>
      <c r="R522" s="370"/>
      <c r="S522" s="370"/>
      <c r="T522" s="370"/>
      <c r="U522" s="370"/>
      <c r="V522" s="370"/>
      <c r="W522" s="370"/>
      <c r="X522" s="370"/>
      <c r="Y522" s="370"/>
      <c r="Z522" s="370"/>
    </row>
    <row r="523">
      <c r="A523" s="370"/>
      <c r="B523" s="370"/>
      <c r="C523" s="370"/>
      <c r="D523" s="370"/>
      <c r="E523" s="370"/>
      <c r="F523" s="370"/>
      <c r="G523" s="370"/>
      <c r="H523" s="370"/>
      <c r="I523" s="370"/>
      <c r="J523" s="370"/>
      <c r="K523" s="370"/>
      <c r="L523" s="370"/>
      <c r="M523" s="370"/>
      <c r="N523" s="370"/>
      <c r="O523" s="370"/>
      <c r="P523" s="370"/>
      <c r="Q523" s="370"/>
      <c r="R523" s="370"/>
      <c r="S523" s="370"/>
      <c r="T523" s="370"/>
      <c r="U523" s="370"/>
      <c r="V523" s="370"/>
      <c r="W523" s="370"/>
      <c r="X523" s="370"/>
      <c r="Y523" s="370"/>
      <c r="Z523" s="370"/>
    </row>
    <row r="524">
      <c r="A524" s="370"/>
      <c r="B524" s="370"/>
      <c r="C524" s="370"/>
      <c r="D524" s="370"/>
      <c r="E524" s="370"/>
      <c r="F524" s="370"/>
      <c r="G524" s="370"/>
      <c r="H524" s="370"/>
      <c r="I524" s="370"/>
      <c r="J524" s="370"/>
      <c r="K524" s="370"/>
      <c r="L524" s="370"/>
      <c r="M524" s="370"/>
      <c r="N524" s="370"/>
      <c r="O524" s="370"/>
      <c r="P524" s="370"/>
      <c r="Q524" s="370"/>
      <c r="R524" s="370"/>
      <c r="S524" s="370"/>
      <c r="T524" s="370"/>
      <c r="U524" s="370"/>
      <c r="V524" s="370"/>
      <c r="W524" s="370"/>
      <c r="X524" s="370"/>
      <c r="Y524" s="370"/>
      <c r="Z524" s="370"/>
    </row>
    <row r="525">
      <c r="A525" s="370"/>
      <c r="B525" s="370"/>
      <c r="C525" s="370"/>
      <c r="D525" s="370"/>
      <c r="E525" s="370"/>
      <c r="F525" s="370"/>
      <c r="G525" s="370"/>
      <c r="H525" s="370"/>
      <c r="I525" s="370"/>
      <c r="J525" s="370"/>
      <c r="K525" s="370"/>
      <c r="L525" s="370"/>
      <c r="M525" s="370"/>
      <c r="N525" s="370"/>
      <c r="O525" s="370"/>
      <c r="P525" s="370"/>
      <c r="Q525" s="370"/>
      <c r="R525" s="370"/>
      <c r="S525" s="370"/>
      <c r="T525" s="370"/>
      <c r="U525" s="370"/>
      <c r="V525" s="370"/>
      <c r="W525" s="370"/>
      <c r="X525" s="370"/>
      <c r="Y525" s="370"/>
      <c r="Z525" s="370"/>
    </row>
    <row r="526">
      <c r="A526" s="370"/>
      <c r="B526" s="370"/>
      <c r="C526" s="370"/>
      <c r="D526" s="370"/>
      <c r="E526" s="370"/>
      <c r="F526" s="370"/>
      <c r="G526" s="370"/>
      <c r="H526" s="370"/>
      <c r="I526" s="370"/>
      <c r="J526" s="370"/>
      <c r="K526" s="370"/>
      <c r="L526" s="370"/>
      <c r="M526" s="370"/>
      <c r="N526" s="370"/>
      <c r="O526" s="370"/>
      <c r="P526" s="370"/>
      <c r="Q526" s="370"/>
      <c r="R526" s="370"/>
      <c r="S526" s="370"/>
      <c r="T526" s="370"/>
      <c r="U526" s="370"/>
      <c r="V526" s="370"/>
      <c r="W526" s="370"/>
      <c r="X526" s="370"/>
      <c r="Y526" s="370"/>
      <c r="Z526" s="370"/>
    </row>
    <row r="527">
      <c r="A527" s="370"/>
      <c r="B527" s="370"/>
      <c r="C527" s="370"/>
      <c r="D527" s="370"/>
      <c r="E527" s="370"/>
      <c r="F527" s="370"/>
      <c r="G527" s="370"/>
      <c r="H527" s="370"/>
      <c r="I527" s="370"/>
      <c r="J527" s="370"/>
      <c r="K527" s="370"/>
      <c r="L527" s="370"/>
      <c r="M527" s="370"/>
      <c r="N527" s="370"/>
      <c r="O527" s="370"/>
      <c r="P527" s="370"/>
      <c r="Q527" s="370"/>
      <c r="R527" s="370"/>
      <c r="S527" s="370"/>
      <c r="T527" s="370"/>
      <c r="U527" s="370"/>
      <c r="V527" s="370"/>
      <c r="W527" s="370"/>
      <c r="X527" s="370"/>
      <c r="Y527" s="370"/>
      <c r="Z527" s="370"/>
    </row>
    <row r="528">
      <c r="A528" s="370"/>
      <c r="B528" s="370"/>
      <c r="C528" s="370"/>
      <c r="D528" s="370"/>
      <c r="E528" s="370"/>
      <c r="F528" s="370"/>
      <c r="G528" s="370"/>
      <c r="H528" s="370"/>
      <c r="I528" s="370"/>
      <c r="J528" s="370"/>
      <c r="K528" s="370"/>
      <c r="L528" s="370"/>
      <c r="M528" s="370"/>
      <c r="N528" s="370"/>
      <c r="O528" s="370"/>
      <c r="P528" s="370"/>
      <c r="Q528" s="370"/>
      <c r="R528" s="370"/>
      <c r="S528" s="370"/>
      <c r="T528" s="370"/>
      <c r="U528" s="370"/>
      <c r="V528" s="370"/>
      <c r="W528" s="370"/>
      <c r="X528" s="370"/>
      <c r="Y528" s="370"/>
      <c r="Z528" s="370"/>
    </row>
    <row r="529">
      <c r="A529" s="370"/>
      <c r="B529" s="370"/>
      <c r="C529" s="370"/>
      <c r="D529" s="370"/>
      <c r="E529" s="370"/>
      <c r="F529" s="370"/>
      <c r="G529" s="370"/>
      <c r="H529" s="370"/>
      <c r="I529" s="370"/>
      <c r="J529" s="370"/>
      <c r="K529" s="370"/>
      <c r="L529" s="370"/>
      <c r="M529" s="370"/>
      <c r="N529" s="370"/>
      <c r="O529" s="370"/>
      <c r="P529" s="370"/>
      <c r="Q529" s="370"/>
      <c r="R529" s="370"/>
      <c r="S529" s="370"/>
      <c r="T529" s="370"/>
      <c r="U529" s="370"/>
      <c r="V529" s="370"/>
      <c r="W529" s="370"/>
      <c r="X529" s="370"/>
      <c r="Y529" s="370"/>
      <c r="Z529" s="370"/>
    </row>
    <row r="530">
      <c r="A530" s="370"/>
      <c r="B530" s="370"/>
      <c r="C530" s="370"/>
      <c r="D530" s="370"/>
      <c r="E530" s="370"/>
      <c r="F530" s="370"/>
      <c r="G530" s="370"/>
      <c r="H530" s="370"/>
      <c r="I530" s="370"/>
      <c r="J530" s="370"/>
      <c r="K530" s="370"/>
      <c r="L530" s="370"/>
      <c r="M530" s="370"/>
      <c r="N530" s="370"/>
      <c r="O530" s="370"/>
      <c r="P530" s="370"/>
      <c r="Q530" s="370"/>
      <c r="R530" s="370"/>
      <c r="S530" s="370"/>
      <c r="T530" s="370"/>
      <c r="U530" s="370"/>
      <c r="V530" s="370"/>
      <c r="W530" s="370"/>
      <c r="X530" s="370"/>
      <c r="Y530" s="370"/>
      <c r="Z530" s="370"/>
    </row>
    <row r="531">
      <c r="A531" s="370"/>
      <c r="B531" s="370"/>
      <c r="C531" s="370"/>
      <c r="D531" s="370"/>
      <c r="E531" s="370"/>
      <c r="F531" s="370"/>
      <c r="G531" s="370"/>
      <c r="H531" s="370"/>
      <c r="I531" s="370"/>
      <c r="J531" s="370"/>
      <c r="K531" s="370"/>
      <c r="L531" s="370"/>
      <c r="M531" s="370"/>
      <c r="N531" s="370"/>
      <c r="O531" s="370"/>
      <c r="P531" s="370"/>
      <c r="Q531" s="370"/>
      <c r="R531" s="370"/>
      <c r="S531" s="370"/>
      <c r="T531" s="370"/>
      <c r="U531" s="370"/>
      <c r="V531" s="370"/>
      <c r="W531" s="370"/>
      <c r="X531" s="370"/>
      <c r="Y531" s="370"/>
      <c r="Z531" s="370"/>
    </row>
    <row r="532">
      <c r="A532" s="370"/>
      <c r="B532" s="370"/>
      <c r="C532" s="370"/>
      <c r="D532" s="370"/>
      <c r="E532" s="370"/>
      <c r="F532" s="370"/>
      <c r="G532" s="370"/>
      <c r="H532" s="370"/>
      <c r="I532" s="370"/>
      <c r="J532" s="370"/>
      <c r="K532" s="370"/>
      <c r="L532" s="370"/>
      <c r="M532" s="370"/>
      <c r="N532" s="370"/>
      <c r="O532" s="370"/>
      <c r="P532" s="370"/>
      <c r="Q532" s="370"/>
      <c r="R532" s="370"/>
      <c r="S532" s="370"/>
      <c r="T532" s="370"/>
      <c r="U532" s="370"/>
      <c r="V532" s="370"/>
      <c r="W532" s="370"/>
      <c r="X532" s="370"/>
      <c r="Y532" s="370"/>
      <c r="Z532" s="370"/>
    </row>
    <row r="533">
      <c r="A533" s="370"/>
      <c r="B533" s="370"/>
      <c r="C533" s="370"/>
      <c r="D533" s="370"/>
      <c r="E533" s="370"/>
      <c r="F533" s="370"/>
      <c r="G533" s="370"/>
      <c r="H533" s="370"/>
      <c r="I533" s="370"/>
      <c r="J533" s="370"/>
      <c r="K533" s="370"/>
      <c r="L533" s="370"/>
      <c r="M533" s="370"/>
      <c r="N533" s="370"/>
      <c r="O533" s="370"/>
      <c r="P533" s="370"/>
      <c r="Q533" s="370"/>
      <c r="R533" s="370"/>
      <c r="S533" s="370"/>
      <c r="T533" s="370"/>
      <c r="U533" s="370"/>
      <c r="V533" s="370"/>
      <c r="W533" s="370"/>
      <c r="X533" s="370"/>
      <c r="Y533" s="370"/>
      <c r="Z533" s="370"/>
    </row>
    <row r="534">
      <c r="A534" s="370"/>
      <c r="B534" s="370"/>
      <c r="C534" s="370"/>
      <c r="D534" s="370"/>
      <c r="E534" s="370"/>
      <c r="F534" s="370"/>
      <c r="G534" s="370"/>
      <c r="H534" s="370"/>
      <c r="I534" s="370"/>
      <c r="J534" s="370"/>
      <c r="K534" s="370"/>
      <c r="L534" s="370"/>
      <c r="M534" s="370"/>
      <c r="N534" s="370"/>
      <c r="O534" s="370"/>
      <c r="P534" s="370"/>
      <c r="Q534" s="370"/>
      <c r="R534" s="370"/>
      <c r="S534" s="370"/>
      <c r="T534" s="370"/>
      <c r="U534" s="370"/>
      <c r="V534" s="370"/>
      <c r="W534" s="370"/>
      <c r="X534" s="370"/>
      <c r="Y534" s="370"/>
      <c r="Z534" s="370"/>
    </row>
    <row r="535">
      <c r="A535" s="370"/>
      <c r="B535" s="370"/>
      <c r="C535" s="370"/>
      <c r="D535" s="370"/>
      <c r="E535" s="370"/>
      <c r="F535" s="370"/>
      <c r="G535" s="370"/>
      <c r="H535" s="370"/>
      <c r="I535" s="370"/>
      <c r="J535" s="370"/>
      <c r="K535" s="370"/>
      <c r="L535" s="370"/>
      <c r="M535" s="370"/>
      <c r="N535" s="370"/>
      <c r="O535" s="370"/>
      <c r="P535" s="370"/>
      <c r="Q535" s="370"/>
      <c r="R535" s="370"/>
      <c r="S535" s="370"/>
      <c r="T535" s="370"/>
      <c r="U535" s="370"/>
      <c r="V535" s="370"/>
      <c r="W535" s="370"/>
      <c r="X535" s="370"/>
      <c r="Y535" s="370"/>
      <c r="Z535" s="370"/>
    </row>
    <row r="536">
      <c r="A536" s="370"/>
      <c r="B536" s="370"/>
      <c r="C536" s="370"/>
      <c r="D536" s="370"/>
      <c r="E536" s="370"/>
      <c r="F536" s="370"/>
      <c r="G536" s="370"/>
      <c r="H536" s="370"/>
      <c r="I536" s="370"/>
      <c r="J536" s="370"/>
      <c r="K536" s="370"/>
      <c r="L536" s="370"/>
      <c r="M536" s="370"/>
      <c r="N536" s="370"/>
      <c r="O536" s="370"/>
      <c r="P536" s="370"/>
      <c r="Q536" s="370"/>
      <c r="R536" s="370"/>
      <c r="S536" s="370"/>
      <c r="T536" s="370"/>
      <c r="U536" s="370"/>
      <c r="V536" s="370"/>
      <c r="W536" s="370"/>
      <c r="X536" s="370"/>
      <c r="Y536" s="370"/>
      <c r="Z536" s="370"/>
    </row>
    <row r="537">
      <c r="A537" s="370"/>
      <c r="B537" s="370"/>
      <c r="C537" s="370"/>
      <c r="D537" s="370"/>
      <c r="E537" s="370"/>
      <c r="F537" s="370"/>
      <c r="G537" s="370"/>
      <c r="H537" s="370"/>
      <c r="I537" s="370"/>
      <c r="J537" s="370"/>
      <c r="K537" s="370"/>
      <c r="L537" s="370"/>
      <c r="M537" s="370"/>
      <c r="N537" s="370"/>
      <c r="O537" s="370"/>
      <c r="P537" s="370"/>
      <c r="Q537" s="370"/>
      <c r="R537" s="370"/>
      <c r="S537" s="370"/>
      <c r="T537" s="370"/>
      <c r="U537" s="370"/>
      <c r="V537" s="370"/>
      <c r="W537" s="370"/>
      <c r="X537" s="370"/>
      <c r="Y537" s="370"/>
      <c r="Z537" s="370"/>
    </row>
    <row r="538">
      <c r="A538" s="370"/>
      <c r="B538" s="370"/>
      <c r="C538" s="370"/>
      <c r="D538" s="370"/>
      <c r="E538" s="370"/>
      <c r="F538" s="370"/>
      <c r="G538" s="370"/>
      <c r="H538" s="370"/>
      <c r="I538" s="370"/>
      <c r="J538" s="370"/>
      <c r="K538" s="370"/>
      <c r="L538" s="370"/>
      <c r="M538" s="370"/>
      <c r="N538" s="370"/>
      <c r="O538" s="370"/>
      <c r="P538" s="370"/>
      <c r="Q538" s="370"/>
      <c r="R538" s="370"/>
      <c r="S538" s="370"/>
      <c r="T538" s="370"/>
      <c r="U538" s="370"/>
      <c r="V538" s="370"/>
      <c r="W538" s="370"/>
      <c r="X538" s="370"/>
      <c r="Y538" s="370"/>
      <c r="Z538" s="370"/>
    </row>
    <row r="539">
      <c r="A539" s="370"/>
      <c r="B539" s="370"/>
      <c r="C539" s="370"/>
      <c r="D539" s="370"/>
      <c r="E539" s="370"/>
      <c r="F539" s="370"/>
      <c r="G539" s="370"/>
      <c r="H539" s="370"/>
      <c r="I539" s="370"/>
      <c r="J539" s="370"/>
      <c r="K539" s="370"/>
      <c r="L539" s="370"/>
      <c r="M539" s="370"/>
      <c r="N539" s="370"/>
      <c r="O539" s="370"/>
      <c r="P539" s="370"/>
      <c r="Q539" s="370"/>
      <c r="R539" s="370"/>
      <c r="S539" s="370"/>
      <c r="T539" s="370"/>
      <c r="U539" s="370"/>
      <c r="V539" s="370"/>
      <c r="W539" s="370"/>
      <c r="X539" s="370"/>
      <c r="Y539" s="370"/>
      <c r="Z539" s="370"/>
    </row>
    <row r="540">
      <c r="A540" s="370"/>
      <c r="B540" s="370"/>
      <c r="C540" s="370"/>
      <c r="D540" s="370"/>
      <c r="E540" s="370"/>
      <c r="F540" s="370"/>
      <c r="G540" s="370"/>
      <c r="H540" s="370"/>
      <c r="I540" s="370"/>
      <c r="J540" s="370"/>
      <c r="K540" s="370"/>
      <c r="L540" s="370"/>
      <c r="M540" s="370"/>
      <c r="N540" s="370"/>
      <c r="O540" s="370"/>
      <c r="P540" s="370"/>
      <c r="Q540" s="370"/>
      <c r="R540" s="370"/>
      <c r="S540" s="370"/>
      <c r="T540" s="370"/>
      <c r="U540" s="370"/>
      <c r="V540" s="370"/>
      <c r="W540" s="370"/>
      <c r="X540" s="370"/>
      <c r="Y540" s="370"/>
      <c r="Z540" s="370"/>
    </row>
    <row r="541">
      <c r="A541" s="370"/>
      <c r="B541" s="370"/>
      <c r="C541" s="370"/>
      <c r="D541" s="370"/>
      <c r="E541" s="370"/>
      <c r="F541" s="370"/>
      <c r="G541" s="370"/>
      <c r="H541" s="370"/>
      <c r="I541" s="370"/>
      <c r="J541" s="370"/>
      <c r="K541" s="370"/>
      <c r="L541" s="370"/>
      <c r="M541" s="370"/>
      <c r="N541" s="370"/>
      <c r="O541" s="370"/>
      <c r="P541" s="370"/>
      <c r="Q541" s="370"/>
      <c r="R541" s="370"/>
      <c r="S541" s="370"/>
      <c r="T541" s="370"/>
      <c r="U541" s="370"/>
      <c r="V541" s="370"/>
      <c r="W541" s="370"/>
      <c r="X541" s="370"/>
      <c r="Y541" s="370"/>
      <c r="Z541" s="370"/>
    </row>
    <row r="542">
      <c r="A542" s="370"/>
      <c r="B542" s="370"/>
      <c r="C542" s="370"/>
      <c r="D542" s="370"/>
      <c r="E542" s="370"/>
      <c r="F542" s="370"/>
      <c r="G542" s="370"/>
      <c r="H542" s="370"/>
      <c r="I542" s="370"/>
      <c r="J542" s="370"/>
      <c r="K542" s="370"/>
      <c r="L542" s="370"/>
      <c r="M542" s="370"/>
      <c r="N542" s="370"/>
      <c r="O542" s="370"/>
      <c r="P542" s="370"/>
      <c r="Q542" s="370"/>
      <c r="R542" s="370"/>
      <c r="S542" s="370"/>
      <c r="T542" s="370"/>
      <c r="U542" s="370"/>
      <c r="V542" s="370"/>
      <c r="W542" s="370"/>
      <c r="X542" s="370"/>
      <c r="Y542" s="370"/>
      <c r="Z542" s="370"/>
    </row>
    <row r="543">
      <c r="A543" s="370"/>
      <c r="B543" s="370"/>
      <c r="C543" s="370"/>
      <c r="D543" s="370"/>
      <c r="E543" s="370"/>
      <c r="F543" s="370"/>
      <c r="G543" s="370"/>
      <c r="H543" s="370"/>
      <c r="I543" s="370"/>
      <c r="J543" s="370"/>
      <c r="K543" s="370"/>
      <c r="L543" s="370"/>
      <c r="M543" s="370"/>
      <c r="N543" s="370"/>
      <c r="O543" s="370"/>
      <c r="P543" s="370"/>
      <c r="Q543" s="370"/>
      <c r="R543" s="370"/>
      <c r="S543" s="370"/>
      <c r="T543" s="370"/>
      <c r="U543" s="370"/>
      <c r="V543" s="370"/>
      <c r="W543" s="370"/>
      <c r="X543" s="370"/>
      <c r="Y543" s="370"/>
      <c r="Z543" s="370"/>
    </row>
    <row r="544">
      <c r="A544" s="370"/>
      <c r="B544" s="370"/>
      <c r="C544" s="370"/>
      <c r="D544" s="370"/>
      <c r="E544" s="370"/>
      <c r="F544" s="370"/>
      <c r="G544" s="370"/>
      <c r="H544" s="370"/>
      <c r="I544" s="370"/>
      <c r="J544" s="370"/>
      <c r="K544" s="370"/>
      <c r="L544" s="370"/>
      <c r="M544" s="370"/>
      <c r="N544" s="370"/>
      <c r="O544" s="370"/>
      <c r="P544" s="370"/>
      <c r="Q544" s="370"/>
      <c r="R544" s="370"/>
      <c r="S544" s="370"/>
      <c r="T544" s="370"/>
      <c r="U544" s="370"/>
      <c r="V544" s="370"/>
      <c r="W544" s="370"/>
      <c r="X544" s="370"/>
      <c r="Y544" s="370"/>
      <c r="Z544" s="370"/>
    </row>
    <row r="545">
      <c r="A545" s="370"/>
      <c r="B545" s="370"/>
      <c r="C545" s="370"/>
      <c r="D545" s="370"/>
      <c r="E545" s="370"/>
      <c r="F545" s="370"/>
      <c r="G545" s="370"/>
      <c r="H545" s="370"/>
      <c r="I545" s="370"/>
      <c r="J545" s="370"/>
      <c r="K545" s="370"/>
      <c r="L545" s="370"/>
      <c r="M545" s="370"/>
      <c r="N545" s="370"/>
      <c r="O545" s="370"/>
      <c r="P545" s="370"/>
      <c r="Q545" s="370"/>
      <c r="R545" s="370"/>
      <c r="S545" s="370"/>
      <c r="T545" s="370"/>
      <c r="U545" s="370"/>
      <c r="V545" s="370"/>
      <c r="W545" s="370"/>
      <c r="X545" s="370"/>
      <c r="Y545" s="370"/>
      <c r="Z545" s="370"/>
    </row>
    <row r="546">
      <c r="A546" s="370"/>
      <c r="B546" s="370"/>
      <c r="C546" s="370"/>
      <c r="D546" s="370"/>
      <c r="E546" s="370"/>
      <c r="F546" s="370"/>
      <c r="G546" s="370"/>
      <c r="H546" s="370"/>
      <c r="I546" s="370"/>
      <c r="J546" s="370"/>
      <c r="K546" s="370"/>
      <c r="L546" s="370"/>
      <c r="M546" s="370"/>
      <c r="N546" s="370"/>
      <c r="O546" s="370"/>
      <c r="P546" s="370"/>
      <c r="Q546" s="370"/>
      <c r="R546" s="370"/>
      <c r="S546" s="370"/>
      <c r="T546" s="370"/>
      <c r="U546" s="370"/>
      <c r="V546" s="370"/>
      <c r="W546" s="370"/>
      <c r="X546" s="370"/>
      <c r="Y546" s="370"/>
      <c r="Z546" s="370"/>
    </row>
    <row r="547">
      <c r="A547" s="370"/>
      <c r="B547" s="370"/>
      <c r="C547" s="370"/>
      <c r="D547" s="370"/>
      <c r="E547" s="370"/>
      <c r="F547" s="370"/>
      <c r="G547" s="370"/>
      <c r="H547" s="370"/>
      <c r="I547" s="370"/>
      <c r="J547" s="370"/>
      <c r="K547" s="370"/>
      <c r="L547" s="370"/>
      <c r="M547" s="370"/>
      <c r="N547" s="370"/>
      <c r="O547" s="370"/>
      <c r="P547" s="370"/>
      <c r="Q547" s="370"/>
      <c r="R547" s="370"/>
      <c r="S547" s="370"/>
      <c r="T547" s="370"/>
      <c r="U547" s="370"/>
      <c r="V547" s="370"/>
      <c r="W547" s="370"/>
      <c r="X547" s="370"/>
      <c r="Y547" s="370"/>
      <c r="Z547" s="370"/>
    </row>
    <row r="548">
      <c r="A548" s="370"/>
      <c r="B548" s="370"/>
      <c r="C548" s="370"/>
      <c r="D548" s="370"/>
      <c r="E548" s="370"/>
      <c r="F548" s="370"/>
      <c r="G548" s="370"/>
      <c r="H548" s="370"/>
      <c r="I548" s="370"/>
      <c r="J548" s="370"/>
      <c r="K548" s="370"/>
      <c r="L548" s="370"/>
      <c r="M548" s="370"/>
      <c r="N548" s="370"/>
      <c r="O548" s="370"/>
      <c r="P548" s="370"/>
      <c r="Q548" s="370"/>
      <c r="R548" s="370"/>
      <c r="S548" s="370"/>
      <c r="T548" s="370"/>
      <c r="U548" s="370"/>
      <c r="V548" s="370"/>
      <c r="W548" s="370"/>
      <c r="X548" s="370"/>
      <c r="Y548" s="370"/>
      <c r="Z548" s="370"/>
    </row>
    <row r="549">
      <c r="A549" s="370"/>
      <c r="B549" s="370"/>
      <c r="C549" s="370"/>
      <c r="D549" s="370"/>
      <c r="E549" s="370"/>
      <c r="F549" s="370"/>
      <c r="G549" s="370"/>
      <c r="H549" s="370"/>
      <c r="I549" s="370"/>
      <c r="J549" s="370"/>
      <c r="K549" s="370"/>
      <c r="L549" s="370"/>
      <c r="M549" s="370"/>
      <c r="N549" s="370"/>
      <c r="O549" s="370"/>
      <c r="P549" s="370"/>
      <c r="Q549" s="370"/>
      <c r="R549" s="370"/>
      <c r="S549" s="370"/>
      <c r="T549" s="370"/>
      <c r="U549" s="370"/>
      <c r="V549" s="370"/>
      <c r="W549" s="370"/>
      <c r="X549" s="370"/>
      <c r="Y549" s="370"/>
      <c r="Z549" s="370"/>
    </row>
    <row r="550">
      <c r="A550" s="370"/>
      <c r="B550" s="370"/>
      <c r="C550" s="370"/>
      <c r="D550" s="370"/>
      <c r="E550" s="370"/>
      <c r="F550" s="370"/>
      <c r="G550" s="370"/>
      <c r="H550" s="370"/>
      <c r="I550" s="370"/>
      <c r="J550" s="370"/>
      <c r="K550" s="370"/>
      <c r="L550" s="370"/>
      <c r="M550" s="370"/>
      <c r="N550" s="370"/>
      <c r="O550" s="370"/>
      <c r="P550" s="370"/>
      <c r="Q550" s="370"/>
      <c r="R550" s="370"/>
      <c r="S550" s="370"/>
      <c r="T550" s="370"/>
      <c r="U550" s="370"/>
      <c r="V550" s="370"/>
      <c r="W550" s="370"/>
      <c r="X550" s="370"/>
      <c r="Y550" s="370"/>
      <c r="Z550" s="370"/>
    </row>
    <row r="551">
      <c r="A551" s="370"/>
      <c r="B551" s="370"/>
      <c r="C551" s="370"/>
      <c r="D551" s="370"/>
      <c r="E551" s="370"/>
      <c r="F551" s="370"/>
      <c r="G551" s="370"/>
      <c r="H551" s="370"/>
      <c r="I551" s="370"/>
      <c r="J551" s="370"/>
      <c r="K551" s="370"/>
      <c r="L551" s="370"/>
      <c r="M551" s="370"/>
      <c r="N551" s="370"/>
      <c r="O551" s="370"/>
      <c r="P551" s="370"/>
      <c r="Q551" s="370"/>
      <c r="R551" s="370"/>
      <c r="S551" s="370"/>
      <c r="T551" s="370"/>
      <c r="U551" s="370"/>
      <c r="V551" s="370"/>
      <c r="W551" s="370"/>
      <c r="X551" s="370"/>
      <c r="Y551" s="370"/>
      <c r="Z551" s="370"/>
    </row>
    <row r="552">
      <c r="A552" s="370"/>
      <c r="B552" s="370"/>
      <c r="C552" s="370"/>
      <c r="D552" s="370"/>
      <c r="E552" s="370"/>
      <c r="F552" s="370"/>
      <c r="G552" s="370"/>
      <c r="H552" s="370"/>
      <c r="I552" s="370"/>
      <c r="J552" s="370"/>
      <c r="K552" s="370"/>
      <c r="L552" s="370"/>
      <c r="M552" s="370"/>
      <c r="N552" s="370"/>
      <c r="O552" s="370"/>
      <c r="P552" s="370"/>
      <c r="Q552" s="370"/>
      <c r="R552" s="370"/>
      <c r="S552" s="370"/>
      <c r="T552" s="370"/>
      <c r="U552" s="370"/>
      <c r="V552" s="370"/>
      <c r="W552" s="370"/>
      <c r="X552" s="370"/>
      <c r="Y552" s="370"/>
      <c r="Z552" s="370"/>
    </row>
    <row r="553">
      <c r="A553" s="370"/>
      <c r="B553" s="370"/>
      <c r="C553" s="370"/>
      <c r="D553" s="370"/>
      <c r="E553" s="370"/>
      <c r="F553" s="370"/>
      <c r="G553" s="370"/>
      <c r="H553" s="370"/>
      <c r="I553" s="370"/>
      <c r="J553" s="370"/>
      <c r="K553" s="370"/>
      <c r="L553" s="370"/>
      <c r="M553" s="370"/>
      <c r="N553" s="370"/>
      <c r="O553" s="370"/>
      <c r="P553" s="370"/>
      <c r="Q553" s="370"/>
      <c r="R553" s="370"/>
      <c r="S553" s="370"/>
      <c r="T553" s="370"/>
      <c r="U553" s="370"/>
      <c r="V553" s="370"/>
      <c r="W553" s="370"/>
      <c r="X553" s="370"/>
      <c r="Y553" s="370"/>
      <c r="Z553" s="370"/>
    </row>
    <row r="554">
      <c r="A554" s="370"/>
      <c r="B554" s="370"/>
      <c r="C554" s="370"/>
      <c r="D554" s="370"/>
      <c r="E554" s="370"/>
      <c r="F554" s="370"/>
      <c r="G554" s="370"/>
      <c r="H554" s="370"/>
      <c r="I554" s="370"/>
      <c r="J554" s="370"/>
      <c r="K554" s="370"/>
      <c r="L554" s="370"/>
      <c r="M554" s="370"/>
      <c r="N554" s="370"/>
      <c r="O554" s="370"/>
      <c r="P554" s="370"/>
      <c r="Q554" s="370"/>
      <c r="R554" s="370"/>
      <c r="S554" s="370"/>
      <c r="T554" s="370"/>
      <c r="U554" s="370"/>
      <c r="V554" s="370"/>
      <c r="W554" s="370"/>
      <c r="X554" s="370"/>
      <c r="Y554" s="370"/>
      <c r="Z554" s="370"/>
    </row>
    <row r="555">
      <c r="A555" s="370"/>
      <c r="B555" s="370"/>
      <c r="C555" s="370"/>
      <c r="D555" s="370"/>
      <c r="E555" s="370"/>
      <c r="F555" s="370"/>
      <c r="G555" s="370"/>
      <c r="H555" s="370"/>
      <c r="I555" s="370"/>
      <c r="J555" s="370"/>
      <c r="K555" s="370"/>
      <c r="L555" s="370"/>
      <c r="M555" s="370"/>
      <c r="N555" s="370"/>
      <c r="O555" s="370"/>
      <c r="P555" s="370"/>
      <c r="Q555" s="370"/>
      <c r="R555" s="370"/>
      <c r="S555" s="370"/>
      <c r="T555" s="370"/>
      <c r="U555" s="370"/>
      <c r="V555" s="370"/>
      <c r="W555" s="370"/>
      <c r="X555" s="370"/>
      <c r="Y555" s="370"/>
      <c r="Z555" s="370"/>
    </row>
    <row r="556">
      <c r="A556" s="370"/>
      <c r="B556" s="370"/>
      <c r="C556" s="370"/>
      <c r="D556" s="370"/>
      <c r="E556" s="370"/>
      <c r="F556" s="370"/>
      <c r="G556" s="370"/>
      <c r="H556" s="370"/>
      <c r="I556" s="370"/>
      <c r="J556" s="370"/>
      <c r="K556" s="370"/>
      <c r="L556" s="370"/>
      <c r="M556" s="370"/>
      <c r="N556" s="370"/>
      <c r="O556" s="370"/>
      <c r="P556" s="370"/>
      <c r="Q556" s="370"/>
      <c r="R556" s="370"/>
      <c r="S556" s="370"/>
      <c r="T556" s="370"/>
      <c r="U556" s="370"/>
      <c r="V556" s="370"/>
      <c r="W556" s="370"/>
      <c r="X556" s="370"/>
      <c r="Y556" s="370"/>
      <c r="Z556" s="370"/>
    </row>
    <row r="557">
      <c r="A557" s="370"/>
      <c r="B557" s="370"/>
      <c r="C557" s="370"/>
      <c r="D557" s="370"/>
      <c r="E557" s="370"/>
      <c r="F557" s="370"/>
      <c r="G557" s="370"/>
      <c r="H557" s="370"/>
      <c r="I557" s="370"/>
      <c r="J557" s="370"/>
      <c r="K557" s="370"/>
      <c r="L557" s="370"/>
      <c r="M557" s="370"/>
      <c r="N557" s="370"/>
      <c r="O557" s="370"/>
      <c r="P557" s="370"/>
      <c r="Q557" s="370"/>
      <c r="R557" s="370"/>
      <c r="S557" s="370"/>
      <c r="T557" s="370"/>
      <c r="U557" s="370"/>
      <c r="V557" s="370"/>
      <c r="W557" s="370"/>
      <c r="X557" s="370"/>
      <c r="Y557" s="370"/>
      <c r="Z557" s="370"/>
    </row>
    <row r="558">
      <c r="A558" s="370"/>
      <c r="B558" s="370"/>
      <c r="C558" s="370"/>
      <c r="D558" s="370"/>
      <c r="E558" s="370"/>
      <c r="F558" s="370"/>
      <c r="G558" s="370"/>
      <c r="H558" s="370"/>
      <c r="I558" s="370"/>
      <c r="J558" s="370"/>
      <c r="K558" s="370"/>
      <c r="L558" s="370"/>
      <c r="M558" s="370"/>
      <c r="N558" s="370"/>
      <c r="O558" s="370"/>
      <c r="P558" s="370"/>
      <c r="Q558" s="370"/>
      <c r="R558" s="370"/>
      <c r="S558" s="370"/>
      <c r="T558" s="370"/>
      <c r="U558" s="370"/>
      <c r="V558" s="370"/>
      <c r="W558" s="370"/>
      <c r="X558" s="370"/>
      <c r="Y558" s="370"/>
      <c r="Z558" s="370"/>
    </row>
    <row r="559">
      <c r="A559" s="370"/>
      <c r="B559" s="370"/>
      <c r="C559" s="370"/>
      <c r="D559" s="370"/>
      <c r="E559" s="370"/>
      <c r="F559" s="370"/>
      <c r="G559" s="370"/>
      <c r="H559" s="370"/>
      <c r="I559" s="370"/>
      <c r="J559" s="370"/>
      <c r="K559" s="370"/>
      <c r="L559" s="370"/>
      <c r="M559" s="370"/>
      <c r="N559" s="370"/>
      <c r="O559" s="370"/>
      <c r="P559" s="370"/>
      <c r="Q559" s="370"/>
      <c r="R559" s="370"/>
      <c r="S559" s="370"/>
      <c r="T559" s="370"/>
      <c r="U559" s="370"/>
      <c r="V559" s="370"/>
      <c r="W559" s="370"/>
      <c r="X559" s="370"/>
      <c r="Y559" s="370"/>
      <c r="Z559" s="370"/>
    </row>
    <row r="560">
      <c r="A560" s="370"/>
      <c r="B560" s="370"/>
      <c r="C560" s="370"/>
      <c r="D560" s="370"/>
      <c r="E560" s="370"/>
      <c r="F560" s="370"/>
      <c r="G560" s="370"/>
      <c r="H560" s="370"/>
      <c r="I560" s="370"/>
      <c r="J560" s="370"/>
      <c r="K560" s="370"/>
      <c r="L560" s="370"/>
      <c r="M560" s="370"/>
      <c r="N560" s="370"/>
      <c r="O560" s="370"/>
      <c r="P560" s="370"/>
      <c r="Q560" s="370"/>
      <c r="R560" s="370"/>
      <c r="S560" s="370"/>
      <c r="T560" s="370"/>
      <c r="U560" s="370"/>
      <c r="V560" s="370"/>
      <c r="W560" s="370"/>
      <c r="X560" s="370"/>
      <c r="Y560" s="370"/>
      <c r="Z560" s="370"/>
    </row>
    <row r="561">
      <c r="A561" s="370"/>
      <c r="B561" s="370"/>
      <c r="C561" s="370"/>
      <c r="D561" s="370"/>
      <c r="E561" s="370"/>
      <c r="F561" s="370"/>
      <c r="G561" s="370"/>
      <c r="H561" s="370"/>
      <c r="I561" s="370"/>
      <c r="J561" s="370"/>
      <c r="K561" s="370"/>
      <c r="L561" s="370"/>
      <c r="M561" s="370"/>
      <c r="N561" s="370"/>
      <c r="O561" s="370"/>
      <c r="P561" s="370"/>
      <c r="Q561" s="370"/>
      <c r="R561" s="370"/>
      <c r="S561" s="370"/>
      <c r="T561" s="370"/>
      <c r="U561" s="370"/>
      <c r="V561" s="370"/>
      <c r="W561" s="370"/>
      <c r="X561" s="370"/>
      <c r="Y561" s="370"/>
      <c r="Z561" s="370"/>
    </row>
    <row r="562">
      <c r="A562" s="370"/>
      <c r="B562" s="370"/>
      <c r="C562" s="370"/>
      <c r="D562" s="370"/>
      <c r="E562" s="370"/>
      <c r="F562" s="370"/>
      <c r="G562" s="370"/>
      <c r="H562" s="370"/>
      <c r="I562" s="370"/>
      <c r="J562" s="370"/>
      <c r="K562" s="370"/>
      <c r="L562" s="370"/>
      <c r="M562" s="370"/>
      <c r="N562" s="370"/>
      <c r="O562" s="370"/>
      <c r="P562" s="370"/>
      <c r="Q562" s="370"/>
      <c r="R562" s="370"/>
      <c r="S562" s="370"/>
      <c r="T562" s="370"/>
      <c r="U562" s="370"/>
      <c r="V562" s="370"/>
      <c r="W562" s="370"/>
      <c r="X562" s="370"/>
      <c r="Y562" s="370"/>
      <c r="Z562" s="370"/>
    </row>
    <row r="563">
      <c r="A563" s="370"/>
      <c r="B563" s="370"/>
      <c r="C563" s="370"/>
      <c r="D563" s="370"/>
      <c r="E563" s="370"/>
      <c r="F563" s="370"/>
      <c r="G563" s="370"/>
      <c r="H563" s="370"/>
      <c r="I563" s="370"/>
      <c r="J563" s="370"/>
      <c r="K563" s="370"/>
      <c r="L563" s="370"/>
      <c r="M563" s="370"/>
      <c r="N563" s="370"/>
      <c r="O563" s="370"/>
      <c r="P563" s="370"/>
      <c r="Q563" s="370"/>
      <c r="R563" s="370"/>
      <c r="S563" s="370"/>
      <c r="T563" s="370"/>
      <c r="U563" s="370"/>
      <c r="V563" s="370"/>
      <c r="W563" s="370"/>
      <c r="X563" s="370"/>
      <c r="Y563" s="370"/>
      <c r="Z563" s="370"/>
    </row>
    <row r="564">
      <c r="A564" s="370"/>
      <c r="B564" s="370"/>
      <c r="C564" s="370"/>
      <c r="D564" s="370"/>
      <c r="E564" s="370"/>
      <c r="F564" s="370"/>
      <c r="G564" s="370"/>
      <c r="H564" s="370"/>
      <c r="I564" s="370"/>
      <c r="J564" s="370"/>
      <c r="K564" s="370"/>
      <c r="L564" s="370"/>
      <c r="M564" s="370"/>
      <c r="N564" s="370"/>
      <c r="O564" s="370"/>
      <c r="P564" s="370"/>
      <c r="Q564" s="370"/>
      <c r="R564" s="370"/>
      <c r="S564" s="370"/>
      <c r="T564" s="370"/>
      <c r="U564" s="370"/>
      <c r="V564" s="370"/>
      <c r="W564" s="370"/>
      <c r="X564" s="370"/>
      <c r="Y564" s="370"/>
      <c r="Z564" s="370"/>
    </row>
    <row r="565">
      <c r="A565" s="370"/>
      <c r="B565" s="370"/>
      <c r="C565" s="370"/>
      <c r="D565" s="370"/>
      <c r="E565" s="370"/>
      <c r="F565" s="370"/>
      <c r="G565" s="370"/>
      <c r="H565" s="370"/>
      <c r="I565" s="370"/>
      <c r="J565" s="370"/>
      <c r="K565" s="370"/>
      <c r="L565" s="370"/>
      <c r="M565" s="370"/>
      <c r="N565" s="370"/>
      <c r="O565" s="370"/>
      <c r="P565" s="370"/>
      <c r="Q565" s="370"/>
      <c r="R565" s="370"/>
      <c r="S565" s="370"/>
      <c r="T565" s="370"/>
      <c r="U565" s="370"/>
      <c r="V565" s="370"/>
      <c r="W565" s="370"/>
      <c r="X565" s="370"/>
      <c r="Y565" s="370"/>
      <c r="Z565" s="370"/>
    </row>
    <row r="566">
      <c r="A566" s="370"/>
      <c r="B566" s="370"/>
      <c r="C566" s="370"/>
      <c r="D566" s="370"/>
      <c r="E566" s="370"/>
      <c r="F566" s="370"/>
      <c r="G566" s="370"/>
      <c r="H566" s="370"/>
      <c r="I566" s="370"/>
      <c r="J566" s="370"/>
      <c r="K566" s="370"/>
      <c r="L566" s="370"/>
      <c r="M566" s="370"/>
      <c r="N566" s="370"/>
      <c r="O566" s="370"/>
      <c r="P566" s="370"/>
      <c r="Q566" s="370"/>
      <c r="R566" s="370"/>
      <c r="S566" s="370"/>
      <c r="T566" s="370"/>
      <c r="U566" s="370"/>
      <c r="V566" s="370"/>
      <c r="W566" s="370"/>
      <c r="X566" s="370"/>
      <c r="Y566" s="370"/>
      <c r="Z566" s="370"/>
    </row>
    <row r="567">
      <c r="A567" s="370"/>
      <c r="B567" s="370"/>
      <c r="C567" s="370"/>
      <c r="D567" s="370"/>
      <c r="E567" s="370"/>
      <c r="F567" s="370"/>
      <c r="G567" s="370"/>
      <c r="H567" s="370"/>
      <c r="I567" s="370"/>
      <c r="J567" s="370"/>
      <c r="K567" s="370"/>
      <c r="L567" s="370"/>
      <c r="M567" s="370"/>
      <c r="N567" s="370"/>
      <c r="O567" s="370"/>
      <c r="P567" s="370"/>
      <c r="Q567" s="370"/>
      <c r="R567" s="370"/>
      <c r="S567" s="370"/>
      <c r="T567" s="370"/>
      <c r="U567" s="370"/>
      <c r="V567" s="370"/>
      <c r="W567" s="370"/>
      <c r="X567" s="370"/>
      <c r="Y567" s="370"/>
      <c r="Z567" s="370"/>
    </row>
    <row r="568">
      <c r="A568" s="370"/>
      <c r="B568" s="370"/>
      <c r="C568" s="370"/>
      <c r="D568" s="370"/>
      <c r="E568" s="370"/>
      <c r="F568" s="370"/>
      <c r="G568" s="370"/>
      <c r="H568" s="370"/>
      <c r="I568" s="370"/>
      <c r="J568" s="370"/>
      <c r="K568" s="370"/>
      <c r="L568" s="370"/>
      <c r="M568" s="370"/>
      <c r="N568" s="370"/>
      <c r="O568" s="370"/>
      <c r="P568" s="370"/>
      <c r="Q568" s="370"/>
      <c r="R568" s="370"/>
      <c r="S568" s="370"/>
      <c r="T568" s="370"/>
      <c r="U568" s="370"/>
      <c r="V568" s="370"/>
      <c r="W568" s="370"/>
      <c r="X568" s="370"/>
      <c r="Y568" s="370"/>
      <c r="Z568" s="370"/>
    </row>
    <row r="569">
      <c r="A569" s="370"/>
      <c r="B569" s="370"/>
      <c r="C569" s="370"/>
      <c r="D569" s="370"/>
      <c r="E569" s="370"/>
      <c r="F569" s="370"/>
      <c r="G569" s="370"/>
      <c r="H569" s="370"/>
      <c r="I569" s="370"/>
      <c r="J569" s="370"/>
      <c r="K569" s="370"/>
      <c r="L569" s="370"/>
      <c r="M569" s="370"/>
      <c r="N569" s="370"/>
      <c r="O569" s="370"/>
      <c r="P569" s="370"/>
      <c r="Q569" s="370"/>
      <c r="R569" s="370"/>
      <c r="S569" s="370"/>
      <c r="T569" s="370"/>
      <c r="U569" s="370"/>
      <c r="V569" s="370"/>
      <c r="W569" s="370"/>
      <c r="X569" s="370"/>
      <c r="Y569" s="370"/>
      <c r="Z569" s="370"/>
    </row>
    <row r="570">
      <c r="A570" s="370"/>
      <c r="B570" s="370"/>
      <c r="C570" s="370"/>
      <c r="D570" s="370"/>
      <c r="E570" s="370"/>
      <c r="F570" s="370"/>
      <c r="G570" s="370"/>
      <c r="H570" s="370"/>
      <c r="I570" s="370"/>
      <c r="J570" s="370"/>
      <c r="K570" s="370"/>
      <c r="L570" s="370"/>
      <c r="M570" s="370"/>
      <c r="N570" s="370"/>
      <c r="O570" s="370"/>
      <c r="P570" s="370"/>
      <c r="Q570" s="370"/>
      <c r="R570" s="370"/>
      <c r="S570" s="370"/>
      <c r="T570" s="370"/>
      <c r="U570" s="370"/>
      <c r="V570" s="370"/>
      <c r="W570" s="370"/>
      <c r="X570" s="370"/>
      <c r="Y570" s="370"/>
      <c r="Z570" s="370"/>
    </row>
    <row r="571">
      <c r="A571" s="370"/>
      <c r="B571" s="370"/>
      <c r="C571" s="370"/>
      <c r="D571" s="370"/>
      <c r="E571" s="370"/>
      <c r="F571" s="370"/>
      <c r="G571" s="370"/>
      <c r="H571" s="370"/>
      <c r="I571" s="370"/>
      <c r="J571" s="370"/>
      <c r="K571" s="370"/>
      <c r="L571" s="370"/>
      <c r="M571" s="370"/>
      <c r="N571" s="370"/>
      <c r="O571" s="370"/>
      <c r="P571" s="370"/>
      <c r="Q571" s="370"/>
      <c r="R571" s="370"/>
      <c r="S571" s="370"/>
      <c r="T571" s="370"/>
      <c r="U571" s="370"/>
      <c r="V571" s="370"/>
      <c r="W571" s="370"/>
      <c r="X571" s="370"/>
      <c r="Y571" s="370"/>
      <c r="Z571" s="370"/>
    </row>
    <row r="572">
      <c r="A572" s="370"/>
      <c r="B572" s="370"/>
      <c r="C572" s="370"/>
      <c r="D572" s="370"/>
      <c r="E572" s="370"/>
      <c r="F572" s="370"/>
      <c r="G572" s="370"/>
      <c r="H572" s="370"/>
      <c r="I572" s="370"/>
      <c r="J572" s="370"/>
      <c r="K572" s="370"/>
      <c r="L572" s="370"/>
      <c r="M572" s="370"/>
      <c r="N572" s="370"/>
      <c r="O572" s="370"/>
      <c r="P572" s="370"/>
      <c r="Q572" s="370"/>
      <c r="R572" s="370"/>
      <c r="S572" s="370"/>
      <c r="T572" s="370"/>
      <c r="U572" s="370"/>
      <c r="V572" s="370"/>
      <c r="W572" s="370"/>
      <c r="X572" s="370"/>
      <c r="Y572" s="370"/>
      <c r="Z572" s="370"/>
    </row>
    <row r="573">
      <c r="A573" s="370"/>
      <c r="B573" s="370"/>
      <c r="C573" s="370"/>
      <c r="D573" s="370"/>
      <c r="E573" s="370"/>
      <c r="F573" s="370"/>
      <c r="G573" s="370"/>
      <c r="H573" s="370"/>
      <c r="I573" s="370"/>
      <c r="J573" s="370"/>
      <c r="K573" s="370"/>
      <c r="L573" s="370"/>
      <c r="M573" s="370"/>
      <c r="N573" s="370"/>
      <c r="O573" s="370"/>
      <c r="P573" s="370"/>
      <c r="Q573" s="370"/>
      <c r="R573" s="370"/>
      <c r="S573" s="370"/>
      <c r="T573" s="370"/>
      <c r="U573" s="370"/>
      <c r="V573" s="370"/>
      <c r="W573" s="370"/>
      <c r="X573" s="370"/>
      <c r="Y573" s="370"/>
      <c r="Z573" s="370"/>
    </row>
    <row r="574">
      <c r="A574" s="370"/>
      <c r="B574" s="370"/>
      <c r="C574" s="370"/>
      <c r="D574" s="370"/>
      <c r="E574" s="370"/>
      <c r="F574" s="370"/>
      <c r="G574" s="370"/>
      <c r="H574" s="370"/>
      <c r="I574" s="370"/>
      <c r="J574" s="370"/>
      <c r="K574" s="370"/>
      <c r="L574" s="370"/>
      <c r="M574" s="370"/>
      <c r="N574" s="370"/>
      <c r="O574" s="370"/>
      <c r="P574" s="370"/>
      <c r="Q574" s="370"/>
      <c r="R574" s="370"/>
      <c r="S574" s="370"/>
      <c r="T574" s="370"/>
      <c r="U574" s="370"/>
      <c r="V574" s="370"/>
      <c r="W574" s="370"/>
      <c r="X574" s="370"/>
      <c r="Y574" s="370"/>
      <c r="Z574" s="370"/>
    </row>
    <row r="575">
      <c r="A575" s="370"/>
      <c r="B575" s="370"/>
      <c r="C575" s="370"/>
      <c r="D575" s="370"/>
      <c r="E575" s="370"/>
      <c r="F575" s="370"/>
      <c r="G575" s="370"/>
      <c r="H575" s="370"/>
      <c r="I575" s="370"/>
      <c r="J575" s="370"/>
      <c r="K575" s="370"/>
      <c r="L575" s="370"/>
      <c r="M575" s="370"/>
      <c r="N575" s="370"/>
      <c r="O575" s="370"/>
      <c r="P575" s="370"/>
      <c r="Q575" s="370"/>
      <c r="R575" s="370"/>
      <c r="S575" s="370"/>
      <c r="T575" s="370"/>
      <c r="U575" s="370"/>
      <c r="V575" s="370"/>
      <c r="W575" s="370"/>
      <c r="X575" s="370"/>
      <c r="Y575" s="370"/>
      <c r="Z575" s="370"/>
    </row>
    <row r="576">
      <c r="A576" s="370"/>
      <c r="B576" s="370"/>
      <c r="C576" s="370"/>
      <c r="D576" s="370"/>
      <c r="E576" s="370"/>
      <c r="F576" s="370"/>
      <c r="G576" s="370"/>
      <c r="H576" s="370"/>
      <c r="I576" s="370"/>
      <c r="J576" s="370"/>
      <c r="K576" s="370"/>
      <c r="L576" s="370"/>
      <c r="M576" s="370"/>
      <c r="N576" s="370"/>
      <c r="O576" s="370"/>
      <c r="P576" s="370"/>
      <c r="Q576" s="370"/>
      <c r="R576" s="370"/>
      <c r="S576" s="370"/>
      <c r="T576" s="370"/>
      <c r="U576" s="370"/>
      <c r="V576" s="370"/>
      <c r="W576" s="370"/>
      <c r="X576" s="370"/>
      <c r="Y576" s="370"/>
      <c r="Z576" s="370"/>
    </row>
    <row r="577">
      <c r="A577" s="370"/>
      <c r="B577" s="370"/>
      <c r="C577" s="370"/>
      <c r="D577" s="370"/>
      <c r="E577" s="370"/>
      <c r="F577" s="370"/>
      <c r="G577" s="370"/>
      <c r="H577" s="370"/>
      <c r="I577" s="370"/>
      <c r="J577" s="370"/>
      <c r="K577" s="370"/>
      <c r="L577" s="370"/>
      <c r="M577" s="370"/>
      <c r="N577" s="370"/>
      <c r="O577" s="370"/>
      <c r="P577" s="370"/>
      <c r="Q577" s="370"/>
      <c r="R577" s="370"/>
      <c r="S577" s="370"/>
      <c r="T577" s="370"/>
      <c r="U577" s="370"/>
      <c r="V577" s="370"/>
      <c r="W577" s="370"/>
      <c r="X577" s="370"/>
      <c r="Y577" s="370"/>
      <c r="Z577" s="370"/>
    </row>
    <row r="578">
      <c r="A578" s="370"/>
      <c r="B578" s="370"/>
      <c r="C578" s="370"/>
      <c r="D578" s="370"/>
      <c r="E578" s="370"/>
      <c r="F578" s="370"/>
      <c r="G578" s="370"/>
      <c r="H578" s="370"/>
      <c r="I578" s="370"/>
      <c r="J578" s="370"/>
      <c r="K578" s="370"/>
      <c r="L578" s="370"/>
      <c r="M578" s="370"/>
      <c r="N578" s="370"/>
      <c r="O578" s="370"/>
      <c r="P578" s="370"/>
      <c r="Q578" s="370"/>
      <c r="R578" s="370"/>
      <c r="S578" s="370"/>
      <c r="T578" s="370"/>
      <c r="U578" s="370"/>
      <c r="V578" s="370"/>
      <c r="W578" s="370"/>
      <c r="X578" s="370"/>
      <c r="Y578" s="370"/>
      <c r="Z578" s="370"/>
    </row>
    <row r="579">
      <c r="A579" s="370"/>
      <c r="B579" s="370"/>
      <c r="C579" s="370"/>
      <c r="D579" s="370"/>
      <c r="E579" s="370"/>
      <c r="F579" s="370"/>
      <c r="G579" s="370"/>
      <c r="H579" s="370"/>
      <c r="I579" s="370"/>
      <c r="J579" s="370"/>
      <c r="K579" s="370"/>
      <c r="L579" s="370"/>
      <c r="M579" s="370"/>
      <c r="N579" s="370"/>
      <c r="O579" s="370"/>
      <c r="P579" s="370"/>
      <c r="Q579" s="370"/>
      <c r="R579" s="370"/>
      <c r="S579" s="370"/>
      <c r="T579" s="370"/>
      <c r="U579" s="370"/>
      <c r="V579" s="370"/>
      <c r="W579" s="370"/>
      <c r="X579" s="370"/>
      <c r="Y579" s="370"/>
      <c r="Z579" s="370"/>
    </row>
    <row r="580">
      <c r="A580" s="370"/>
      <c r="B580" s="370"/>
      <c r="C580" s="370"/>
      <c r="D580" s="370"/>
      <c r="E580" s="370"/>
      <c r="F580" s="370"/>
      <c r="G580" s="370"/>
      <c r="H580" s="370"/>
      <c r="I580" s="370"/>
      <c r="J580" s="370"/>
      <c r="K580" s="370"/>
      <c r="L580" s="370"/>
      <c r="M580" s="370"/>
      <c r="N580" s="370"/>
      <c r="O580" s="370"/>
      <c r="P580" s="370"/>
      <c r="Q580" s="370"/>
      <c r="R580" s="370"/>
      <c r="S580" s="370"/>
      <c r="T580" s="370"/>
      <c r="U580" s="370"/>
      <c r="V580" s="370"/>
      <c r="W580" s="370"/>
      <c r="X580" s="370"/>
      <c r="Y580" s="370"/>
      <c r="Z580" s="370"/>
    </row>
    <row r="581">
      <c r="A581" s="370"/>
      <c r="B581" s="370"/>
      <c r="C581" s="370"/>
      <c r="D581" s="370"/>
      <c r="E581" s="370"/>
      <c r="F581" s="370"/>
      <c r="G581" s="370"/>
      <c r="H581" s="370"/>
      <c r="I581" s="370"/>
      <c r="J581" s="370"/>
      <c r="K581" s="370"/>
      <c r="L581" s="370"/>
      <c r="M581" s="370"/>
      <c r="N581" s="370"/>
      <c r="O581" s="370"/>
      <c r="P581" s="370"/>
      <c r="Q581" s="370"/>
      <c r="R581" s="370"/>
      <c r="S581" s="370"/>
      <c r="T581" s="370"/>
      <c r="U581" s="370"/>
      <c r="V581" s="370"/>
      <c r="W581" s="370"/>
      <c r="X581" s="370"/>
      <c r="Y581" s="370"/>
      <c r="Z581" s="370"/>
    </row>
    <row r="582">
      <c r="A582" s="370"/>
      <c r="B582" s="370"/>
      <c r="C582" s="370"/>
      <c r="D582" s="370"/>
      <c r="E582" s="370"/>
      <c r="F582" s="370"/>
      <c r="G582" s="370"/>
      <c r="H582" s="370"/>
      <c r="I582" s="370"/>
      <c r="J582" s="370"/>
      <c r="K582" s="370"/>
      <c r="L582" s="370"/>
      <c r="M582" s="370"/>
      <c r="N582" s="370"/>
      <c r="O582" s="370"/>
      <c r="P582" s="370"/>
      <c r="Q582" s="370"/>
      <c r="R582" s="370"/>
      <c r="S582" s="370"/>
      <c r="T582" s="370"/>
      <c r="U582" s="370"/>
      <c r="V582" s="370"/>
      <c r="W582" s="370"/>
      <c r="X582" s="370"/>
      <c r="Y582" s="370"/>
      <c r="Z582" s="370"/>
    </row>
    <row r="583">
      <c r="A583" s="370"/>
      <c r="B583" s="370"/>
      <c r="C583" s="370"/>
      <c r="D583" s="370"/>
      <c r="E583" s="370"/>
      <c r="F583" s="370"/>
      <c r="G583" s="370"/>
      <c r="H583" s="370"/>
      <c r="I583" s="370"/>
      <c r="J583" s="370"/>
      <c r="K583" s="370"/>
      <c r="L583" s="370"/>
      <c r="M583" s="370"/>
      <c r="N583" s="370"/>
      <c r="O583" s="370"/>
      <c r="P583" s="370"/>
      <c r="Q583" s="370"/>
      <c r="R583" s="370"/>
      <c r="S583" s="370"/>
      <c r="T583" s="370"/>
      <c r="U583" s="370"/>
      <c r="V583" s="370"/>
      <c r="W583" s="370"/>
      <c r="X583" s="370"/>
      <c r="Y583" s="370"/>
      <c r="Z583" s="370"/>
    </row>
    <row r="584">
      <c r="A584" s="370"/>
      <c r="B584" s="370"/>
      <c r="C584" s="370"/>
      <c r="D584" s="370"/>
      <c r="E584" s="370"/>
      <c r="F584" s="370"/>
      <c r="G584" s="370"/>
      <c r="H584" s="370"/>
      <c r="I584" s="370"/>
      <c r="J584" s="370"/>
      <c r="K584" s="370"/>
      <c r="L584" s="370"/>
      <c r="M584" s="370"/>
      <c r="N584" s="370"/>
      <c r="O584" s="370"/>
      <c r="P584" s="370"/>
      <c r="Q584" s="370"/>
      <c r="R584" s="370"/>
      <c r="S584" s="370"/>
      <c r="T584" s="370"/>
      <c r="U584" s="370"/>
      <c r="V584" s="370"/>
      <c r="W584" s="370"/>
      <c r="X584" s="370"/>
      <c r="Y584" s="370"/>
      <c r="Z584" s="370"/>
    </row>
    <row r="585">
      <c r="A585" s="370"/>
      <c r="B585" s="370"/>
      <c r="C585" s="370"/>
      <c r="D585" s="370"/>
      <c r="E585" s="370"/>
      <c r="F585" s="370"/>
      <c r="G585" s="370"/>
      <c r="H585" s="370"/>
      <c r="I585" s="370"/>
      <c r="J585" s="370"/>
      <c r="K585" s="370"/>
      <c r="L585" s="370"/>
      <c r="M585" s="370"/>
      <c r="N585" s="370"/>
      <c r="O585" s="370"/>
      <c r="P585" s="370"/>
      <c r="Q585" s="370"/>
      <c r="R585" s="370"/>
      <c r="S585" s="370"/>
      <c r="T585" s="370"/>
      <c r="U585" s="370"/>
      <c r="V585" s="370"/>
      <c r="W585" s="370"/>
      <c r="X585" s="370"/>
      <c r="Y585" s="370"/>
      <c r="Z585" s="370"/>
    </row>
    <row r="586">
      <c r="A586" s="370"/>
      <c r="B586" s="370"/>
      <c r="C586" s="370"/>
      <c r="D586" s="370"/>
      <c r="E586" s="370"/>
      <c r="F586" s="370"/>
      <c r="G586" s="370"/>
      <c r="H586" s="370"/>
      <c r="I586" s="370"/>
      <c r="J586" s="370"/>
      <c r="K586" s="370"/>
      <c r="L586" s="370"/>
      <c r="M586" s="370"/>
      <c r="N586" s="370"/>
      <c r="O586" s="370"/>
      <c r="P586" s="370"/>
      <c r="Q586" s="370"/>
      <c r="R586" s="370"/>
      <c r="S586" s="370"/>
      <c r="T586" s="370"/>
      <c r="U586" s="370"/>
      <c r="V586" s="370"/>
      <c r="W586" s="370"/>
      <c r="X586" s="370"/>
      <c r="Y586" s="370"/>
      <c r="Z586" s="370"/>
    </row>
    <row r="587">
      <c r="A587" s="370"/>
      <c r="B587" s="370"/>
      <c r="C587" s="370"/>
      <c r="D587" s="370"/>
      <c r="E587" s="370"/>
      <c r="F587" s="370"/>
      <c r="G587" s="370"/>
      <c r="H587" s="370"/>
      <c r="I587" s="370"/>
      <c r="J587" s="370"/>
      <c r="K587" s="370"/>
      <c r="L587" s="370"/>
      <c r="M587" s="370"/>
      <c r="N587" s="370"/>
      <c r="O587" s="370"/>
      <c r="P587" s="370"/>
      <c r="Q587" s="370"/>
      <c r="R587" s="370"/>
      <c r="S587" s="370"/>
      <c r="T587" s="370"/>
      <c r="U587" s="370"/>
      <c r="V587" s="370"/>
      <c r="W587" s="370"/>
      <c r="X587" s="370"/>
      <c r="Y587" s="370"/>
      <c r="Z587" s="370"/>
    </row>
    <row r="588">
      <c r="A588" s="370"/>
      <c r="B588" s="370"/>
      <c r="C588" s="370"/>
      <c r="D588" s="370"/>
      <c r="E588" s="370"/>
      <c r="F588" s="370"/>
      <c r="G588" s="370"/>
      <c r="H588" s="370"/>
      <c r="I588" s="370"/>
      <c r="J588" s="370"/>
      <c r="K588" s="370"/>
      <c r="L588" s="370"/>
      <c r="M588" s="370"/>
      <c r="N588" s="370"/>
      <c r="O588" s="370"/>
      <c r="P588" s="370"/>
      <c r="Q588" s="370"/>
      <c r="R588" s="370"/>
      <c r="S588" s="370"/>
      <c r="T588" s="370"/>
      <c r="U588" s="370"/>
      <c r="V588" s="370"/>
      <c r="W588" s="370"/>
      <c r="X588" s="370"/>
      <c r="Y588" s="370"/>
      <c r="Z588" s="370"/>
    </row>
    <row r="589">
      <c r="A589" s="370"/>
      <c r="B589" s="370"/>
      <c r="C589" s="370"/>
      <c r="D589" s="370"/>
      <c r="E589" s="370"/>
      <c r="F589" s="370"/>
      <c r="G589" s="370"/>
      <c r="H589" s="370"/>
      <c r="I589" s="370"/>
      <c r="J589" s="370"/>
      <c r="K589" s="370"/>
      <c r="L589" s="370"/>
      <c r="M589" s="370"/>
      <c r="N589" s="370"/>
      <c r="O589" s="370"/>
      <c r="P589" s="370"/>
      <c r="Q589" s="370"/>
      <c r="R589" s="370"/>
      <c r="S589" s="370"/>
      <c r="T589" s="370"/>
      <c r="U589" s="370"/>
      <c r="V589" s="370"/>
      <c r="W589" s="370"/>
      <c r="X589" s="370"/>
      <c r="Y589" s="370"/>
      <c r="Z589" s="370"/>
    </row>
    <row r="590">
      <c r="A590" s="370"/>
      <c r="B590" s="370"/>
      <c r="C590" s="370"/>
      <c r="D590" s="370"/>
      <c r="E590" s="370"/>
      <c r="F590" s="370"/>
      <c r="G590" s="370"/>
      <c r="H590" s="370"/>
      <c r="I590" s="370"/>
      <c r="J590" s="370"/>
      <c r="K590" s="370"/>
      <c r="L590" s="370"/>
      <c r="M590" s="370"/>
      <c r="N590" s="370"/>
      <c r="O590" s="370"/>
      <c r="P590" s="370"/>
      <c r="Q590" s="370"/>
      <c r="R590" s="370"/>
      <c r="S590" s="370"/>
      <c r="T590" s="370"/>
      <c r="U590" s="370"/>
      <c r="V590" s="370"/>
      <c r="W590" s="370"/>
      <c r="X590" s="370"/>
      <c r="Y590" s="370"/>
      <c r="Z590" s="370"/>
    </row>
    <row r="591">
      <c r="A591" s="370"/>
      <c r="B591" s="370"/>
      <c r="C591" s="370"/>
      <c r="D591" s="370"/>
      <c r="E591" s="370"/>
      <c r="F591" s="370"/>
      <c r="G591" s="370"/>
      <c r="H591" s="370"/>
      <c r="I591" s="370"/>
      <c r="J591" s="370"/>
      <c r="K591" s="370"/>
      <c r="L591" s="370"/>
      <c r="M591" s="370"/>
      <c r="N591" s="370"/>
      <c r="O591" s="370"/>
      <c r="P591" s="370"/>
      <c r="Q591" s="370"/>
      <c r="R591" s="370"/>
      <c r="S591" s="370"/>
      <c r="T591" s="370"/>
      <c r="U591" s="370"/>
      <c r="V591" s="370"/>
      <c r="W591" s="370"/>
      <c r="X591" s="370"/>
      <c r="Y591" s="370"/>
      <c r="Z591" s="370"/>
    </row>
    <row r="592">
      <c r="A592" s="370"/>
      <c r="B592" s="370"/>
      <c r="C592" s="370"/>
      <c r="D592" s="370"/>
      <c r="E592" s="370"/>
      <c r="F592" s="370"/>
      <c r="G592" s="370"/>
      <c r="H592" s="370"/>
      <c r="I592" s="370"/>
      <c r="J592" s="370"/>
      <c r="K592" s="370"/>
      <c r="L592" s="370"/>
      <c r="M592" s="370"/>
      <c r="N592" s="370"/>
      <c r="O592" s="370"/>
      <c r="P592" s="370"/>
      <c r="Q592" s="370"/>
      <c r="R592" s="370"/>
      <c r="S592" s="370"/>
      <c r="T592" s="370"/>
      <c r="U592" s="370"/>
      <c r="V592" s="370"/>
      <c r="W592" s="370"/>
      <c r="X592" s="370"/>
      <c r="Y592" s="370"/>
      <c r="Z592" s="370"/>
    </row>
    <row r="593">
      <c r="A593" s="370"/>
      <c r="B593" s="370"/>
      <c r="C593" s="370"/>
      <c r="D593" s="370"/>
      <c r="E593" s="370"/>
      <c r="F593" s="370"/>
      <c r="G593" s="370"/>
      <c r="H593" s="370"/>
      <c r="I593" s="370"/>
      <c r="J593" s="370"/>
      <c r="K593" s="370"/>
      <c r="L593" s="370"/>
      <c r="M593" s="370"/>
      <c r="N593" s="370"/>
      <c r="O593" s="370"/>
      <c r="P593" s="370"/>
      <c r="Q593" s="370"/>
      <c r="R593" s="370"/>
      <c r="S593" s="370"/>
      <c r="T593" s="370"/>
      <c r="U593" s="370"/>
      <c r="V593" s="370"/>
      <c r="W593" s="370"/>
      <c r="X593" s="370"/>
      <c r="Y593" s="370"/>
      <c r="Z593" s="370"/>
    </row>
    <row r="594">
      <c r="A594" s="370"/>
      <c r="B594" s="370"/>
      <c r="C594" s="370"/>
      <c r="D594" s="370"/>
      <c r="E594" s="370"/>
      <c r="F594" s="370"/>
      <c r="G594" s="370"/>
      <c r="H594" s="370"/>
      <c r="I594" s="370"/>
      <c r="J594" s="370"/>
      <c r="K594" s="370"/>
      <c r="L594" s="370"/>
      <c r="M594" s="370"/>
      <c r="N594" s="370"/>
      <c r="O594" s="370"/>
      <c r="P594" s="370"/>
      <c r="Q594" s="370"/>
      <c r="R594" s="370"/>
      <c r="S594" s="370"/>
      <c r="T594" s="370"/>
      <c r="U594" s="370"/>
      <c r="V594" s="370"/>
      <c r="W594" s="370"/>
      <c r="X594" s="370"/>
      <c r="Y594" s="370"/>
      <c r="Z594" s="370"/>
    </row>
    <row r="595">
      <c r="A595" s="370"/>
      <c r="B595" s="370"/>
      <c r="C595" s="370"/>
      <c r="D595" s="370"/>
      <c r="E595" s="370"/>
      <c r="F595" s="370"/>
      <c r="G595" s="370"/>
      <c r="H595" s="370"/>
      <c r="I595" s="370"/>
      <c r="J595" s="370"/>
      <c r="K595" s="370"/>
      <c r="L595" s="370"/>
      <c r="M595" s="370"/>
      <c r="N595" s="370"/>
      <c r="O595" s="370"/>
      <c r="P595" s="370"/>
      <c r="Q595" s="370"/>
      <c r="R595" s="370"/>
      <c r="S595" s="370"/>
      <c r="T595" s="370"/>
      <c r="U595" s="370"/>
      <c r="V595" s="370"/>
      <c r="W595" s="370"/>
      <c r="X595" s="370"/>
      <c r="Y595" s="370"/>
      <c r="Z595" s="370"/>
    </row>
    <row r="596">
      <c r="A596" s="370"/>
      <c r="B596" s="370"/>
      <c r="C596" s="370"/>
      <c r="D596" s="370"/>
      <c r="E596" s="370"/>
      <c r="F596" s="370"/>
      <c r="G596" s="370"/>
      <c r="H596" s="370"/>
      <c r="I596" s="370"/>
      <c r="J596" s="370"/>
      <c r="K596" s="370"/>
      <c r="L596" s="370"/>
      <c r="M596" s="370"/>
      <c r="N596" s="370"/>
      <c r="O596" s="370"/>
      <c r="P596" s="370"/>
      <c r="Q596" s="370"/>
      <c r="R596" s="370"/>
      <c r="S596" s="370"/>
      <c r="T596" s="370"/>
      <c r="U596" s="370"/>
      <c r="V596" s="370"/>
      <c r="W596" s="370"/>
      <c r="X596" s="370"/>
      <c r="Y596" s="370"/>
      <c r="Z596" s="370"/>
    </row>
    <row r="597">
      <c r="A597" s="370"/>
      <c r="B597" s="370"/>
      <c r="C597" s="370"/>
      <c r="D597" s="370"/>
      <c r="E597" s="370"/>
      <c r="F597" s="370"/>
      <c r="G597" s="370"/>
      <c r="H597" s="370"/>
      <c r="I597" s="370"/>
      <c r="J597" s="370"/>
      <c r="K597" s="370"/>
      <c r="L597" s="370"/>
      <c r="M597" s="370"/>
      <c r="N597" s="370"/>
      <c r="O597" s="370"/>
      <c r="P597" s="370"/>
      <c r="Q597" s="370"/>
      <c r="R597" s="370"/>
      <c r="S597" s="370"/>
      <c r="T597" s="370"/>
      <c r="U597" s="370"/>
      <c r="V597" s="370"/>
      <c r="W597" s="370"/>
      <c r="X597" s="370"/>
      <c r="Y597" s="370"/>
      <c r="Z597" s="370"/>
    </row>
    <row r="598">
      <c r="A598" s="370"/>
      <c r="B598" s="370"/>
      <c r="C598" s="370"/>
      <c r="D598" s="370"/>
      <c r="E598" s="370"/>
      <c r="F598" s="370"/>
      <c r="G598" s="370"/>
      <c r="H598" s="370"/>
      <c r="I598" s="370"/>
      <c r="J598" s="370"/>
      <c r="K598" s="370"/>
      <c r="L598" s="370"/>
      <c r="M598" s="370"/>
      <c r="N598" s="370"/>
      <c r="O598" s="370"/>
      <c r="P598" s="370"/>
      <c r="Q598" s="370"/>
      <c r="R598" s="370"/>
      <c r="S598" s="370"/>
      <c r="T598" s="370"/>
      <c r="U598" s="370"/>
      <c r="V598" s="370"/>
      <c r="W598" s="370"/>
      <c r="X598" s="370"/>
      <c r="Y598" s="370"/>
      <c r="Z598" s="370"/>
    </row>
    <row r="599">
      <c r="A599" s="370"/>
      <c r="B599" s="370"/>
      <c r="C599" s="370"/>
      <c r="D599" s="370"/>
      <c r="E599" s="370"/>
      <c r="F599" s="370"/>
      <c r="G599" s="370"/>
      <c r="H599" s="370"/>
      <c r="I599" s="370"/>
      <c r="J599" s="370"/>
      <c r="K599" s="370"/>
      <c r="L599" s="370"/>
      <c r="M599" s="370"/>
      <c r="N599" s="370"/>
      <c r="O599" s="370"/>
      <c r="P599" s="370"/>
      <c r="Q599" s="370"/>
      <c r="R599" s="370"/>
      <c r="S599" s="370"/>
      <c r="T599" s="370"/>
      <c r="U599" s="370"/>
      <c r="V599" s="370"/>
      <c r="W599" s="370"/>
      <c r="X599" s="370"/>
      <c r="Y599" s="370"/>
      <c r="Z599" s="370"/>
    </row>
    <row r="600">
      <c r="A600" s="370"/>
      <c r="B600" s="370"/>
      <c r="C600" s="370"/>
      <c r="D600" s="370"/>
      <c r="E600" s="370"/>
      <c r="F600" s="370"/>
      <c r="G600" s="370"/>
      <c r="H600" s="370"/>
      <c r="I600" s="370"/>
      <c r="J600" s="370"/>
      <c r="K600" s="370"/>
      <c r="L600" s="370"/>
      <c r="M600" s="370"/>
      <c r="N600" s="370"/>
      <c r="O600" s="370"/>
      <c r="P600" s="370"/>
      <c r="Q600" s="370"/>
      <c r="R600" s="370"/>
      <c r="S600" s="370"/>
      <c r="T600" s="370"/>
      <c r="U600" s="370"/>
      <c r="V600" s="370"/>
      <c r="W600" s="370"/>
      <c r="X600" s="370"/>
      <c r="Y600" s="370"/>
      <c r="Z600" s="370"/>
    </row>
    <row r="601">
      <c r="A601" s="370"/>
      <c r="B601" s="370"/>
      <c r="C601" s="370"/>
      <c r="D601" s="370"/>
      <c r="E601" s="370"/>
      <c r="F601" s="370"/>
      <c r="G601" s="370"/>
      <c r="H601" s="370"/>
      <c r="I601" s="370"/>
      <c r="J601" s="370"/>
      <c r="K601" s="370"/>
      <c r="L601" s="370"/>
      <c r="M601" s="370"/>
      <c r="N601" s="370"/>
      <c r="O601" s="370"/>
      <c r="P601" s="370"/>
      <c r="Q601" s="370"/>
      <c r="R601" s="370"/>
      <c r="S601" s="370"/>
      <c r="T601" s="370"/>
      <c r="U601" s="370"/>
      <c r="V601" s="370"/>
      <c r="W601" s="370"/>
      <c r="X601" s="370"/>
      <c r="Y601" s="370"/>
      <c r="Z601" s="370"/>
    </row>
    <row r="602">
      <c r="A602" s="370"/>
      <c r="B602" s="370"/>
      <c r="C602" s="370"/>
      <c r="D602" s="370"/>
      <c r="E602" s="370"/>
      <c r="F602" s="370"/>
      <c r="G602" s="370"/>
      <c r="H602" s="370"/>
      <c r="I602" s="370"/>
      <c r="J602" s="370"/>
      <c r="K602" s="370"/>
      <c r="L602" s="370"/>
      <c r="M602" s="370"/>
      <c r="N602" s="370"/>
      <c r="O602" s="370"/>
      <c r="P602" s="370"/>
      <c r="Q602" s="370"/>
      <c r="R602" s="370"/>
      <c r="S602" s="370"/>
      <c r="T602" s="370"/>
      <c r="U602" s="370"/>
      <c r="V602" s="370"/>
      <c r="W602" s="370"/>
      <c r="X602" s="370"/>
      <c r="Y602" s="370"/>
      <c r="Z602" s="370"/>
    </row>
    <row r="603">
      <c r="A603" s="370"/>
      <c r="B603" s="370"/>
      <c r="C603" s="370"/>
      <c r="D603" s="370"/>
      <c r="E603" s="370"/>
      <c r="F603" s="370"/>
      <c r="G603" s="370"/>
      <c r="H603" s="370"/>
      <c r="I603" s="370"/>
      <c r="J603" s="370"/>
      <c r="K603" s="370"/>
      <c r="L603" s="370"/>
      <c r="M603" s="370"/>
      <c r="N603" s="370"/>
      <c r="O603" s="370"/>
      <c r="P603" s="370"/>
      <c r="Q603" s="370"/>
      <c r="R603" s="370"/>
      <c r="S603" s="370"/>
      <c r="T603" s="370"/>
      <c r="U603" s="370"/>
      <c r="V603" s="370"/>
      <c r="W603" s="370"/>
      <c r="X603" s="370"/>
      <c r="Y603" s="370"/>
      <c r="Z603" s="370"/>
    </row>
    <row r="604">
      <c r="A604" s="370"/>
      <c r="B604" s="370"/>
      <c r="C604" s="370"/>
      <c r="D604" s="370"/>
      <c r="E604" s="370"/>
      <c r="F604" s="370"/>
      <c r="G604" s="370"/>
      <c r="H604" s="370"/>
      <c r="I604" s="370"/>
      <c r="J604" s="370"/>
      <c r="K604" s="370"/>
      <c r="L604" s="370"/>
      <c r="M604" s="370"/>
      <c r="N604" s="370"/>
      <c r="O604" s="370"/>
      <c r="P604" s="370"/>
      <c r="Q604" s="370"/>
      <c r="R604" s="370"/>
      <c r="S604" s="370"/>
      <c r="T604" s="370"/>
      <c r="U604" s="370"/>
      <c r="V604" s="370"/>
      <c r="W604" s="370"/>
      <c r="X604" s="370"/>
      <c r="Y604" s="370"/>
      <c r="Z604" s="370"/>
    </row>
    <row r="605">
      <c r="A605" s="370"/>
      <c r="B605" s="370"/>
      <c r="C605" s="370"/>
      <c r="D605" s="370"/>
      <c r="E605" s="370"/>
      <c r="F605" s="370"/>
      <c r="G605" s="370"/>
      <c r="H605" s="370"/>
      <c r="I605" s="370"/>
      <c r="J605" s="370"/>
      <c r="K605" s="370"/>
      <c r="L605" s="370"/>
      <c r="M605" s="370"/>
      <c r="N605" s="370"/>
      <c r="O605" s="370"/>
      <c r="P605" s="370"/>
      <c r="Q605" s="370"/>
      <c r="R605" s="370"/>
      <c r="S605" s="370"/>
      <c r="T605" s="370"/>
      <c r="U605" s="370"/>
      <c r="V605" s="370"/>
      <c r="W605" s="370"/>
      <c r="X605" s="370"/>
      <c r="Y605" s="370"/>
      <c r="Z605" s="370"/>
    </row>
    <row r="606">
      <c r="A606" s="370"/>
      <c r="B606" s="370"/>
      <c r="C606" s="370"/>
      <c r="D606" s="370"/>
      <c r="E606" s="370"/>
      <c r="F606" s="370"/>
      <c r="G606" s="370"/>
      <c r="H606" s="370"/>
      <c r="I606" s="370"/>
      <c r="J606" s="370"/>
      <c r="K606" s="370"/>
      <c r="L606" s="370"/>
      <c r="M606" s="370"/>
      <c r="N606" s="370"/>
      <c r="O606" s="370"/>
      <c r="P606" s="370"/>
      <c r="Q606" s="370"/>
      <c r="R606" s="370"/>
      <c r="S606" s="370"/>
      <c r="T606" s="370"/>
      <c r="U606" s="370"/>
      <c r="V606" s="370"/>
      <c r="W606" s="370"/>
      <c r="X606" s="370"/>
      <c r="Y606" s="370"/>
      <c r="Z606" s="370"/>
    </row>
    <row r="607">
      <c r="A607" s="370"/>
      <c r="B607" s="370"/>
      <c r="C607" s="370"/>
      <c r="D607" s="370"/>
      <c r="E607" s="370"/>
      <c r="F607" s="370"/>
      <c r="G607" s="370"/>
      <c r="H607" s="370"/>
      <c r="I607" s="370"/>
      <c r="J607" s="370"/>
      <c r="K607" s="370"/>
      <c r="L607" s="370"/>
      <c r="M607" s="370"/>
      <c r="N607" s="370"/>
      <c r="O607" s="370"/>
      <c r="P607" s="370"/>
      <c r="Q607" s="370"/>
      <c r="R607" s="370"/>
      <c r="S607" s="370"/>
      <c r="T607" s="370"/>
      <c r="U607" s="370"/>
      <c r="V607" s="370"/>
      <c r="W607" s="370"/>
      <c r="X607" s="370"/>
      <c r="Y607" s="370"/>
      <c r="Z607" s="370"/>
    </row>
    <row r="608">
      <c r="A608" s="370"/>
      <c r="B608" s="370"/>
      <c r="C608" s="370"/>
      <c r="D608" s="370"/>
      <c r="E608" s="370"/>
      <c r="F608" s="370"/>
      <c r="G608" s="370"/>
      <c r="H608" s="370"/>
      <c r="I608" s="370"/>
      <c r="J608" s="370"/>
      <c r="K608" s="370"/>
      <c r="L608" s="370"/>
      <c r="M608" s="370"/>
      <c r="N608" s="370"/>
      <c r="O608" s="370"/>
      <c r="P608" s="370"/>
      <c r="Q608" s="370"/>
      <c r="R608" s="370"/>
      <c r="S608" s="370"/>
      <c r="T608" s="370"/>
      <c r="U608" s="370"/>
      <c r="V608" s="370"/>
      <c r="W608" s="370"/>
      <c r="X608" s="370"/>
      <c r="Y608" s="370"/>
      <c r="Z608" s="370"/>
    </row>
    <row r="609">
      <c r="A609" s="370"/>
      <c r="B609" s="370"/>
      <c r="C609" s="370"/>
      <c r="D609" s="370"/>
      <c r="E609" s="370"/>
      <c r="F609" s="370"/>
      <c r="G609" s="370"/>
      <c r="H609" s="370"/>
      <c r="I609" s="370"/>
      <c r="J609" s="370"/>
      <c r="K609" s="370"/>
      <c r="L609" s="370"/>
      <c r="M609" s="370"/>
      <c r="N609" s="370"/>
      <c r="O609" s="370"/>
      <c r="P609" s="370"/>
      <c r="Q609" s="370"/>
      <c r="R609" s="370"/>
      <c r="S609" s="370"/>
      <c r="T609" s="370"/>
      <c r="U609" s="370"/>
      <c r="V609" s="370"/>
      <c r="W609" s="370"/>
      <c r="X609" s="370"/>
      <c r="Y609" s="370"/>
      <c r="Z609" s="370"/>
    </row>
    <row r="610">
      <c r="A610" s="370"/>
      <c r="B610" s="370"/>
      <c r="C610" s="370"/>
      <c r="D610" s="370"/>
      <c r="E610" s="370"/>
      <c r="F610" s="370"/>
      <c r="G610" s="370"/>
      <c r="H610" s="370"/>
      <c r="I610" s="370"/>
      <c r="J610" s="370"/>
      <c r="K610" s="370"/>
      <c r="L610" s="370"/>
      <c r="M610" s="370"/>
      <c r="N610" s="370"/>
      <c r="O610" s="370"/>
      <c r="P610" s="370"/>
      <c r="Q610" s="370"/>
      <c r="R610" s="370"/>
      <c r="S610" s="370"/>
      <c r="T610" s="370"/>
      <c r="U610" s="370"/>
      <c r="V610" s="370"/>
      <c r="W610" s="370"/>
      <c r="X610" s="370"/>
      <c r="Y610" s="370"/>
      <c r="Z610" s="370"/>
    </row>
    <row r="611">
      <c r="A611" s="370"/>
      <c r="B611" s="370"/>
      <c r="C611" s="370"/>
      <c r="D611" s="370"/>
      <c r="E611" s="370"/>
      <c r="F611" s="370"/>
      <c r="G611" s="370"/>
      <c r="H611" s="370"/>
      <c r="I611" s="370"/>
      <c r="J611" s="370"/>
      <c r="K611" s="370"/>
      <c r="L611" s="370"/>
      <c r="M611" s="370"/>
      <c r="N611" s="370"/>
      <c r="O611" s="370"/>
      <c r="P611" s="370"/>
      <c r="Q611" s="370"/>
      <c r="R611" s="370"/>
      <c r="S611" s="370"/>
      <c r="T611" s="370"/>
      <c r="U611" s="370"/>
      <c r="V611" s="370"/>
      <c r="W611" s="370"/>
      <c r="X611" s="370"/>
      <c r="Y611" s="370"/>
      <c r="Z611" s="370"/>
    </row>
    <row r="612">
      <c r="A612" s="370"/>
      <c r="B612" s="370"/>
      <c r="C612" s="370"/>
      <c r="D612" s="370"/>
      <c r="E612" s="370"/>
      <c r="F612" s="370"/>
      <c r="G612" s="370"/>
      <c r="H612" s="370"/>
      <c r="I612" s="370"/>
      <c r="J612" s="370"/>
      <c r="K612" s="370"/>
      <c r="L612" s="370"/>
      <c r="M612" s="370"/>
      <c r="N612" s="370"/>
      <c r="O612" s="370"/>
      <c r="P612" s="370"/>
      <c r="Q612" s="370"/>
      <c r="R612" s="370"/>
      <c r="S612" s="370"/>
      <c r="T612" s="370"/>
      <c r="U612" s="370"/>
      <c r="V612" s="370"/>
      <c r="W612" s="370"/>
      <c r="X612" s="370"/>
      <c r="Y612" s="370"/>
      <c r="Z612" s="370"/>
    </row>
    <row r="613">
      <c r="A613" s="370"/>
      <c r="B613" s="370"/>
      <c r="C613" s="370"/>
      <c r="D613" s="370"/>
      <c r="E613" s="370"/>
      <c r="F613" s="370"/>
      <c r="G613" s="370"/>
      <c r="H613" s="370"/>
      <c r="I613" s="370"/>
      <c r="J613" s="370"/>
      <c r="K613" s="370"/>
      <c r="L613" s="370"/>
      <c r="M613" s="370"/>
      <c r="N613" s="370"/>
      <c r="O613" s="370"/>
      <c r="P613" s="370"/>
      <c r="Q613" s="370"/>
      <c r="R613" s="370"/>
      <c r="S613" s="370"/>
      <c r="T613" s="370"/>
      <c r="U613" s="370"/>
      <c r="V613" s="370"/>
      <c r="W613" s="370"/>
      <c r="X613" s="370"/>
      <c r="Y613" s="370"/>
      <c r="Z613" s="370"/>
    </row>
    <row r="614">
      <c r="A614" s="370"/>
      <c r="B614" s="370"/>
      <c r="C614" s="370"/>
      <c r="D614" s="370"/>
      <c r="E614" s="370"/>
      <c r="F614" s="370"/>
      <c r="G614" s="370"/>
      <c r="H614" s="370"/>
      <c r="I614" s="370"/>
      <c r="J614" s="370"/>
      <c r="K614" s="370"/>
      <c r="L614" s="370"/>
      <c r="M614" s="370"/>
      <c r="N614" s="370"/>
      <c r="O614" s="370"/>
      <c r="P614" s="370"/>
      <c r="Q614" s="370"/>
      <c r="R614" s="370"/>
      <c r="S614" s="370"/>
      <c r="T614" s="370"/>
      <c r="U614" s="370"/>
      <c r="V614" s="370"/>
      <c r="W614" s="370"/>
      <c r="X614" s="370"/>
      <c r="Y614" s="370"/>
      <c r="Z614" s="370"/>
    </row>
    <row r="615">
      <c r="A615" s="370"/>
      <c r="B615" s="370"/>
      <c r="C615" s="370"/>
      <c r="D615" s="370"/>
      <c r="E615" s="370"/>
      <c r="F615" s="370"/>
      <c r="G615" s="370"/>
      <c r="H615" s="370"/>
      <c r="I615" s="370"/>
      <c r="J615" s="370"/>
      <c r="K615" s="370"/>
      <c r="L615" s="370"/>
      <c r="M615" s="370"/>
      <c r="N615" s="370"/>
      <c r="O615" s="370"/>
      <c r="P615" s="370"/>
      <c r="Q615" s="370"/>
      <c r="R615" s="370"/>
      <c r="S615" s="370"/>
      <c r="T615" s="370"/>
      <c r="U615" s="370"/>
      <c r="V615" s="370"/>
      <c r="W615" s="370"/>
      <c r="X615" s="370"/>
      <c r="Y615" s="370"/>
      <c r="Z615" s="370"/>
    </row>
    <row r="616">
      <c r="A616" s="370"/>
      <c r="B616" s="370"/>
      <c r="C616" s="370"/>
      <c r="D616" s="370"/>
      <c r="E616" s="370"/>
      <c r="F616" s="370"/>
      <c r="G616" s="370"/>
      <c r="H616" s="370"/>
      <c r="I616" s="370"/>
      <c r="J616" s="370"/>
      <c r="K616" s="370"/>
      <c r="L616" s="370"/>
      <c r="M616" s="370"/>
      <c r="N616" s="370"/>
      <c r="O616" s="370"/>
      <c r="P616" s="370"/>
      <c r="Q616" s="370"/>
      <c r="R616" s="370"/>
      <c r="S616" s="370"/>
      <c r="T616" s="370"/>
      <c r="U616" s="370"/>
      <c r="V616" s="370"/>
      <c r="W616" s="370"/>
      <c r="X616" s="370"/>
      <c r="Y616" s="370"/>
      <c r="Z616" s="370"/>
    </row>
    <row r="617">
      <c r="A617" s="370"/>
      <c r="B617" s="370"/>
      <c r="C617" s="370"/>
      <c r="D617" s="370"/>
      <c r="E617" s="370"/>
      <c r="F617" s="370"/>
      <c r="G617" s="370"/>
      <c r="H617" s="370"/>
      <c r="I617" s="370"/>
      <c r="J617" s="370"/>
      <c r="K617" s="370"/>
      <c r="L617" s="370"/>
      <c r="M617" s="370"/>
      <c r="N617" s="370"/>
      <c r="O617" s="370"/>
      <c r="P617" s="370"/>
      <c r="Q617" s="370"/>
      <c r="R617" s="370"/>
      <c r="S617" s="370"/>
      <c r="T617" s="370"/>
      <c r="U617" s="370"/>
      <c r="V617" s="370"/>
      <c r="W617" s="370"/>
      <c r="X617" s="370"/>
      <c r="Y617" s="370"/>
      <c r="Z617" s="370"/>
    </row>
    <row r="618">
      <c r="A618" s="370"/>
      <c r="B618" s="370"/>
      <c r="C618" s="370"/>
      <c r="D618" s="370"/>
      <c r="E618" s="370"/>
      <c r="F618" s="370"/>
      <c r="G618" s="370"/>
      <c r="H618" s="370"/>
      <c r="I618" s="370"/>
      <c r="J618" s="370"/>
      <c r="K618" s="370"/>
      <c r="L618" s="370"/>
      <c r="M618" s="370"/>
      <c r="N618" s="370"/>
      <c r="O618" s="370"/>
      <c r="P618" s="370"/>
      <c r="Q618" s="370"/>
      <c r="R618" s="370"/>
      <c r="S618" s="370"/>
      <c r="T618" s="370"/>
      <c r="U618" s="370"/>
      <c r="V618" s="370"/>
      <c r="W618" s="370"/>
      <c r="X618" s="370"/>
      <c r="Y618" s="370"/>
      <c r="Z618" s="370"/>
    </row>
    <row r="619">
      <c r="A619" s="370"/>
      <c r="B619" s="370"/>
      <c r="C619" s="370"/>
      <c r="D619" s="370"/>
      <c r="E619" s="370"/>
      <c r="F619" s="370"/>
      <c r="G619" s="370"/>
      <c r="H619" s="370"/>
      <c r="I619" s="370"/>
      <c r="J619" s="370"/>
      <c r="K619" s="370"/>
      <c r="L619" s="370"/>
      <c r="M619" s="370"/>
      <c r="N619" s="370"/>
      <c r="O619" s="370"/>
      <c r="P619" s="370"/>
      <c r="Q619" s="370"/>
      <c r="R619" s="370"/>
      <c r="S619" s="370"/>
      <c r="T619" s="370"/>
      <c r="U619" s="370"/>
      <c r="V619" s="370"/>
      <c r="W619" s="370"/>
      <c r="X619" s="370"/>
      <c r="Y619" s="370"/>
      <c r="Z619" s="370"/>
    </row>
    <row r="620">
      <c r="A620" s="370"/>
      <c r="B620" s="370"/>
      <c r="C620" s="370"/>
      <c r="D620" s="370"/>
      <c r="E620" s="370"/>
      <c r="F620" s="370"/>
      <c r="G620" s="370"/>
      <c r="H620" s="370"/>
      <c r="I620" s="370"/>
      <c r="J620" s="370"/>
      <c r="K620" s="370"/>
      <c r="L620" s="370"/>
      <c r="M620" s="370"/>
      <c r="N620" s="370"/>
      <c r="O620" s="370"/>
      <c r="P620" s="370"/>
      <c r="Q620" s="370"/>
      <c r="R620" s="370"/>
      <c r="S620" s="370"/>
      <c r="T620" s="370"/>
      <c r="U620" s="370"/>
      <c r="V620" s="370"/>
      <c r="W620" s="370"/>
      <c r="X620" s="370"/>
      <c r="Y620" s="370"/>
      <c r="Z620" s="370"/>
    </row>
    <row r="621">
      <c r="A621" s="370"/>
      <c r="B621" s="370"/>
      <c r="C621" s="370"/>
      <c r="D621" s="370"/>
      <c r="E621" s="370"/>
      <c r="F621" s="370"/>
      <c r="G621" s="370"/>
      <c r="H621" s="370"/>
      <c r="I621" s="370"/>
      <c r="J621" s="370"/>
      <c r="K621" s="370"/>
      <c r="L621" s="370"/>
      <c r="M621" s="370"/>
      <c r="N621" s="370"/>
      <c r="O621" s="370"/>
      <c r="P621" s="370"/>
      <c r="Q621" s="370"/>
      <c r="R621" s="370"/>
      <c r="S621" s="370"/>
      <c r="T621" s="370"/>
      <c r="U621" s="370"/>
      <c r="V621" s="370"/>
      <c r="W621" s="370"/>
      <c r="X621" s="370"/>
      <c r="Y621" s="370"/>
      <c r="Z621" s="370"/>
    </row>
    <row r="622">
      <c r="A622" s="370"/>
      <c r="B622" s="370"/>
      <c r="C622" s="370"/>
      <c r="D622" s="370"/>
      <c r="E622" s="370"/>
      <c r="F622" s="370"/>
      <c r="G622" s="370"/>
      <c r="H622" s="370"/>
      <c r="I622" s="370"/>
      <c r="J622" s="370"/>
      <c r="K622" s="370"/>
      <c r="L622" s="370"/>
      <c r="M622" s="370"/>
      <c r="N622" s="370"/>
      <c r="O622" s="370"/>
      <c r="P622" s="370"/>
      <c r="Q622" s="370"/>
      <c r="R622" s="370"/>
      <c r="S622" s="370"/>
      <c r="T622" s="370"/>
      <c r="U622" s="370"/>
      <c r="V622" s="370"/>
      <c r="W622" s="370"/>
      <c r="X622" s="370"/>
      <c r="Y622" s="370"/>
      <c r="Z622" s="370"/>
    </row>
    <row r="623">
      <c r="A623" s="370"/>
      <c r="B623" s="370"/>
      <c r="C623" s="370"/>
      <c r="D623" s="370"/>
      <c r="E623" s="370"/>
      <c r="F623" s="370"/>
      <c r="G623" s="370"/>
      <c r="H623" s="370"/>
      <c r="I623" s="370"/>
      <c r="J623" s="370"/>
      <c r="K623" s="370"/>
      <c r="L623" s="370"/>
      <c r="M623" s="370"/>
      <c r="N623" s="370"/>
      <c r="O623" s="370"/>
      <c r="P623" s="370"/>
      <c r="Q623" s="370"/>
      <c r="R623" s="370"/>
      <c r="S623" s="370"/>
      <c r="T623" s="370"/>
      <c r="U623" s="370"/>
      <c r="V623" s="370"/>
      <c r="W623" s="370"/>
      <c r="X623" s="370"/>
      <c r="Y623" s="370"/>
      <c r="Z623" s="370"/>
    </row>
    <row r="624">
      <c r="A624" s="370"/>
      <c r="B624" s="370"/>
      <c r="C624" s="370"/>
      <c r="D624" s="370"/>
      <c r="E624" s="370"/>
      <c r="F624" s="370"/>
      <c r="G624" s="370"/>
      <c r="H624" s="370"/>
      <c r="I624" s="370"/>
      <c r="J624" s="370"/>
      <c r="K624" s="370"/>
      <c r="L624" s="370"/>
      <c r="M624" s="370"/>
      <c r="N624" s="370"/>
      <c r="O624" s="370"/>
      <c r="P624" s="370"/>
      <c r="Q624" s="370"/>
      <c r="R624" s="370"/>
      <c r="S624" s="370"/>
      <c r="T624" s="370"/>
      <c r="U624" s="370"/>
      <c r="V624" s="370"/>
      <c r="W624" s="370"/>
      <c r="X624" s="370"/>
      <c r="Y624" s="370"/>
      <c r="Z624" s="370"/>
    </row>
    <row r="625">
      <c r="A625" s="370"/>
      <c r="B625" s="370"/>
      <c r="C625" s="370"/>
      <c r="D625" s="370"/>
      <c r="E625" s="370"/>
      <c r="F625" s="370"/>
      <c r="G625" s="370"/>
      <c r="H625" s="370"/>
      <c r="I625" s="370"/>
      <c r="J625" s="370"/>
      <c r="K625" s="370"/>
      <c r="L625" s="370"/>
      <c r="M625" s="370"/>
      <c r="N625" s="370"/>
      <c r="O625" s="370"/>
      <c r="P625" s="370"/>
      <c r="Q625" s="370"/>
      <c r="R625" s="370"/>
      <c r="S625" s="370"/>
      <c r="T625" s="370"/>
      <c r="U625" s="370"/>
      <c r="V625" s="370"/>
      <c r="W625" s="370"/>
      <c r="X625" s="370"/>
      <c r="Y625" s="370"/>
      <c r="Z625" s="370"/>
    </row>
    <row r="626">
      <c r="A626" s="370"/>
      <c r="B626" s="370"/>
      <c r="C626" s="370"/>
      <c r="D626" s="370"/>
      <c r="E626" s="370"/>
      <c r="F626" s="370"/>
      <c r="G626" s="370"/>
      <c r="H626" s="370"/>
      <c r="I626" s="370"/>
      <c r="J626" s="370"/>
      <c r="K626" s="370"/>
      <c r="L626" s="370"/>
      <c r="M626" s="370"/>
      <c r="N626" s="370"/>
      <c r="O626" s="370"/>
      <c r="P626" s="370"/>
      <c r="Q626" s="370"/>
      <c r="R626" s="370"/>
      <c r="S626" s="370"/>
      <c r="T626" s="370"/>
      <c r="U626" s="370"/>
      <c r="V626" s="370"/>
      <c r="W626" s="370"/>
      <c r="X626" s="370"/>
      <c r="Y626" s="370"/>
      <c r="Z626" s="370"/>
    </row>
    <row r="627">
      <c r="A627" s="370"/>
      <c r="B627" s="370"/>
      <c r="C627" s="370"/>
      <c r="D627" s="370"/>
      <c r="E627" s="370"/>
      <c r="F627" s="370"/>
      <c r="G627" s="370"/>
      <c r="H627" s="370"/>
      <c r="I627" s="370"/>
      <c r="J627" s="370"/>
      <c r="K627" s="370"/>
      <c r="L627" s="370"/>
      <c r="M627" s="370"/>
      <c r="N627" s="370"/>
      <c r="O627" s="370"/>
      <c r="P627" s="370"/>
      <c r="Q627" s="370"/>
      <c r="R627" s="370"/>
      <c r="S627" s="370"/>
      <c r="T627" s="370"/>
      <c r="U627" s="370"/>
      <c r="V627" s="370"/>
      <c r="W627" s="370"/>
      <c r="X627" s="370"/>
      <c r="Y627" s="370"/>
      <c r="Z627" s="370"/>
    </row>
    <row r="628">
      <c r="A628" s="370"/>
      <c r="B628" s="370"/>
      <c r="C628" s="370"/>
      <c r="D628" s="370"/>
      <c r="E628" s="370"/>
      <c r="F628" s="370"/>
      <c r="G628" s="370"/>
      <c r="H628" s="370"/>
      <c r="I628" s="370"/>
      <c r="J628" s="370"/>
      <c r="K628" s="370"/>
      <c r="L628" s="370"/>
      <c r="M628" s="370"/>
      <c r="N628" s="370"/>
      <c r="O628" s="370"/>
      <c r="P628" s="370"/>
      <c r="Q628" s="370"/>
      <c r="R628" s="370"/>
      <c r="S628" s="370"/>
      <c r="T628" s="370"/>
      <c r="U628" s="370"/>
      <c r="V628" s="370"/>
      <c r="W628" s="370"/>
      <c r="X628" s="370"/>
      <c r="Y628" s="370"/>
      <c r="Z628" s="370"/>
    </row>
    <row r="629">
      <c r="A629" s="370"/>
      <c r="B629" s="370"/>
      <c r="C629" s="370"/>
      <c r="D629" s="370"/>
      <c r="E629" s="370"/>
      <c r="F629" s="370"/>
      <c r="G629" s="370"/>
      <c r="H629" s="370"/>
      <c r="I629" s="370"/>
      <c r="J629" s="370"/>
      <c r="K629" s="370"/>
      <c r="L629" s="370"/>
      <c r="M629" s="370"/>
      <c r="N629" s="370"/>
      <c r="O629" s="370"/>
      <c r="P629" s="370"/>
      <c r="Q629" s="370"/>
      <c r="R629" s="370"/>
      <c r="S629" s="370"/>
      <c r="T629" s="370"/>
      <c r="U629" s="370"/>
      <c r="V629" s="370"/>
      <c r="W629" s="370"/>
      <c r="X629" s="370"/>
      <c r="Y629" s="370"/>
      <c r="Z629" s="370"/>
    </row>
    <row r="630">
      <c r="A630" s="370"/>
      <c r="B630" s="370"/>
      <c r="C630" s="370"/>
      <c r="D630" s="370"/>
      <c r="E630" s="370"/>
      <c r="F630" s="370"/>
      <c r="G630" s="370"/>
      <c r="H630" s="370"/>
      <c r="I630" s="370"/>
      <c r="J630" s="370"/>
      <c r="K630" s="370"/>
      <c r="L630" s="370"/>
      <c r="M630" s="370"/>
      <c r="N630" s="370"/>
      <c r="O630" s="370"/>
      <c r="P630" s="370"/>
      <c r="Q630" s="370"/>
      <c r="R630" s="370"/>
      <c r="S630" s="370"/>
      <c r="T630" s="370"/>
      <c r="U630" s="370"/>
      <c r="V630" s="370"/>
      <c r="W630" s="370"/>
      <c r="X630" s="370"/>
      <c r="Y630" s="370"/>
      <c r="Z630" s="370"/>
    </row>
    <row r="631">
      <c r="A631" s="370"/>
      <c r="B631" s="370"/>
      <c r="C631" s="370"/>
      <c r="D631" s="370"/>
      <c r="E631" s="370"/>
      <c r="F631" s="370"/>
      <c r="G631" s="370"/>
      <c r="H631" s="370"/>
      <c r="I631" s="370"/>
      <c r="J631" s="370"/>
      <c r="K631" s="370"/>
      <c r="L631" s="370"/>
      <c r="M631" s="370"/>
      <c r="N631" s="370"/>
      <c r="O631" s="370"/>
      <c r="P631" s="370"/>
      <c r="Q631" s="370"/>
      <c r="R631" s="370"/>
      <c r="S631" s="370"/>
      <c r="T631" s="370"/>
      <c r="U631" s="370"/>
      <c r="V631" s="370"/>
      <c r="W631" s="370"/>
      <c r="X631" s="370"/>
      <c r="Y631" s="370"/>
      <c r="Z631" s="370"/>
    </row>
    <row r="632">
      <c r="A632" s="370"/>
      <c r="B632" s="370"/>
      <c r="C632" s="370"/>
      <c r="D632" s="370"/>
      <c r="E632" s="370"/>
      <c r="F632" s="370"/>
      <c r="G632" s="370"/>
      <c r="H632" s="370"/>
      <c r="I632" s="370"/>
      <c r="J632" s="370"/>
      <c r="K632" s="370"/>
      <c r="L632" s="370"/>
      <c r="M632" s="370"/>
      <c r="N632" s="370"/>
      <c r="O632" s="370"/>
      <c r="P632" s="370"/>
      <c r="Q632" s="370"/>
      <c r="R632" s="370"/>
      <c r="S632" s="370"/>
      <c r="T632" s="370"/>
      <c r="U632" s="370"/>
      <c r="V632" s="370"/>
      <c r="W632" s="370"/>
      <c r="X632" s="370"/>
      <c r="Y632" s="370"/>
      <c r="Z632" s="370"/>
    </row>
    <row r="633">
      <c r="A633" s="370"/>
      <c r="B633" s="370"/>
      <c r="C633" s="370"/>
      <c r="D633" s="370"/>
      <c r="E633" s="370"/>
      <c r="F633" s="370"/>
      <c r="G633" s="370"/>
      <c r="H633" s="370"/>
      <c r="I633" s="370"/>
      <c r="J633" s="370"/>
      <c r="K633" s="370"/>
      <c r="L633" s="370"/>
      <c r="M633" s="370"/>
      <c r="N633" s="370"/>
      <c r="O633" s="370"/>
      <c r="P633" s="370"/>
      <c r="Q633" s="370"/>
      <c r="R633" s="370"/>
      <c r="S633" s="370"/>
      <c r="T633" s="370"/>
      <c r="U633" s="370"/>
      <c r="V633" s="370"/>
      <c r="W633" s="370"/>
      <c r="X633" s="370"/>
      <c r="Y633" s="370"/>
      <c r="Z633" s="370"/>
    </row>
    <row r="634">
      <c r="A634" s="370"/>
      <c r="B634" s="370"/>
      <c r="C634" s="370"/>
      <c r="D634" s="370"/>
      <c r="E634" s="370"/>
      <c r="F634" s="370"/>
      <c r="G634" s="370"/>
      <c r="H634" s="370"/>
      <c r="I634" s="370"/>
      <c r="J634" s="370"/>
      <c r="K634" s="370"/>
      <c r="L634" s="370"/>
      <c r="M634" s="370"/>
      <c r="N634" s="370"/>
      <c r="O634" s="370"/>
      <c r="P634" s="370"/>
      <c r="Q634" s="370"/>
      <c r="R634" s="370"/>
      <c r="S634" s="370"/>
      <c r="T634" s="370"/>
      <c r="U634" s="370"/>
      <c r="V634" s="370"/>
      <c r="W634" s="370"/>
      <c r="X634" s="370"/>
      <c r="Y634" s="370"/>
      <c r="Z634" s="370"/>
    </row>
    <row r="635">
      <c r="A635" s="370"/>
      <c r="B635" s="370"/>
      <c r="C635" s="370"/>
      <c r="D635" s="370"/>
      <c r="E635" s="370"/>
      <c r="F635" s="370"/>
      <c r="G635" s="370"/>
      <c r="H635" s="370"/>
      <c r="I635" s="370"/>
      <c r="J635" s="370"/>
      <c r="K635" s="370"/>
      <c r="L635" s="370"/>
      <c r="M635" s="370"/>
      <c r="N635" s="370"/>
      <c r="O635" s="370"/>
      <c r="P635" s="370"/>
      <c r="Q635" s="370"/>
      <c r="R635" s="370"/>
      <c r="S635" s="370"/>
      <c r="T635" s="370"/>
      <c r="U635" s="370"/>
      <c r="V635" s="370"/>
      <c r="W635" s="370"/>
      <c r="X635" s="370"/>
      <c r="Y635" s="370"/>
      <c r="Z635" s="370"/>
    </row>
    <row r="636">
      <c r="A636" s="370"/>
      <c r="B636" s="370"/>
      <c r="C636" s="370"/>
      <c r="D636" s="370"/>
      <c r="E636" s="370"/>
      <c r="F636" s="370"/>
      <c r="G636" s="370"/>
      <c r="H636" s="370"/>
      <c r="I636" s="370"/>
      <c r="J636" s="370"/>
      <c r="K636" s="370"/>
      <c r="L636" s="370"/>
      <c r="M636" s="370"/>
      <c r="N636" s="370"/>
      <c r="O636" s="370"/>
      <c r="P636" s="370"/>
      <c r="Q636" s="370"/>
      <c r="R636" s="370"/>
      <c r="S636" s="370"/>
      <c r="T636" s="370"/>
      <c r="U636" s="370"/>
      <c r="V636" s="370"/>
      <c r="W636" s="370"/>
      <c r="X636" s="370"/>
      <c r="Y636" s="370"/>
      <c r="Z636" s="370"/>
    </row>
    <row r="637">
      <c r="A637" s="370"/>
      <c r="B637" s="370"/>
      <c r="C637" s="370"/>
      <c r="D637" s="370"/>
      <c r="E637" s="370"/>
      <c r="F637" s="370"/>
      <c r="G637" s="370"/>
      <c r="H637" s="370"/>
      <c r="I637" s="370"/>
      <c r="J637" s="370"/>
      <c r="K637" s="370"/>
      <c r="L637" s="370"/>
      <c r="M637" s="370"/>
      <c r="N637" s="370"/>
      <c r="O637" s="370"/>
      <c r="P637" s="370"/>
      <c r="Q637" s="370"/>
      <c r="R637" s="370"/>
      <c r="S637" s="370"/>
      <c r="T637" s="370"/>
      <c r="U637" s="370"/>
      <c r="V637" s="370"/>
      <c r="W637" s="370"/>
      <c r="X637" s="370"/>
      <c r="Y637" s="370"/>
      <c r="Z637" s="370"/>
    </row>
    <row r="638">
      <c r="A638" s="370"/>
      <c r="B638" s="370"/>
      <c r="C638" s="370"/>
      <c r="D638" s="370"/>
      <c r="E638" s="370"/>
      <c r="F638" s="370"/>
      <c r="G638" s="370"/>
      <c r="H638" s="370"/>
      <c r="I638" s="370"/>
      <c r="J638" s="370"/>
      <c r="K638" s="370"/>
      <c r="L638" s="370"/>
      <c r="M638" s="370"/>
      <c r="N638" s="370"/>
      <c r="O638" s="370"/>
      <c r="P638" s="370"/>
      <c r="Q638" s="370"/>
      <c r="R638" s="370"/>
      <c r="S638" s="370"/>
      <c r="T638" s="370"/>
      <c r="U638" s="370"/>
      <c r="V638" s="370"/>
      <c r="W638" s="370"/>
      <c r="X638" s="370"/>
      <c r="Y638" s="370"/>
      <c r="Z638" s="370"/>
    </row>
    <row r="639">
      <c r="A639" s="370"/>
      <c r="B639" s="370"/>
      <c r="C639" s="370"/>
      <c r="D639" s="370"/>
      <c r="E639" s="370"/>
      <c r="F639" s="370"/>
      <c r="G639" s="370"/>
      <c r="H639" s="370"/>
      <c r="I639" s="370"/>
      <c r="J639" s="370"/>
      <c r="K639" s="370"/>
      <c r="L639" s="370"/>
      <c r="M639" s="370"/>
      <c r="N639" s="370"/>
      <c r="O639" s="370"/>
      <c r="P639" s="370"/>
      <c r="Q639" s="370"/>
      <c r="R639" s="370"/>
      <c r="S639" s="370"/>
      <c r="T639" s="370"/>
      <c r="U639" s="370"/>
      <c r="V639" s="370"/>
      <c r="W639" s="370"/>
      <c r="X639" s="370"/>
      <c r="Y639" s="370"/>
      <c r="Z639" s="370"/>
    </row>
    <row r="640">
      <c r="A640" s="370"/>
      <c r="B640" s="370"/>
      <c r="C640" s="370"/>
      <c r="D640" s="370"/>
      <c r="E640" s="370"/>
      <c r="F640" s="370"/>
      <c r="G640" s="370"/>
      <c r="H640" s="370"/>
      <c r="I640" s="370"/>
      <c r="J640" s="370"/>
      <c r="K640" s="370"/>
      <c r="L640" s="370"/>
      <c r="M640" s="370"/>
      <c r="N640" s="370"/>
      <c r="O640" s="370"/>
      <c r="P640" s="370"/>
      <c r="Q640" s="370"/>
      <c r="R640" s="370"/>
      <c r="S640" s="370"/>
      <c r="T640" s="370"/>
      <c r="U640" s="370"/>
      <c r="V640" s="370"/>
      <c r="W640" s="370"/>
      <c r="X640" s="370"/>
      <c r="Y640" s="370"/>
      <c r="Z640" s="370"/>
    </row>
    <row r="641">
      <c r="A641" s="370"/>
      <c r="B641" s="370"/>
      <c r="C641" s="370"/>
      <c r="D641" s="370"/>
      <c r="E641" s="370"/>
      <c r="F641" s="370"/>
      <c r="G641" s="370"/>
      <c r="H641" s="370"/>
      <c r="I641" s="370"/>
      <c r="J641" s="370"/>
      <c r="K641" s="370"/>
      <c r="L641" s="370"/>
      <c r="M641" s="370"/>
      <c r="N641" s="370"/>
      <c r="O641" s="370"/>
      <c r="P641" s="370"/>
      <c r="Q641" s="370"/>
      <c r="R641" s="370"/>
      <c r="S641" s="370"/>
      <c r="T641" s="370"/>
      <c r="U641" s="370"/>
      <c r="V641" s="370"/>
      <c r="W641" s="370"/>
      <c r="X641" s="370"/>
      <c r="Y641" s="370"/>
      <c r="Z641" s="370"/>
    </row>
    <row r="642">
      <c r="A642" s="370"/>
      <c r="B642" s="370"/>
      <c r="C642" s="370"/>
      <c r="D642" s="370"/>
      <c r="E642" s="370"/>
      <c r="F642" s="370"/>
      <c r="G642" s="370"/>
      <c r="H642" s="370"/>
      <c r="I642" s="370"/>
      <c r="J642" s="370"/>
      <c r="K642" s="370"/>
      <c r="L642" s="370"/>
      <c r="M642" s="370"/>
      <c r="N642" s="370"/>
      <c r="O642" s="370"/>
      <c r="P642" s="370"/>
      <c r="Q642" s="370"/>
      <c r="R642" s="370"/>
      <c r="S642" s="370"/>
      <c r="T642" s="370"/>
      <c r="U642" s="370"/>
      <c r="V642" s="370"/>
      <c r="W642" s="370"/>
      <c r="X642" s="370"/>
      <c r="Y642" s="370"/>
      <c r="Z642" s="370"/>
    </row>
    <row r="643">
      <c r="A643" s="370"/>
      <c r="B643" s="370"/>
      <c r="C643" s="370"/>
      <c r="D643" s="370"/>
      <c r="E643" s="370"/>
      <c r="F643" s="370"/>
      <c r="G643" s="370"/>
      <c r="H643" s="370"/>
      <c r="I643" s="370"/>
      <c r="J643" s="370"/>
      <c r="K643" s="370"/>
      <c r="L643" s="370"/>
      <c r="M643" s="370"/>
      <c r="N643" s="370"/>
      <c r="O643" s="370"/>
      <c r="P643" s="370"/>
      <c r="Q643" s="370"/>
      <c r="R643" s="370"/>
      <c r="S643" s="370"/>
      <c r="T643" s="370"/>
      <c r="U643" s="370"/>
      <c r="V643" s="370"/>
      <c r="W643" s="370"/>
      <c r="X643" s="370"/>
      <c r="Y643" s="370"/>
      <c r="Z643" s="370"/>
    </row>
    <row r="644">
      <c r="A644" s="370"/>
      <c r="B644" s="370"/>
      <c r="C644" s="370"/>
      <c r="D644" s="370"/>
      <c r="E644" s="370"/>
      <c r="F644" s="370"/>
      <c r="G644" s="370"/>
      <c r="H644" s="370"/>
      <c r="I644" s="370"/>
      <c r="J644" s="370"/>
      <c r="K644" s="370"/>
      <c r="L644" s="370"/>
      <c r="M644" s="370"/>
      <c r="N644" s="370"/>
      <c r="O644" s="370"/>
      <c r="P644" s="370"/>
      <c r="Q644" s="370"/>
      <c r="R644" s="370"/>
      <c r="S644" s="370"/>
      <c r="T644" s="370"/>
      <c r="U644" s="370"/>
      <c r="V644" s="370"/>
      <c r="W644" s="370"/>
      <c r="X644" s="370"/>
      <c r="Y644" s="370"/>
      <c r="Z644" s="370"/>
    </row>
    <row r="645">
      <c r="A645" s="370"/>
      <c r="B645" s="370"/>
      <c r="C645" s="370"/>
      <c r="D645" s="370"/>
      <c r="E645" s="370"/>
      <c r="F645" s="370"/>
      <c r="G645" s="370"/>
      <c r="H645" s="370"/>
      <c r="I645" s="370"/>
      <c r="J645" s="370"/>
      <c r="K645" s="370"/>
      <c r="L645" s="370"/>
      <c r="M645" s="370"/>
      <c r="N645" s="370"/>
      <c r="O645" s="370"/>
      <c r="P645" s="370"/>
      <c r="Q645" s="370"/>
      <c r="R645" s="370"/>
      <c r="S645" s="370"/>
      <c r="T645" s="370"/>
      <c r="U645" s="370"/>
      <c r="V645" s="370"/>
      <c r="W645" s="370"/>
      <c r="X645" s="370"/>
      <c r="Y645" s="370"/>
      <c r="Z645" s="370"/>
    </row>
    <row r="646">
      <c r="A646" s="370"/>
      <c r="B646" s="370"/>
      <c r="C646" s="370"/>
      <c r="D646" s="370"/>
      <c r="E646" s="370"/>
      <c r="F646" s="370"/>
      <c r="G646" s="370"/>
      <c r="H646" s="370"/>
      <c r="I646" s="370"/>
      <c r="J646" s="370"/>
      <c r="K646" s="370"/>
      <c r="L646" s="370"/>
      <c r="M646" s="370"/>
      <c r="N646" s="370"/>
      <c r="O646" s="370"/>
      <c r="P646" s="370"/>
      <c r="Q646" s="370"/>
      <c r="R646" s="370"/>
      <c r="S646" s="370"/>
      <c r="T646" s="370"/>
      <c r="U646" s="370"/>
      <c r="V646" s="370"/>
      <c r="W646" s="370"/>
      <c r="X646" s="370"/>
      <c r="Y646" s="370"/>
      <c r="Z646" s="370"/>
    </row>
    <row r="647">
      <c r="A647" s="370"/>
      <c r="B647" s="370"/>
      <c r="C647" s="370"/>
      <c r="D647" s="370"/>
      <c r="E647" s="370"/>
      <c r="F647" s="370"/>
      <c r="G647" s="370"/>
      <c r="H647" s="370"/>
      <c r="I647" s="370"/>
      <c r="J647" s="370"/>
      <c r="K647" s="370"/>
      <c r="L647" s="370"/>
      <c r="M647" s="370"/>
      <c r="N647" s="370"/>
      <c r="O647" s="370"/>
      <c r="P647" s="370"/>
      <c r="Q647" s="370"/>
      <c r="R647" s="370"/>
      <c r="S647" s="370"/>
      <c r="T647" s="370"/>
      <c r="U647" s="370"/>
      <c r="V647" s="370"/>
      <c r="W647" s="370"/>
      <c r="X647" s="370"/>
      <c r="Y647" s="370"/>
      <c r="Z647" s="370"/>
    </row>
    <row r="648">
      <c r="A648" s="370"/>
      <c r="B648" s="370"/>
      <c r="C648" s="370"/>
      <c r="D648" s="370"/>
      <c r="E648" s="370"/>
      <c r="F648" s="370"/>
      <c r="G648" s="370"/>
      <c r="H648" s="370"/>
      <c r="I648" s="370"/>
      <c r="J648" s="370"/>
      <c r="K648" s="370"/>
      <c r="L648" s="370"/>
      <c r="M648" s="370"/>
      <c r="N648" s="370"/>
      <c r="O648" s="370"/>
      <c r="P648" s="370"/>
      <c r="Q648" s="370"/>
      <c r="R648" s="370"/>
      <c r="S648" s="370"/>
      <c r="T648" s="370"/>
      <c r="U648" s="370"/>
      <c r="V648" s="370"/>
      <c r="W648" s="370"/>
      <c r="X648" s="370"/>
      <c r="Y648" s="370"/>
      <c r="Z648" s="370"/>
    </row>
    <row r="649">
      <c r="A649" s="370"/>
      <c r="B649" s="370"/>
      <c r="C649" s="370"/>
      <c r="D649" s="370"/>
      <c r="E649" s="370"/>
      <c r="F649" s="370"/>
      <c r="G649" s="370"/>
      <c r="H649" s="370"/>
      <c r="I649" s="370"/>
      <c r="J649" s="370"/>
      <c r="K649" s="370"/>
      <c r="L649" s="370"/>
      <c r="M649" s="370"/>
      <c r="N649" s="370"/>
      <c r="O649" s="370"/>
      <c r="P649" s="370"/>
      <c r="Q649" s="370"/>
      <c r="R649" s="370"/>
      <c r="S649" s="370"/>
      <c r="T649" s="370"/>
      <c r="U649" s="370"/>
      <c r="V649" s="370"/>
      <c r="W649" s="370"/>
      <c r="X649" s="370"/>
      <c r="Y649" s="370"/>
      <c r="Z649" s="370"/>
    </row>
    <row r="650">
      <c r="A650" s="370"/>
      <c r="B650" s="370"/>
      <c r="C650" s="370"/>
      <c r="D650" s="370"/>
      <c r="E650" s="370"/>
      <c r="F650" s="370"/>
      <c r="G650" s="370"/>
      <c r="H650" s="370"/>
      <c r="I650" s="370"/>
      <c r="J650" s="370"/>
      <c r="K650" s="370"/>
      <c r="L650" s="370"/>
      <c r="M650" s="370"/>
      <c r="N650" s="370"/>
      <c r="O650" s="370"/>
      <c r="P650" s="370"/>
      <c r="Q650" s="370"/>
      <c r="R650" s="370"/>
      <c r="S650" s="370"/>
      <c r="T650" s="370"/>
      <c r="U650" s="370"/>
      <c r="V650" s="370"/>
      <c r="W650" s="370"/>
      <c r="X650" s="370"/>
      <c r="Y650" s="370"/>
      <c r="Z650" s="370"/>
    </row>
    <row r="651">
      <c r="A651" s="370"/>
      <c r="B651" s="370"/>
      <c r="C651" s="370"/>
      <c r="D651" s="370"/>
      <c r="E651" s="370"/>
      <c r="F651" s="370"/>
      <c r="G651" s="370"/>
      <c r="H651" s="370"/>
      <c r="I651" s="370"/>
      <c r="J651" s="370"/>
      <c r="K651" s="370"/>
      <c r="L651" s="370"/>
      <c r="M651" s="370"/>
      <c r="N651" s="370"/>
      <c r="O651" s="370"/>
      <c r="P651" s="370"/>
      <c r="Q651" s="370"/>
      <c r="R651" s="370"/>
      <c r="S651" s="370"/>
      <c r="T651" s="370"/>
      <c r="U651" s="370"/>
      <c r="V651" s="370"/>
      <c r="W651" s="370"/>
      <c r="X651" s="370"/>
      <c r="Y651" s="370"/>
      <c r="Z651" s="370"/>
    </row>
    <row r="652">
      <c r="A652" s="370"/>
      <c r="B652" s="370"/>
      <c r="C652" s="370"/>
      <c r="D652" s="370"/>
      <c r="E652" s="370"/>
      <c r="F652" s="370"/>
      <c r="G652" s="370"/>
      <c r="H652" s="370"/>
      <c r="I652" s="370"/>
      <c r="J652" s="370"/>
      <c r="K652" s="370"/>
      <c r="L652" s="370"/>
      <c r="M652" s="370"/>
      <c r="N652" s="370"/>
      <c r="O652" s="370"/>
      <c r="P652" s="370"/>
      <c r="Q652" s="370"/>
      <c r="R652" s="370"/>
      <c r="S652" s="370"/>
      <c r="T652" s="370"/>
      <c r="U652" s="370"/>
      <c r="V652" s="370"/>
      <c r="W652" s="370"/>
      <c r="X652" s="370"/>
      <c r="Y652" s="370"/>
      <c r="Z652" s="370"/>
    </row>
    <row r="653">
      <c r="A653" s="370"/>
      <c r="B653" s="370"/>
      <c r="C653" s="370"/>
      <c r="D653" s="370"/>
      <c r="E653" s="370"/>
      <c r="F653" s="370"/>
      <c r="G653" s="370"/>
      <c r="H653" s="370"/>
      <c r="I653" s="370"/>
      <c r="J653" s="370"/>
      <c r="K653" s="370"/>
      <c r="L653" s="370"/>
      <c r="M653" s="370"/>
      <c r="N653" s="370"/>
      <c r="O653" s="370"/>
      <c r="P653" s="370"/>
      <c r="Q653" s="370"/>
      <c r="R653" s="370"/>
      <c r="S653" s="370"/>
      <c r="T653" s="370"/>
      <c r="U653" s="370"/>
      <c r="V653" s="370"/>
      <c r="W653" s="370"/>
      <c r="X653" s="370"/>
      <c r="Y653" s="370"/>
      <c r="Z653" s="370"/>
    </row>
    <row r="654">
      <c r="A654" s="370"/>
      <c r="B654" s="370"/>
      <c r="C654" s="370"/>
      <c r="D654" s="370"/>
      <c r="E654" s="370"/>
      <c r="F654" s="370"/>
      <c r="G654" s="370"/>
      <c r="H654" s="370"/>
      <c r="I654" s="370"/>
      <c r="J654" s="370"/>
      <c r="K654" s="370"/>
      <c r="L654" s="370"/>
      <c r="M654" s="370"/>
      <c r="N654" s="370"/>
      <c r="O654" s="370"/>
      <c r="P654" s="370"/>
      <c r="Q654" s="370"/>
      <c r="R654" s="370"/>
      <c r="S654" s="370"/>
      <c r="T654" s="370"/>
      <c r="U654" s="370"/>
      <c r="V654" s="370"/>
      <c r="W654" s="370"/>
      <c r="X654" s="370"/>
      <c r="Y654" s="370"/>
      <c r="Z654" s="370"/>
    </row>
    <row r="655">
      <c r="A655" s="370"/>
      <c r="B655" s="370"/>
      <c r="C655" s="370"/>
      <c r="D655" s="370"/>
      <c r="E655" s="370"/>
      <c r="F655" s="370"/>
      <c r="G655" s="370"/>
      <c r="H655" s="370"/>
      <c r="I655" s="370"/>
      <c r="J655" s="370"/>
      <c r="K655" s="370"/>
      <c r="L655" s="370"/>
      <c r="M655" s="370"/>
      <c r="N655" s="370"/>
      <c r="O655" s="370"/>
      <c r="P655" s="370"/>
      <c r="Q655" s="370"/>
      <c r="R655" s="370"/>
      <c r="S655" s="370"/>
      <c r="T655" s="370"/>
      <c r="U655" s="370"/>
      <c r="V655" s="370"/>
      <c r="W655" s="370"/>
      <c r="X655" s="370"/>
      <c r="Y655" s="370"/>
      <c r="Z655" s="370"/>
    </row>
    <row r="656">
      <c r="A656" s="370"/>
      <c r="B656" s="370"/>
      <c r="C656" s="370"/>
      <c r="D656" s="370"/>
      <c r="E656" s="370"/>
      <c r="F656" s="370"/>
      <c r="G656" s="370"/>
      <c r="H656" s="370"/>
      <c r="I656" s="370"/>
      <c r="J656" s="370"/>
      <c r="K656" s="370"/>
      <c r="L656" s="370"/>
      <c r="M656" s="370"/>
      <c r="N656" s="370"/>
      <c r="O656" s="370"/>
      <c r="P656" s="370"/>
      <c r="Q656" s="370"/>
      <c r="R656" s="370"/>
      <c r="S656" s="370"/>
      <c r="T656" s="370"/>
      <c r="U656" s="370"/>
      <c r="V656" s="370"/>
      <c r="W656" s="370"/>
      <c r="X656" s="370"/>
      <c r="Y656" s="370"/>
      <c r="Z656" s="370"/>
    </row>
    <row r="657">
      <c r="A657" s="370"/>
      <c r="B657" s="370"/>
      <c r="C657" s="370"/>
      <c r="D657" s="370"/>
      <c r="E657" s="370"/>
      <c r="F657" s="370"/>
      <c r="G657" s="370"/>
      <c r="H657" s="370"/>
      <c r="I657" s="370"/>
      <c r="J657" s="370"/>
      <c r="K657" s="370"/>
      <c r="L657" s="370"/>
      <c r="M657" s="370"/>
      <c r="N657" s="370"/>
      <c r="O657" s="370"/>
      <c r="P657" s="370"/>
      <c r="Q657" s="370"/>
      <c r="R657" s="370"/>
      <c r="S657" s="370"/>
      <c r="T657" s="370"/>
      <c r="U657" s="370"/>
      <c r="V657" s="370"/>
      <c r="W657" s="370"/>
      <c r="X657" s="370"/>
      <c r="Y657" s="370"/>
      <c r="Z657" s="370"/>
    </row>
    <row r="658">
      <c r="A658" s="370"/>
      <c r="B658" s="370"/>
      <c r="C658" s="370"/>
      <c r="D658" s="370"/>
      <c r="E658" s="370"/>
      <c r="F658" s="370"/>
      <c r="G658" s="370"/>
      <c r="H658" s="370"/>
      <c r="I658" s="370"/>
      <c r="J658" s="370"/>
      <c r="K658" s="370"/>
      <c r="L658" s="370"/>
      <c r="M658" s="370"/>
      <c r="N658" s="370"/>
      <c r="O658" s="370"/>
      <c r="P658" s="370"/>
      <c r="Q658" s="370"/>
      <c r="R658" s="370"/>
      <c r="S658" s="370"/>
      <c r="T658" s="370"/>
      <c r="U658" s="370"/>
      <c r="V658" s="370"/>
      <c r="W658" s="370"/>
      <c r="X658" s="370"/>
      <c r="Y658" s="370"/>
      <c r="Z658" s="370"/>
    </row>
    <row r="659">
      <c r="A659" s="370"/>
      <c r="B659" s="370"/>
      <c r="C659" s="370"/>
      <c r="D659" s="370"/>
      <c r="E659" s="370"/>
      <c r="F659" s="370"/>
      <c r="G659" s="370"/>
      <c r="H659" s="370"/>
      <c r="I659" s="370"/>
      <c r="J659" s="370"/>
      <c r="K659" s="370"/>
      <c r="L659" s="370"/>
      <c r="M659" s="370"/>
      <c r="N659" s="370"/>
      <c r="O659" s="370"/>
      <c r="P659" s="370"/>
      <c r="Q659" s="370"/>
      <c r="R659" s="370"/>
      <c r="S659" s="370"/>
      <c r="T659" s="370"/>
      <c r="U659" s="370"/>
      <c r="V659" s="370"/>
      <c r="W659" s="370"/>
      <c r="X659" s="370"/>
      <c r="Y659" s="370"/>
      <c r="Z659" s="370"/>
    </row>
    <row r="660">
      <c r="A660" s="370"/>
      <c r="B660" s="370"/>
      <c r="C660" s="370"/>
      <c r="D660" s="370"/>
      <c r="E660" s="370"/>
      <c r="F660" s="370"/>
      <c r="G660" s="370"/>
      <c r="H660" s="370"/>
      <c r="I660" s="370"/>
      <c r="J660" s="370"/>
      <c r="K660" s="370"/>
      <c r="L660" s="370"/>
      <c r="M660" s="370"/>
      <c r="N660" s="370"/>
      <c r="O660" s="370"/>
      <c r="P660" s="370"/>
      <c r="Q660" s="370"/>
      <c r="R660" s="370"/>
      <c r="S660" s="370"/>
      <c r="T660" s="370"/>
      <c r="U660" s="370"/>
      <c r="V660" s="370"/>
      <c r="W660" s="370"/>
      <c r="X660" s="370"/>
      <c r="Y660" s="370"/>
      <c r="Z660" s="370"/>
    </row>
    <row r="661">
      <c r="A661" s="370"/>
      <c r="B661" s="370"/>
      <c r="C661" s="370"/>
      <c r="D661" s="370"/>
      <c r="E661" s="370"/>
      <c r="F661" s="370"/>
      <c r="G661" s="370"/>
      <c r="H661" s="370"/>
      <c r="I661" s="370"/>
      <c r="J661" s="370"/>
      <c r="K661" s="370"/>
      <c r="L661" s="370"/>
      <c r="M661" s="370"/>
      <c r="N661" s="370"/>
      <c r="O661" s="370"/>
      <c r="P661" s="370"/>
      <c r="Q661" s="370"/>
      <c r="R661" s="370"/>
      <c r="S661" s="370"/>
      <c r="T661" s="370"/>
      <c r="U661" s="370"/>
      <c r="V661" s="370"/>
      <c r="W661" s="370"/>
      <c r="X661" s="370"/>
      <c r="Y661" s="370"/>
      <c r="Z661" s="370"/>
    </row>
    <row r="662">
      <c r="A662" s="370"/>
      <c r="B662" s="370"/>
      <c r="C662" s="370"/>
      <c r="D662" s="370"/>
      <c r="E662" s="370"/>
      <c r="F662" s="370"/>
      <c r="G662" s="370"/>
      <c r="H662" s="370"/>
      <c r="I662" s="370"/>
      <c r="J662" s="370"/>
      <c r="K662" s="370"/>
      <c r="L662" s="370"/>
      <c r="M662" s="370"/>
      <c r="N662" s="370"/>
      <c r="O662" s="370"/>
      <c r="P662" s="370"/>
      <c r="Q662" s="370"/>
      <c r="R662" s="370"/>
      <c r="S662" s="370"/>
      <c r="T662" s="370"/>
      <c r="U662" s="370"/>
      <c r="V662" s="370"/>
      <c r="W662" s="370"/>
      <c r="X662" s="370"/>
      <c r="Y662" s="370"/>
      <c r="Z662" s="370"/>
    </row>
    <row r="663">
      <c r="A663" s="370"/>
      <c r="B663" s="370"/>
      <c r="C663" s="370"/>
      <c r="D663" s="370"/>
      <c r="E663" s="370"/>
      <c r="F663" s="370"/>
      <c r="G663" s="370"/>
      <c r="H663" s="370"/>
      <c r="I663" s="370"/>
      <c r="J663" s="370"/>
      <c r="K663" s="370"/>
      <c r="L663" s="370"/>
      <c r="M663" s="370"/>
      <c r="N663" s="370"/>
      <c r="O663" s="370"/>
      <c r="P663" s="370"/>
      <c r="Q663" s="370"/>
      <c r="R663" s="370"/>
      <c r="S663" s="370"/>
      <c r="T663" s="370"/>
      <c r="U663" s="370"/>
      <c r="V663" s="370"/>
      <c r="W663" s="370"/>
      <c r="X663" s="370"/>
      <c r="Y663" s="370"/>
      <c r="Z663" s="370"/>
    </row>
    <row r="664">
      <c r="A664" s="370"/>
      <c r="B664" s="370"/>
      <c r="C664" s="370"/>
      <c r="D664" s="370"/>
      <c r="E664" s="370"/>
      <c r="F664" s="370"/>
      <c r="G664" s="370"/>
      <c r="H664" s="370"/>
      <c r="I664" s="370"/>
      <c r="J664" s="370"/>
      <c r="K664" s="370"/>
      <c r="L664" s="370"/>
      <c r="M664" s="370"/>
      <c r="N664" s="370"/>
      <c r="O664" s="370"/>
      <c r="P664" s="370"/>
      <c r="Q664" s="370"/>
      <c r="R664" s="370"/>
      <c r="S664" s="370"/>
      <c r="T664" s="370"/>
      <c r="U664" s="370"/>
      <c r="V664" s="370"/>
      <c r="W664" s="370"/>
      <c r="X664" s="370"/>
      <c r="Y664" s="370"/>
      <c r="Z664" s="370"/>
    </row>
    <row r="665">
      <c r="A665" s="370"/>
      <c r="B665" s="370"/>
      <c r="C665" s="370"/>
      <c r="D665" s="370"/>
      <c r="E665" s="370"/>
      <c r="F665" s="370"/>
      <c r="G665" s="370"/>
      <c r="H665" s="370"/>
      <c r="I665" s="370"/>
      <c r="J665" s="370"/>
      <c r="K665" s="370"/>
      <c r="L665" s="370"/>
      <c r="M665" s="370"/>
      <c r="N665" s="370"/>
      <c r="O665" s="370"/>
      <c r="P665" s="370"/>
      <c r="Q665" s="370"/>
      <c r="R665" s="370"/>
      <c r="S665" s="370"/>
      <c r="T665" s="370"/>
      <c r="U665" s="370"/>
      <c r="V665" s="370"/>
      <c r="W665" s="370"/>
      <c r="X665" s="370"/>
      <c r="Y665" s="370"/>
      <c r="Z665" s="370"/>
    </row>
    <row r="666">
      <c r="A666" s="370"/>
      <c r="B666" s="370"/>
      <c r="C666" s="370"/>
      <c r="D666" s="370"/>
      <c r="E666" s="370"/>
      <c r="F666" s="370"/>
      <c r="G666" s="370"/>
      <c r="H666" s="370"/>
      <c r="I666" s="370"/>
      <c r="J666" s="370"/>
      <c r="K666" s="370"/>
      <c r="L666" s="370"/>
      <c r="M666" s="370"/>
      <c r="N666" s="370"/>
      <c r="O666" s="370"/>
      <c r="P666" s="370"/>
      <c r="Q666" s="370"/>
      <c r="R666" s="370"/>
      <c r="S666" s="370"/>
      <c r="T666" s="370"/>
      <c r="U666" s="370"/>
      <c r="V666" s="370"/>
      <c r="W666" s="370"/>
      <c r="X666" s="370"/>
      <c r="Y666" s="370"/>
      <c r="Z666" s="370"/>
    </row>
    <row r="667">
      <c r="A667" s="370"/>
      <c r="B667" s="370"/>
      <c r="C667" s="370"/>
      <c r="D667" s="370"/>
      <c r="E667" s="370"/>
      <c r="F667" s="370"/>
      <c r="G667" s="370"/>
      <c r="H667" s="370"/>
      <c r="I667" s="370"/>
      <c r="J667" s="370"/>
      <c r="K667" s="370"/>
      <c r="L667" s="370"/>
      <c r="M667" s="370"/>
      <c r="N667" s="370"/>
      <c r="O667" s="370"/>
      <c r="P667" s="370"/>
      <c r="Q667" s="370"/>
      <c r="R667" s="370"/>
      <c r="S667" s="370"/>
      <c r="T667" s="370"/>
      <c r="U667" s="370"/>
      <c r="V667" s="370"/>
      <c r="W667" s="370"/>
      <c r="X667" s="370"/>
      <c r="Y667" s="370"/>
      <c r="Z667" s="370"/>
    </row>
    <row r="668">
      <c r="A668" s="370"/>
      <c r="B668" s="370"/>
      <c r="C668" s="370"/>
      <c r="D668" s="370"/>
      <c r="E668" s="370"/>
      <c r="F668" s="370"/>
      <c r="G668" s="370"/>
      <c r="H668" s="370"/>
      <c r="I668" s="370"/>
      <c r="J668" s="370"/>
      <c r="K668" s="370"/>
      <c r="L668" s="370"/>
      <c r="M668" s="370"/>
      <c r="N668" s="370"/>
      <c r="O668" s="370"/>
      <c r="P668" s="370"/>
      <c r="Q668" s="370"/>
      <c r="R668" s="370"/>
      <c r="S668" s="370"/>
      <c r="T668" s="370"/>
      <c r="U668" s="370"/>
      <c r="V668" s="370"/>
      <c r="W668" s="370"/>
      <c r="X668" s="370"/>
      <c r="Y668" s="370"/>
      <c r="Z668" s="370"/>
    </row>
    <row r="669">
      <c r="A669" s="370"/>
      <c r="B669" s="370"/>
      <c r="C669" s="370"/>
      <c r="D669" s="370"/>
      <c r="E669" s="370"/>
      <c r="F669" s="370"/>
      <c r="G669" s="370"/>
      <c r="H669" s="370"/>
      <c r="I669" s="370"/>
      <c r="J669" s="370"/>
      <c r="K669" s="370"/>
      <c r="L669" s="370"/>
      <c r="M669" s="370"/>
      <c r="N669" s="370"/>
      <c r="O669" s="370"/>
      <c r="P669" s="370"/>
      <c r="Q669" s="370"/>
      <c r="R669" s="370"/>
      <c r="S669" s="370"/>
      <c r="T669" s="370"/>
      <c r="U669" s="370"/>
      <c r="V669" s="370"/>
      <c r="W669" s="370"/>
      <c r="X669" s="370"/>
      <c r="Y669" s="370"/>
      <c r="Z669" s="370"/>
    </row>
    <row r="670">
      <c r="A670" s="370"/>
      <c r="B670" s="370"/>
      <c r="C670" s="370"/>
      <c r="D670" s="370"/>
      <c r="E670" s="370"/>
      <c r="F670" s="370"/>
      <c r="G670" s="370"/>
      <c r="H670" s="370"/>
      <c r="I670" s="370"/>
      <c r="J670" s="370"/>
      <c r="K670" s="370"/>
      <c r="L670" s="370"/>
      <c r="M670" s="370"/>
      <c r="N670" s="370"/>
      <c r="O670" s="370"/>
      <c r="P670" s="370"/>
      <c r="Q670" s="370"/>
      <c r="R670" s="370"/>
      <c r="S670" s="370"/>
      <c r="T670" s="370"/>
      <c r="U670" s="370"/>
      <c r="V670" s="370"/>
      <c r="W670" s="370"/>
      <c r="X670" s="370"/>
      <c r="Y670" s="370"/>
      <c r="Z670" s="370"/>
    </row>
    <row r="671">
      <c r="A671" s="370"/>
      <c r="B671" s="370"/>
      <c r="C671" s="370"/>
      <c r="D671" s="370"/>
      <c r="E671" s="370"/>
      <c r="F671" s="370"/>
      <c r="G671" s="370"/>
      <c r="H671" s="370"/>
      <c r="I671" s="370"/>
      <c r="J671" s="370"/>
      <c r="K671" s="370"/>
      <c r="L671" s="370"/>
      <c r="M671" s="370"/>
      <c r="N671" s="370"/>
      <c r="O671" s="370"/>
      <c r="P671" s="370"/>
      <c r="Q671" s="370"/>
      <c r="R671" s="370"/>
      <c r="S671" s="370"/>
      <c r="T671" s="370"/>
      <c r="U671" s="370"/>
      <c r="V671" s="370"/>
      <c r="W671" s="370"/>
      <c r="X671" s="370"/>
      <c r="Y671" s="370"/>
      <c r="Z671" s="370"/>
    </row>
    <row r="672">
      <c r="A672" s="370"/>
      <c r="B672" s="370"/>
      <c r="C672" s="370"/>
      <c r="D672" s="370"/>
      <c r="E672" s="370"/>
      <c r="F672" s="370"/>
      <c r="G672" s="370"/>
      <c r="H672" s="370"/>
      <c r="I672" s="370"/>
      <c r="J672" s="370"/>
      <c r="K672" s="370"/>
      <c r="L672" s="370"/>
      <c r="M672" s="370"/>
      <c r="N672" s="370"/>
      <c r="O672" s="370"/>
      <c r="P672" s="370"/>
      <c r="Q672" s="370"/>
      <c r="R672" s="370"/>
      <c r="S672" s="370"/>
      <c r="T672" s="370"/>
      <c r="U672" s="370"/>
      <c r="V672" s="370"/>
      <c r="W672" s="370"/>
      <c r="X672" s="370"/>
      <c r="Y672" s="370"/>
      <c r="Z672" s="370"/>
    </row>
    <row r="673">
      <c r="A673" s="370"/>
      <c r="B673" s="370"/>
      <c r="C673" s="370"/>
      <c r="D673" s="370"/>
      <c r="E673" s="370"/>
      <c r="F673" s="370"/>
      <c r="G673" s="370"/>
      <c r="H673" s="370"/>
      <c r="I673" s="370"/>
      <c r="J673" s="370"/>
      <c r="K673" s="370"/>
      <c r="L673" s="370"/>
      <c r="M673" s="370"/>
      <c r="N673" s="370"/>
      <c r="O673" s="370"/>
      <c r="P673" s="370"/>
      <c r="Q673" s="370"/>
      <c r="R673" s="370"/>
      <c r="S673" s="370"/>
      <c r="T673" s="370"/>
      <c r="U673" s="370"/>
      <c r="V673" s="370"/>
      <c r="W673" s="370"/>
      <c r="X673" s="370"/>
      <c r="Y673" s="370"/>
      <c r="Z673" s="370"/>
    </row>
    <row r="674">
      <c r="A674" s="370"/>
      <c r="B674" s="370"/>
      <c r="C674" s="370"/>
      <c r="D674" s="370"/>
      <c r="E674" s="370"/>
      <c r="F674" s="370"/>
      <c r="G674" s="370"/>
      <c r="H674" s="370"/>
      <c r="I674" s="370"/>
      <c r="J674" s="370"/>
      <c r="K674" s="370"/>
      <c r="L674" s="370"/>
      <c r="M674" s="370"/>
      <c r="N674" s="370"/>
      <c r="O674" s="370"/>
      <c r="P674" s="370"/>
      <c r="Q674" s="370"/>
      <c r="R674" s="370"/>
      <c r="S674" s="370"/>
      <c r="T674" s="370"/>
      <c r="U674" s="370"/>
      <c r="V674" s="370"/>
      <c r="W674" s="370"/>
      <c r="X674" s="370"/>
      <c r="Y674" s="370"/>
      <c r="Z674" s="370"/>
    </row>
    <row r="675">
      <c r="A675" s="370"/>
      <c r="B675" s="370"/>
      <c r="C675" s="370"/>
      <c r="D675" s="370"/>
      <c r="E675" s="370"/>
      <c r="F675" s="370"/>
      <c r="G675" s="370"/>
      <c r="H675" s="370"/>
      <c r="I675" s="370"/>
      <c r="J675" s="370"/>
      <c r="K675" s="370"/>
      <c r="L675" s="370"/>
      <c r="M675" s="370"/>
      <c r="N675" s="370"/>
      <c r="O675" s="370"/>
      <c r="P675" s="370"/>
      <c r="Q675" s="370"/>
      <c r="R675" s="370"/>
      <c r="S675" s="370"/>
      <c r="T675" s="370"/>
      <c r="U675" s="370"/>
      <c r="V675" s="370"/>
      <c r="W675" s="370"/>
      <c r="X675" s="370"/>
      <c r="Y675" s="370"/>
      <c r="Z675" s="370"/>
    </row>
    <row r="676">
      <c r="A676" s="370"/>
      <c r="B676" s="370"/>
      <c r="C676" s="370"/>
      <c r="D676" s="370"/>
      <c r="E676" s="370"/>
      <c r="F676" s="370"/>
      <c r="G676" s="370"/>
      <c r="H676" s="370"/>
      <c r="I676" s="370"/>
      <c r="J676" s="370"/>
      <c r="K676" s="370"/>
      <c r="L676" s="370"/>
      <c r="M676" s="370"/>
      <c r="N676" s="370"/>
      <c r="O676" s="370"/>
      <c r="P676" s="370"/>
      <c r="Q676" s="370"/>
      <c r="R676" s="370"/>
      <c r="S676" s="370"/>
      <c r="T676" s="370"/>
      <c r="U676" s="370"/>
      <c r="V676" s="370"/>
      <c r="W676" s="370"/>
      <c r="X676" s="370"/>
      <c r="Y676" s="370"/>
      <c r="Z676" s="370"/>
    </row>
    <row r="677">
      <c r="A677" s="370"/>
      <c r="B677" s="370"/>
      <c r="C677" s="370"/>
      <c r="D677" s="370"/>
      <c r="E677" s="370"/>
      <c r="F677" s="370"/>
      <c r="G677" s="370"/>
      <c r="H677" s="370"/>
      <c r="I677" s="370"/>
      <c r="J677" s="370"/>
      <c r="K677" s="370"/>
      <c r="L677" s="370"/>
      <c r="M677" s="370"/>
      <c r="N677" s="370"/>
      <c r="O677" s="370"/>
      <c r="P677" s="370"/>
      <c r="Q677" s="370"/>
      <c r="R677" s="370"/>
      <c r="S677" s="370"/>
      <c r="T677" s="370"/>
      <c r="U677" s="370"/>
      <c r="V677" s="370"/>
      <c r="W677" s="370"/>
      <c r="X677" s="370"/>
      <c r="Y677" s="370"/>
      <c r="Z677" s="370"/>
    </row>
    <row r="678">
      <c r="A678" s="370"/>
      <c r="B678" s="370"/>
      <c r="C678" s="370"/>
      <c r="D678" s="370"/>
      <c r="E678" s="370"/>
      <c r="F678" s="370"/>
      <c r="G678" s="370"/>
      <c r="H678" s="370"/>
      <c r="I678" s="370"/>
      <c r="J678" s="370"/>
      <c r="K678" s="370"/>
      <c r="L678" s="370"/>
      <c r="M678" s="370"/>
      <c r="N678" s="370"/>
      <c r="O678" s="370"/>
      <c r="P678" s="370"/>
      <c r="Q678" s="370"/>
      <c r="R678" s="370"/>
      <c r="S678" s="370"/>
      <c r="T678" s="370"/>
      <c r="U678" s="370"/>
      <c r="V678" s="370"/>
      <c r="W678" s="370"/>
      <c r="X678" s="370"/>
      <c r="Y678" s="370"/>
      <c r="Z678" s="370"/>
    </row>
    <row r="679">
      <c r="A679" s="370"/>
      <c r="B679" s="370"/>
      <c r="C679" s="370"/>
      <c r="D679" s="370"/>
      <c r="E679" s="370"/>
      <c r="F679" s="370"/>
      <c r="G679" s="370"/>
      <c r="H679" s="370"/>
      <c r="I679" s="370"/>
      <c r="J679" s="370"/>
      <c r="K679" s="370"/>
      <c r="L679" s="370"/>
      <c r="M679" s="370"/>
      <c r="N679" s="370"/>
      <c r="O679" s="370"/>
      <c r="P679" s="370"/>
      <c r="Q679" s="370"/>
      <c r="R679" s="370"/>
      <c r="S679" s="370"/>
      <c r="T679" s="370"/>
      <c r="U679" s="370"/>
      <c r="V679" s="370"/>
      <c r="W679" s="370"/>
      <c r="X679" s="370"/>
      <c r="Y679" s="370"/>
      <c r="Z679" s="370"/>
    </row>
    <row r="680">
      <c r="A680" s="370"/>
      <c r="B680" s="370"/>
      <c r="C680" s="370"/>
      <c r="D680" s="370"/>
      <c r="E680" s="370"/>
      <c r="F680" s="370"/>
      <c r="G680" s="370"/>
      <c r="H680" s="370"/>
      <c r="I680" s="370"/>
      <c r="J680" s="370"/>
      <c r="K680" s="370"/>
      <c r="L680" s="370"/>
      <c r="M680" s="370"/>
      <c r="N680" s="370"/>
      <c r="O680" s="370"/>
      <c r="P680" s="370"/>
      <c r="Q680" s="370"/>
      <c r="R680" s="370"/>
      <c r="S680" s="370"/>
      <c r="T680" s="370"/>
      <c r="U680" s="370"/>
      <c r="V680" s="370"/>
      <c r="W680" s="370"/>
      <c r="X680" s="370"/>
      <c r="Y680" s="370"/>
      <c r="Z680" s="370"/>
    </row>
    <row r="681">
      <c r="A681" s="370"/>
      <c r="B681" s="370"/>
      <c r="C681" s="370"/>
      <c r="D681" s="370"/>
      <c r="E681" s="370"/>
      <c r="F681" s="370"/>
      <c r="G681" s="370"/>
      <c r="H681" s="370"/>
      <c r="I681" s="370"/>
      <c r="J681" s="370"/>
      <c r="K681" s="370"/>
      <c r="L681" s="370"/>
      <c r="M681" s="370"/>
      <c r="N681" s="370"/>
      <c r="O681" s="370"/>
      <c r="P681" s="370"/>
      <c r="Q681" s="370"/>
      <c r="R681" s="370"/>
      <c r="S681" s="370"/>
      <c r="T681" s="370"/>
      <c r="U681" s="370"/>
      <c r="V681" s="370"/>
      <c r="W681" s="370"/>
      <c r="X681" s="370"/>
      <c r="Y681" s="370"/>
      <c r="Z681" s="370"/>
    </row>
    <row r="682">
      <c r="A682" s="370"/>
      <c r="B682" s="370"/>
      <c r="C682" s="370"/>
      <c r="D682" s="370"/>
      <c r="E682" s="370"/>
      <c r="F682" s="370"/>
      <c r="G682" s="370"/>
      <c r="H682" s="370"/>
      <c r="I682" s="370"/>
      <c r="J682" s="370"/>
      <c r="K682" s="370"/>
      <c r="L682" s="370"/>
      <c r="M682" s="370"/>
      <c r="N682" s="370"/>
      <c r="O682" s="370"/>
      <c r="P682" s="370"/>
      <c r="Q682" s="370"/>
      <c r="R682" s="370"/>
      <c r="S682" s="370"/>
      <c r="T682" s="370"/>
      <c r="U682" s="370"/>
      <c r="V682" s="370"/>
      <c r="W682" s="370"/>
      <c r="X682" s="370"/>
      <c r="Y682" s="370"/>
      <c r="Z682" s="370"/>
    </row>
    <row r="683">
      <c r="A683" s="370"/>
      <c r="B683" s="370"/>
      <c r="C683" s="370"/>
      <c r="D683" s="370"/>
      <c r="E683" s="370"/>
      <c r="F683" s="370"/>
      <c r="G683" s="370"/>
      <c r="H683" s="370"/>
      <c r="I683" s="370"/>
      <c r="J683" s="370"/>
      <c r="K683" s="370"/>
      <c r="L683" s="370"/>
      <c r="M683" s="370"/>
      <c r="N683" s="370"/>
      <c r="O683" s="370"/>
      <c r="P683" s="370"/>
      <c r="Q683" s="370"/>
      <c r="R683" s="370"/>
      <c r="S683" s="370"/>
      <c r="T683" s="370"/>
      <c r="U683" s="370"/>
      <c r="V683" s="370"/>
      <c r="W683" s="370"/>
      <c r="X683" s="370"/>
      <c r="Y683" s="370"/>
      <c r="Z683" s="370"/>
    </row>
    <row r="684">
      <c r="A684" s="370"/>
      <c r="B684" s="370"/>
      <c r="C684" s="370"/>
      <c r="D684" s="370"/>
      <c r="E684" s="370"/>
      <c r="F684" s="370"/>
      <c r="G684" s="370"/>
      <c r="H684" s="370"/>
      <c r="I684" s="370"/>
      <c r="J684" s="370"/>
      <c r="K684" s="370"/>
      <c r="L684" s="370"/>
      <c r="M684" s="370"/>
      <c r="N684" s="370"/>
      <c r="O684" s="370"/>
      <c r="P684" s="370"/>
      <c r="Q684" s="370"/>
      <c r="R684" s="370"/>
      <c r="S684" s="370"/>
      <c r="T684" s="370"/>
      <c r="U684" s="370"/>
      <c r="V684" s="370"/>
      <c r="W684" s="370"/>
      <c r="X684" s="370"/>
      <c r="Y684" s="370"/>
      <c r="Z684" s="370"/>
    </row>
    <row r="685">
      <c r="A685" s="370"/>
      <c r="B685" s="370"/>
      <c r="C685" s="370"/>
      <c r="D685" s="370"/>
      <c r="E685" s="370"/>
      <c r="F685" s="370"/>
      <c r="G685" s="370"/>
      <c r="H685" s="370"/>
      <c r="I685" s="370"/>
      <c r="J685" s="370"/>
      <c r="K685" s="370"/>
      <c r="L685" s="370"/>
      <c r="M685" s="370"/>
      <c r="N685" s="370"/>
      <c r="O685" s="370"/>
      <c r="P685" s="370"/>
      <c r="Q685" s="370"/>
      <c r="R685" s="370"/>
      <c r="S685" s="370"/>
      <c r="T685" s="370"/>
      <c r="U685" s="370"/>
      <c r="V685" s="370"/>
      <c r="W685" s="370"/>
      <c r="X685" s="370"/>
      <c r="Y685" s="370"/>
      <c r="Z685" s="370"/>
    </row>
    <row r="686">
      <c r="A686" s="370"/>
      <c r="B686" s="370"/>
      <c r="C686" s="370"/>
      <c r="D686" s="370"/>
      <c r="E686" s="370"/>
      <c r="F686" s="370"/>
      <c r="G686" s="370"/>
      <c r="H686" s="370"/>
      <c r="I686" s="370"/>
      <c r="J686" s="370"/>
      <c r="K686" s="370"/>
      <c r="L686" s="370"/>
      <c r="M686" s="370"/>
      <c r="N686" s="370"/>
      <c r="O686" s="370"/>
      <c r="P686" s="370"/>
      <c r="Q686" s="370"/>
      <c r="R686" s="370"/>
      <c r="S686" s="370"/>
      <c r="T686" s="370"/>
      <c r="U686" s="370"/>
      <c r="V686" s="370"/>
      <c r="W686" s="370"/>
      <c r="X686" s="370"/>
      <c r="Y686" s="370"/>
      <c r="Z686" s="370"/>
    </row>
    <row r="687">
      <c r="A687" s="370"/>
      <c r="B687" s="370"/>
      <c r="C687" s="370"/>
      <c r="D687" s="370"/>
      <c r="E687" s="370"/>
      <c r="F687" s="370"/>
      <c r="G687" s="370"/>
      <c r="H687" s="370"/>
      <c r="I687" s="370"/>
      <c r="J687" s="370"/>
      <c r="K687" s="370"/>
      <c r="L687" s="370"/>
      <c r="M687" s="370"/>
      <c r="N687" s="370"/>
      <c r="O687" s="370"/>
      <c r="P687" s="370"/>
      <c r="Q687" s="370"/>
      <c r="R687" s="370"/>
      <c r="S687" s="370"/>
      <c r="T687" s="370"/>
      <c r="U687" s="370"/>
      <c r="V687" s="370"/>
      <c r="W687" s="370"/>
      <c r="X687" s="370"/>
      <c r="Y687" s="370"/>
      <c r="Z687" s="370"/>
    </row>
    <row r="688">
      <c r="A688" s="370"/>
      <c r="B688" s="370"/>
      <c r="C688" s="370"/>
      <c r="D688" s="370"/>
      <c r="E688" s="370"/>
      <c r="F688" s="370"/>
      <c r="G688" s="370"/>
      <c r="H688" s="370"/>
      <c r="I688" s="370"/>
      <c r="J688" s="370"/>
      <c r="K688" s="370"/>
      <c r="L688" s="370"/>
      <c r="M688" s="370"/>
      <c r="N688" s="370"/>
      <c r="O688" s="370"/>
      <c r="P688" s="370"/>
      <c r="Q688" s="370"/>
      <c r="R688" s="370"/>
      <c r="S688" s="370"/>
      <c r="T688" s="370"/>
      <c r="U688" s="370"/>
      <c r="V688" s="370"/>
      <c r="W688" s="370"/>
      <c r="X688" s="370"/>
      <c r="Y688" s="370"/>
      <c r="Z688" s="370"/>
    </row>
    <row r="689">
      <c r="A689" s="370"/>
      <c r="B689" s="370"/>
      <c r="C689" s="370"/>
      <c r="D689" s="370"/>
      <c r="E689" s="370"/>
      <c r="F689" s="370"/>
      <c r="G689" s="370"/>
      <c r="H689" s="370"/>
      <c r="I689" s="370"/>
      <c r="J689" s="370"/>
      <c r="K689" s="370"/>
      <c r="L689" s="370"/>
      <c r="M689" s="370"/>
      <c r="N689" s="370"/>
      <c r="O689" s="370"/>
      <c r="P689" s="370"/>
      <c r="Q689" s="370"/>
      <c r="R689" s="370"/>
      <c r="S689" s="370"/>
      <c r="T689" s="370"/>
      <c r="U689" s="370"/>
      <c r="V689" s="370"/>
      <c r="W689" s="370"/>
      <c r="X689" s="370"/>
      <c r="Y689" s="370"/>
      <c r="Z689" s="370"/>
    </row>
    <row r="690">
      <c r="A690" s="370"/>
      <c r="B690" s="370"/>
      <c r="C690" s="370"/>
      <c r="D690" s="370"/>
      <c r="E690" s="370"/>
      <c r="F690" s="370"/>
      <c r="G690" s="370"/>
      <c r="H690" s="370"/>
      <c r="I690" s="370"/>
      <c r="J690" s="370"/>
      <c r="K690" s="370"/>
      <c r="L690" s="370"/>
      <c r="M690" s="370"/>
      <c r="N690" s="370"/>
      <c r="O690" s="370"/>
      <c r="P690" s="370"/>
      <c r="Q690" s="370"/>
      <c r="R690" s="370"/>
      <c r="S690" s="370"/>
      <c r="T690" s="370"/>
      <c r="U690" s="370"/>
      <c r="V690" s="370"/>
      <c r="W690" s="370"/>
      <c r="X690" s="370"/>
      <c r="Y690" s="370"/>
      <c r="Z690" s="370"/>
    </row>
    <row r="691">
      <c r="A691" s="370"/>
      <c r="B691" s="370"/>
      <c r="C691" s="370"/>
      <c r="D691" s="370"/>
      <c r="E691" s="370"/>
      <c r="F691" s="370"/>
      <c r="G691" s="370"/>
      <c r="H691" s="370"/>
      <c r="I691" s="370"/>
      <c r="J691" s="370"/>
      <c r="K691" s="370"/>
      <c r="L691" s="370"/>
      <c r="M691" s="370"/>
      <c r="N691" s="370"/>
      <c r="O691" s="370"/>
      <c r="P691" s="370"/>
      <c r="Q691" s="370"/>
      <c r="R691" s="370"/>
      <c r="S691" s="370"/>
      <c r="T691" s="370"/>
      <c r="U691" s="370"/>
      <c r="V691" s="370"/>
      <c r="W691" s="370"/>
      <c r="X691" s="370"/>
      <c r="Y691" s="370"/>
      <c r="Z691" s="370"/>
    </row>
    <row r="692">
      <c r="A692" s="370"/>
      <c r="B692" s="370"/>
      <c r="C692" s="370"/>
      <c r="D692" s="370"/>
      <c r="E692" s="370"/>
      <c r="F692" s="370"/>
      <c r="G692" s="370"/>
      <c r="H692" s="370"/>
      <c r="I692" s="370"/>
      <c r="J692" s="370"/>
      <c r="K692" s="370"/>
      <c r="L692" s="370"/>
      <c r="M692" s="370"/>
      <c r="N692" s="370"/>
      <c r="O692" s="370"/>
      <c r="P692" s="370"/>
      <c r="Q692" s="370"/>
      <c r="R692" s="370"/>
      <c r="S692" s="370"/>
      <c r="T692" s="370"/>
      <c r="U692" s="370"/>
      <c r="V692" s="370"/>
      <c r="W692" s="370"/>
      <c r="X692" s="370"/>
      <c r="Y692" s="370"/>
      <c r="Z692" s="370"/>
    </row>
    <row r="693">
      <c r="A693" s="370"/>
      <c r="B693" s="370"/>
      <c r="C693" s="370"/>
      <c r="D693" s="370"/>
      <c r="E693" s="370"/>
      <c r="F693" s="370"/>
      <c r="G693" s="370"/>
      <c r="H693" s="370"/>
      <c r="I693" s="370"/>
      <c r="J693" s="370"/>
      <c r="K693" s="370"/>
      <c r="L693" s="370"/>
      <c r="M693" s="370"/>
      <c r="N693" s="370"/>
      <c r="O693" s="370"/>
      <c r="P693" s="370"/>
      <c r="Q693" s="370"/>
      <c r="R693" s="370"/>
      <c r="S693" s="370"/>
      <c r="T693" s="370"/>
      <c r="U693" s="370"/>
      <c r="V693" s="370"/>
      <c r="W693" s="370"/>
      <c r="X693" s="370"/>
      <c r="Y693" s="370"/>
      <c r="Z693" s="370"/>
    </row>
    <row r="694">
      <c r="A694" s="370"/>
      <c r="B694" s="370"/>
      <c r="C694" s="370"/>
      <c r="D694" s="370"/>
      <c r="E694" s="370"/>
      <c r="F694" s="370"/>
      <c r="G694" s="370"/>
      <c r="H694" s="370"/>
      <c r="I694" s="370"/>
      <c r="J694" s="370"/>
      <c r="K694" s="370"/>
      <c r="L694" s="370"/>
      <c r="M694" s="370"/>
      <c r="N694" s="370"/>
      <c r="O694" s="370"/>
      <c r="P694" s="370"/>
      <c r="Q694" s="370"/>
      <c r="R694" s="370"/>
      <c r="S694" s="370"/>
      <c r="T694" s="370"/>
      <c r="U694" s="370"/>
      <c r="V694" s="370"/>
      <c r="W694" s="370"/>
      <c r="X694" s="370"/>
      <c r="Y694" s="370"/>
      <c r="Z694" s="370"/>
    </row>
    <row r="695">
      <c r="A695" s="370"/>
      <c r="B695" s="370"/>
      <c r="C695" s="370"/>
      <c r="D695" s="370"/>
      <c r="E695" s="370"/>
      <c r="F695" s="370"/>
      <c r="G695" s="370"/>
      <c r="H695" s="370"/>
      <c r="I695" s="370"/>
      <c r="J695" s="370"/>
      <c r="K695" s="370"/>
      <c r="L695" s="370"/>
      <c r="M695" s="370"/>
      <c r="N695" s="370"/>
      <c r="O695" s="370"/>
      <c r="P695" s="370"/>
      <c r="Q695" s="370"/>
      <c r="R695" s="370"/>
      <c r="S695" s="370"/>
      <c r="T695" s="370"/>
      <c r="U695" s="370"/>
      <c r="V695" s="370"/>
      <c r="W695" s="370"/>
      <c r="X695" s="370"/>
      <c r="Y695" s="370"/>
      <c r="Z695" s="370"/>
    </row>
    <row r="696">
      <c r="A696" s="370"/>
      <c r="B696" s="370"/>
      <c r="C696" s="370"/>
      <c r="D696" s="370"/>
      <c r="E696" s="370"/>
      <c r="F696" s="370"/>
      <c r="G696" s="370"/>
      <c r="H696" s="370"/>
      <c r="I696" s="370"/>
      <c r="J696" s="370"/>
      <c r="K696" s="370"/>
      <c r="L696" s="370"/>
      <c r="M696" s="370"/>
      <c r="N696" s="370"/>
      <c r="O696" s="370"/>
      <c r="P696" s="370"/>
      <c r="Q696" s="370"/>
      <c r="R696" s="370"/>
      <c r="S696" s="370"/>
      <c r="T696" s="370"/>
      <c r="U696" s="370"/>
      <c r="V696" s="370"/>
      <c r="W696" s="370"/>
      <c r="X696" s="370"/>
      <c r="Y696" s="370"/>
      <c r="Z696" s="370"/>
    </row>
    <row r="697">
      <c r="A697" s="370"/>
      <c r="B697" s="370"/>
      <c r="C697" s="370"/>
      <c r="D697" s="370"/>
      <c r="E697" s="370"/>
      <c r="F697" s="370"/>
      <c r="G697" s="370"/>
      <c r="H697" s="370"/>
      <c r="I697" s="370"/>
      <c r="J697" s="370"/>
      <c r="K697" s="370"/>
      <c r="L697" s="370"/>
      <c r="M697" s="370"/>
      <c r="N697" s="370"/>
      <c r="O697" s="370"/>
      <c r="P697" s="370"/>
      <c r="Q697" s="370"/>
      <c r="R697" s="370"/>
      <c r="S697" s="370"/>
      <c r="T697" s="370"/>
      <c r="U697" s="370"/>
      <c r="V697" s="370"/>
      <c r="W697" s="370"/>
      <c r="X697" s="370"/>
      <c r="Y697" s="370"/>
      <c r="Z697" s="370"/>
    </row>
    <row r="698">
      <c r="A698" s="370"/>
      <c r="B698" s="370"/>
      <c r="C698" s="370"/>
      <c r="D698" s="370"/>
      <c r="E698" s="370"/>
      <c r="F698" s="370"/>
      <c r="G698" s="370"/>
      <c r="H698" s="370"/>
      <c r="I698" s="370"/>
      <c r="J698" s="370"/>
      <c r="K698" s="370"/>
      <c r="L698" s="370"/>
      <c r="M698" s="370"/>
      <c r="N698" s="370"/>
      <c r="O698" s="370"/>
      <c r="P698" s="370"/>
      <c r="Q698" s="370"/>
      <c r="R698" s="370"/>
      <c r="S698" s="370"/>
      <c r="T698" s="370"/>
      <c r="U698" s="370"/>
      <c r="V698" s="370"/>
      <c r="W698" s="370"/>
      <c r="X698" s="370"/>
      <c r="Y698" s="370"/>
      <c r="Z698" s="370"/>
    </row>
    <row r="699">
      <c r="A699" s="370"/>
      <c r="B699" s="370"/>
      <c r="C699" s="370"/>
      <c r="D699" s="370"/>
      <c r="E699" s="370"/>
      <c r="F699" s="370"/>
      <c r="G699" s="370"/>
      <c r="H699" s="370"/>
      <c r="I699" s="370"/>
      <c r="J699" s="370"/>
      <c r="K699" s="370"/>
      <c r="L699" s="370"/>
      <c r="M699" s="370"/>
      <c r="N699" s="370"/>
      <c r="O699" s="370"/>
      <c r="P699" s="370"/>
      <c r="Q699" s="370"/>
      <c r="R699" s="370"/>
      <c r="S699" s="370"/>
      <c r="T699" s="370"/>
      <c r="U699" s="370"/>
      <c r="V699" s="370"/>
      <c r="W699" s="370"/>
      <c r="X699" s="370"/>
      <c r="Y699" s="370"/>
      <c r="Z699" s="370"/>
    </row>
    <row r="700">
      <c r="A700" s="370"/>
      <c r="B700" s="370"/>
      <c r="C700" s="370"/>
      <c r="D700" s="370"/>
      <c r="E700" s="370"/>
      <c r="F700" s="370"/>
      <c r="G700" s="370"/>
      <c r="H700" s="370"/>
      <c r="I700" s="370"/>
      <c r="J700" s="370"/>
      <c r="K700" s="370"/>
      <c r="L700" s="370"/>
      <c r="M700" s="370"/>
      <c r="N700" s="370"/>
      <c r="O700" s="370"/>
      <c r="P700" s="370"/>
      <c r="Q700" s="370"/>
      <c r="R700" s="370"/>
      <c r="S700" s="370"/>
      <c r="T700" s="370"/>
      <c r="U700" s="370"/>
      <c r="V700" s="370"/>
      <c r="W700" s="370"/>
      <c r="X700" s="370"/>
      <c r="Y700" s="370"/>
      <c r="Z700" s="370"/>
    </row>
    <row r="701">
      <c r="A701" s="370"/>
      <c r="B701" s="370"/>
      <c r="C701" s="370"/>
      <c r="D701" s="370"/>
      <c r="E701" s="370"/>
      <c r="F701" s="370"/>
      <c r="G701" s="370"/>
      <c r="H701" s="370"/>
      <c r="I701" s="370"/>
      <c r="J701" s="370"/>
      <c r="K701" s="370"/>
      <c r="L701" s="370"/>
      <c r="M701" s="370"/>
      <c r="N701" s="370"/>
      <c r="O701" s="370"/>
      <c r="P701" s="370"/>
      <c r="Q701" s="370"/>
      <c r="R701" s="370"/>
      <c r="S701" s="370"/>
      <c r="T701" s="370"/>
      <c r="U701" s="370"/>
      <c r="V701" s="370"/>
      <c r="W701" s="370"/>
      <c r="X701" s="370"/>
      <c r="Y701" s="370"/>
      <c r="Z701" s="370"/>
    </row>
    <row r="702">
      <c r="A702" s="370"/>
      <c r="B702" s="370"/>
      <c r="C702" s="370"/>
      <c r="D702" s="370"/>
      <c r="E702" s="370"/>
      <c r="F702" s="370"/>
      <c r="G702" s="370"/>
      <c r="H702" s="370"/>
      <c r="I702" s="370"/>
      <c r="J702" s="370"/>
      <c r="K702" s="370"/>
      <c r="L702" s="370"/>
      <c r="M702" s="370"/>
      <c r="N702" s="370"/>
      <c r="O702" s="370"/>
      <c r="P702" s="370"/>
      <c r="Q702" s="370"/>
      <c r="R702" s="370"/>
      <c r="S702" s="370"/>
      <c r="T702" s="370"/>
      <c r="U702" s="370"/>
      <c r="V702" s="370"/>
      <c r="W702" s="370"/>
      <c r="X702" s="370"/>
      <c r="Y702" s="370"/>
      <c r="Z702" s="370"/>
    </row>
    <row r="703">
      <c r="A703" s="370"/>
      <c r="B703" s="370"/>
      <c r="C703" s="370"/>
      <c r="D703" s="370"/>
      <c r="E703" s="370"/>
      <c r="F703" s="370"/>
      <c r="G703" s="370"/>
      <c r="H703" s="370"/>
      <c r="I703" s="370"/>
      <c r="J703" s="370"/>
      <c r="K703" s="370"/>
      <c r="L703" s="370"/>
      <c r="M703" s="370"/>
      <c r="N703" s="370"/>
      <c r="O703" s="370"/>
      <c r="P703" s="370"/>
      <c r="Q703" s="370"/>
      <c r="R703" s="370"/>
      <c r="S703" s="370"/>
      <c r="T703" s="370"/>
      <c r="U703" s="370"/>
      <c r="V703" s="370"/>
      <c r="W703" s="370"/>
      <c r="X703" s="370"/>
      <c r="Y703" s="370"/>
      <c r="Z703" s="370"/>
    </row>
    <row r="704">
      <c r="A704" s="370"/>
      <c r="B704" s="370"/>
      <c r="C704" s="370"/>
      <c r="D704" s="370"/>
      <c r="E704" s="370"/>
      <c r="F704" s="370"/>
      <c r="G704" s="370"/>
      <c r="H704" s="370"/>
      <c r="I704" s="370"/>
      <c r="J704" s="370"/>
      <c r="K704" s="370"/>
      <c r="L704" s="370"/>
      <c r="M704" s="370"/>
      <c r="N704" s="370"/>
      <c r="O704" s="370"/>
      <c r="P704" s="370"/>
      <c r="Q704" s="370"/>
      <c r="R704" s="370"/>
      <c r="S704" s="370"/>
      <c r="T704" s="370"/>
      <c r="U704" s="370"/>
      <c r="V704" s="370"/>
      <c r="W704" s="370"/>
      <c r="X704" s="370"/>
      <c r="Y704" s="370"/>
      <c r="Z704" s="370"/>
    </row>
    <row r="705">
      <c r="A705" s="370"/>
      <c r="B705" s="370"/>
      <c r="C705" s="370"/>
      <c r="D705" s="370"/>
      <c r="E705" s="370"/>
      <c r="F705" s="370"/>
      <c r="G705" s="370"/>
      <c r="H705" s="370"/>
      <c r="I705" s="370"/>
      <c r="J705" s="370"/>
      <c r="K705" s="370"/>
      <c r="L705" s="370"/>
      <c r="M705" s="370"/>
      <c r="N705" s="370"/>
      <c r="O705" s="370"/>
      <c r="P705" s="370"/>
      <c r="Q705" s="370"/>
      <c r="R705" s="370"/>
      <c r="S705" s="370"/>
      <c r="T705" s="370"/>
      <c r="U705" s="370"/>
      <c r="V705" s="370"/>
      <c r="W705" s="370"/>
      <c r="X705" s="370"/>
      <c r="Y705" s="370"/>
      <c r="Z705" s="370"/>
    </row>
    <row r="706">
      <c r="A706" s="370"/>
      <c r="B706" s="370"/>
      <c r="C706" s="370"/>
      <c r="D706" s="370"/>
      <c r="E706" s="370"/>
      <c r="F706" s="370"/>
      <c r="G706" s="370"/>
      <c r="H706" s="370"/>
      <c r="I706" s="370"/>
      <c r="J706" s="370"/>
      <c r="K706" s="370"/>
      <c r="L706" s="370"/>
      <c r="M706" s="370"/>
      <c r="N706" s="370"/>
      <c r="O706" s="370"/>
      <c r="P706" s="370"/>
      <c r="Q706" s="370"/>
      <c r="R706" s="370"/>
      <c r="S706" s="370"/>
      <c r="T706" s="370"/>
      <c r="U706" s="370"/>
      <c r="V706" s="370"/>
      <c r="W706" s="370"/>
      <c r="X706" s="370"/>
      <c r="Y706" s="370"/>
      <c r="Z706" s="370"/>
    </row>
    <row r="707">
      <c r="A707" s="370"/>
      <c r="B707" s="370"/>
      <c r="C707" s="370"/>
      <c r="D707" s="370"/>
      <c r="E707" s="370"/>
      <c r="F707" s="370"/>
      <c r="G707" s="370"/>
      <c r="H707" s="370"/>
      <c r="I707" s="370"/>
      <c r="J707" s="370"/>
      <c r="K707" s="370"/>
      <c r="L707" s="370"/>
      <c r="M707" s="370"/>
      <c r="N707" s="370"/>
      <c r="O707" s="370"/>
      <c r="P707" s="370"/>
      <c r="Q707" s="370"/>
      <c r="R707" s="370"/>
      <c r="S707" s="370"/>
      <c r="T707" s="370"/>
      <c r="U707" s="370"/>
      <c r="V707" s="370"/>
      <c r="W707" s="370"/>
      <c r="X707" s="370"/>
      <c r="Y707" s="370"/>
      <c r="Z707" s="370"/>
    </row>
    <row r="708">
      <c r="A708" s="370"/>
      <c r="B708" s="370"/>
      <c r="C708" s="370"/>
      <c r="D708" s="370"/>
      <c r="E708" s="370"/>
      <c r="F708" s="370"/>
      <c r="G708" s="370"/>
      <c r="H708" s="370"/>
      <c r="I708" s="370"/>
      <c r="J708" s="370"/>
      <c r="K708" s="370"/>
      <c r="L708" s="370"/>
      <c r="M708" s="370"/>
      <c r="N708" s="370"/>
      <c r="O708" s="370"/>
      <c r="P708" s="370"/>
      <c r="Q708" s="370"/>
      <c r="R708" s="370"/>
      <c r="S708" s="370"/>
      <c r="T708" s="370"/>
      <c r="U708" s="370"/>
      <c r="V708" s="370"/>
      <c r="W708" s="370"/>
      <c r="X708" s="370"/>
      <c r="Y708" s="370"/>
      <c r="Z708" s="370"/>
    </row>
    <row r="709">
      <c r="A709" s="370"/>
      <c r="B709" s="370"/>
      <c r="C709" s="370"/>
      <c r="D709" s="370"/>
      <c r="E709" s="370"/>
      <c r="F709" s="370"/>
      <c r="G709" s="370"/>
      <c r="H709" s="370"/>
      <c r="I709" s="370"/>
      <c r="J709" s="370"/>
      <c r="K709" s="370"/>
      <c r="L709" s="370"/>
      <c r="M709" s="370"/>
      <c r="N709" s="370"/>
      <c r="O709" s="370"/>
      <c r="P709" s="370"/>
      <c r="Q709" s="370"/>
      <c r="R709" s="370"/>
      <c r="S709" s="370"/>
      <c r="T709" s="370"/>
      <c r="U709" s="370"/>
      <c r="V709" s="370"/>
      <c r="W709" s="370"/>
      <c r="X709" s="370"/>
      <c r="Y709" s="370"/>
      <c r="Z709" s="370"/>
    </row>
    <row r="710">
      <c r="A710" s="370"/>
      <c r="B710" s="370"/>
      <c r="C710" s="370"/>
      <c r="D710" s="370"/>
      <c r="E710" s="370"/>
      <c r="F710" s="370"/>
      <c r="G710" s="370"/>
      <c r="H710" s="370"/>
      <c r="I710" s="370"/>
      <c r="J710" s="370"/>
      <c r="K710" s="370"/>
      <c r="L710" s="370"/>
      <c r="M710" s="370"/>
      <c r="N710" s="370"/>
      <c r="O710" s="370"/>
      <c r="P710" s="370"/>
      <c r="Q710" s="370"/>
      <c r="R710" s="370"/>
      <c r="S710" s="370"/>
      <c r="T710" s="370"/>
      <c r="U710" s="370"/>
      <c r="V710" s="370"/>
      <c r="W710" s="370"/>
      <c r="X710" s="370"/>
      <c r="Y710" s="370"/>
      <c r="Z710" s="370"/>
    </row>
    <row r="711">
      <c r="A711" s="370"/>
      <c r="B711" s="370"/>
      <c r="C711" s="370"/>
      <c r="D711" s="370"/>
      <c r="E711" s="370"/>
      <c r="F711" s="370"/>
      <c r="G711" s="370"/>
      <c r="H711" s="370"/>
      <c r="I711" s="370"/>
      <c r="J711" s="370"/>
      <c r="K711" s="370"/>
      <c r="L711" s="370"/>
      <c r="M711" s="370"/>
      <c r="N711" s="370"/>
      <c r="O711" s="370"/>
      <c r="P711" s="370"/>
      <c r="Q711" s="370"/>
      <c r="R711" s="370"/>
      <c r="S711" s="370"/>
      <c r="T711" s="370"/>
      <c r="U711" s="370"/>
      <c r="V711" s="370"/>
      <c r="W711" s="370"/>
      <c r="X711" s="370"/>
      <c r="Y711" s="370"/>
      <c r="Z711" s="370"/>
    </row>
    <row r="712">
      <c r="A712" s="370"/>
      <c r="B712" s="370"/>
      <c r="C712" s="370"/>
      <c r="D712" s="370"/>
      <c r="E712" s="370"/>
      <c r="F712" s="370"/>
      <c r="G712" s="370"/>
      <c r="H712" s="370"/>
      <c r="I712" s="370"/>
      <c r="J712" s="370"/>
      <c r="K712" s="370"/>
      <c r="L712" s="370"/>
      <c r="M712" s="370"/>
      <c r="N712" s="370"/>
      <c r="O712" s="370"/>
      <c r="P712" s="370"/>
      <c r="Q712" s="370"/>
      <c r="R712" s="370"/>
      <c r="S712" s="370"/>
      <c r="T712" s="370"/>
      <c r="U712" s="370"/>
      <c r="V712" s="370"/>
      <c r="W712" s="370"/>
      <c r="X712" s="370"/>
      <c r="Y712" s="370"/>
      <c r="Z712" s="370"/>
    </row>
    <row r="713">
      <c r="A713" s="370"/>
      <c r="B713" s="370"/>
      <c r="C713" s="370"/>
      <c r="D713" s="370"/>
      <c r="E713" s="370"/>
      <c r="F713" s="370"/>
      <c r="G713" s="370"/>
      <c r="H713" s="370"/>
      <c r="I713" s="370"/>
      <c r="J713" s="370"/>
      <c r="K713" s="370"/>
      <c r="L713" s="370"/>
      <c r="M713" s="370"/>
      <c r="N713" s="370"/>
      <c r="O713" s="370"/>
      <c r="P713" s="370"/>
      <c r="Q713" s="370"/>
      <c r="R713" s="370"/>
      <c r="S713" s="370"/>
      <c r="T713" s="370"/>
      <c r="U713" s="370"/>
      <c r="V713" s="370"/>
      <c r="W713" s="370"/>
      <c r="X713" s="370"/>
      <c r="Y713" s="370"/>
      <c r="Z713" s="370"/>
    </row>
    <row r="714">
      <c r="A714" s="370"/>
      <c r="B714" s="370"/>
      <c r="C714" s="370"/>
      <c r="D714" s="370"/>
      <c r="E714" s="370"/>
      <c r="F714" s="370"/>
      <c r="G714" s="370"/>
      <c r="H714" s="370"/>
      <c r="I714" s="370"/>
      <c r="J714" s="370"/>
      <c r="K714" s="370"/>
      <c r="L714" s="370"/>
      <c r="M714" s="370"/>
      <c r="N714" s="370"/>
      <c r="O714" s="370"/>
      <c r="P714" s="370"/>
      <c r="Q714" s="370"/>
      <c r="R714" s="370"/>
      <c r="S714" s="370"/>
      <c r="T714" s="370"/>
      <c r="U714" s="370"/>
      <c r="V714" s="370"/>
      <c r="W714" s="370"/>
      <c r="X714" s="370"/>
      <c r="Y714" s="370"/>
      <c r="Z714" s="370"/>
    </row>
    <row r="715">
      <c r="A715" s="370"/>
      <c r="B715" s="370"/>
      <c r="C715" s="370"/>
      <c r="D715" s="370"/>
      <c r="E715" s="370"/>
      <c r="F715" s="370"/>
      <c r="G715" s="370"/>
      <c r="H715" s="370"/>
      <c r="I715" s="370"/>
      <c r="J715" s="370"/>
      <c r="K715" s="370"/>
      <c r="L715" s="370"/>
      <c r="M715" s="370"/>
      <c r="N715" s="370"/>
      <c r="O715" s="370"/>
      <c r="P715" s="370"/>
      <c r="Q715" s="370"/>
      <c r="R715" s="370"/>
      <c r="S715" s="370"/>
      <c r="T715" s="370"/>
      <c r="U715" s="370"/>
      <c r="V715" s="370"/>
      <c r="W715" s="370"/>
      <c r="X715" s="370"/>
      <c r="Y715" s="370"/>
      <c r="Z715" s="370"/>
    </row>
    <row r="716">
      <c r="A716" s="370"/>
      <c r="B716" s="370"/>
      <c r="C716" s="370"/>
      <c r="D716" s="370"/>
      <c r="E716" s="370"/>
      <c r="F716" s="370"/>
      <c r="G716" s="370"/>
      <c r="H716" s="370"/>
      <c r="I716" s="370"/>
      <c r="J716" s="370"/>
      <c r="K716" s="370"/>
      <c r="L716" s="370"/>
      <c r="M716" s="370"/>
      <c r="N716" s="370"/>
      <c r="O716" s="370"/>
      <c r="P716" s="370"/>
      <c r="Q716" s="370"/>
      <c r="R716" s="370"/>
      <c r="S716" s="370"/>
      <c r="T716" s="370"/>
      <c r="U716" s="370"/>
      <c r="V716" s="370"/>
      <c r="W716" s="370"/>
      <c r="X716" s="370"/>
      <c r="Y716" s="370"/>
      <c r="Z716" s="370"/>
    </row>
    <row r="717">
      <c r="A717" s="370"/>
      <c r="B717" s="370"/>
      <c r="C717" s="370"/>
      <c r="D717" s="370"/>
      <c r="E717" s="370"/>
      <c r="F717" s="370"/>
      <c r="G717" s="370"/>
      <c r="H717" s="370"/>
      <c r="I717" s="370"/>
      <c r="J717" s="370"/>
      <c r="K717" s="370"/>
      <c r="L717" s="370"/>
      <c r="M717" s="370"/>
      <c r="N717" s="370"/>
      <c r="O717" s="370"/>
      <c r="P717" s="370"/>
      <c r="Q717" s="370"/>
      <c r="R717" s="370"/>
      <c r="S717" s="370"/>
      <c r="T717" s="370"/>
      <c r="U717" s="370"/>
      <c r="V717" s="370"/>
      <c r="W717" s="370"/>
      <c r="X717" s="370"/>
      <c r="Y717" s="370"/>
      <c r="Z717" s="370"/>
    </row>
    <row r="718">
      <c r="A718" s="370"/>
      <c r="B718" s="370"/>
      <c r="C718" s="370"/>
      <c r="D718" s="370"/>
      <c r="E718" s="370"/>
      <c r="F718" s="370"/>
      <c r="G718" s="370"/>
      <c r="H718" s="370"/>
      <c r="I718" s="370"/>
      <c r="J718" s="370"/>
      <c r="K718" s="370"/>
      <c r="L718" s="370"/>
      <c r="M718" s="370"/>
      <c r="N718" s="370"/>
      <c r="O718" s="370"/>
      <c r="P718" s="370"/>
      <c r="Q718" s="370"/>
      <c r="R718" s="370"/>
      <c r="S718" s="370"/>
      <c r="T718" s="370"/>
      <c r="U718" s="370"/>
      <c r="V718" s="370"/>
      <c r="W718" s="370"/>
      <c r="X718" s="370"/>
      <c r="Y718" s="370"/>
      <c r="Z718" s="370"/>
    </row>
    <row r="719">
      <c r="A719" s="370"/>
      <c r="B719" s="370"/>
      <c r="C719" s="370"/>
      <c r="D719" s="370"/>
      <c r="E719" s="370"/>
      <c r="F719" s="370"/>
      <c r="G719" s="370"/>
      <c r="H719" s="370"/>
      <c r="I719" s="370"/>
      <c r="J719" s="370"/>
      <c r="K719" s="370"/>
      <c r="L719" s="370"/>
      <c r="M719" s="370"/>
      <c r="N719" s="370"/>
      <c r="O719" s="370"/>
      <c r="P719" s="370"/>
      <c r="Q719" s="370"/>
      <c r="R719" s="370"/>
      <c r="S719" s="370"/>
      <c r="T719" s="370"/>
      <c r="U719" s="370"/>
      <c r="V719" s="370"/>
      <c r="W719" s="370"/>
      <c r="X719" s="370"/>
      <c r="Y719" s="370"/>
      <c r="Z719" s="370"/>
    </row>
    <row r="720">
      <c r="A720" s="370"/>
      <c r="B720" s="370"/>
      <c r="C720" s="370"/>
      <c r="D720" s="370"/>
      <c r="E720" s="370"/>
      <c r="F720" s="370"/>
      <c r="G720" s="370"/>
      <c r="H720" s="370"/>
      <c r="I720" s="370"/>
      <c r="J720" s="370"/>
      <c r="K720" s="370"/>
      <c r="L720" s="370"/>
      <c r="M720" s="370"/>
      <c r="N720" s="370"/>
      <c r="O720" s="370"/>
      <c r="P720" s="370"/>
      <c r="Q720" s="370"/>
      <c r="R720" s="370"/>
      <c r="S720" s="370"/>
      <c r="T720" s="370"/>
      <c r="U720" s="370"/>
      <c r="V720" s="370"/>
      <c r="W720" s="370"/>
      <c r="X720" s="370"/>
      <c r="Y720" s="370"/>
      <c r="Z720" s="370"/>
    </row>
    <row r="721">
      <c r="A721" s="370"/>
      <c r="B721" s="370"/>
      <c r="C721" s="370"/>
      <c r="D721" s="370"/>
      <c r="E721" s="370"/>
      <c r="F721" s="370"/>
      <c r="G721" s="370"/>
      <c r="H721" s="370"/>
      <c r="I721" s="370"/>
      <c r="J721" s="370"/>
      <c r="K721" s="370"/>
      <c r="L721" s="370"/>
      <c r="M721" s="370"/>
      <c r="N721" s="370"/>
      <c r="O721" s="370"/>
      <c r="P721" s="370"/>
      <c r="Q721" s="370"/>
      <c r="R721" s="370"/>
      <c r="S721" s="370"/>
      <c r="T721" s="370"/>
      <c r="U721" s="370"/>
      <c r="V721" s="370"/>
      <c r="W721" s="370"/>
      <c r="X721" s="370"/>
      <c r="Y721" s="370"/>
      <c r="Z721" s="370"/>
    </row>
    <row r="722">
      <c r="A722" s="370"/>
      <c r="B722" s="370"/>
      <c r="C722" s="370"/>
      <c r="D722" s="370"/>
      <c r="E722" s="370"/>
      <c r="F722" s="370"/>
      <c r="G722" s="370"/>
      <c r="H722" s="370"/>
      <c r="I722" s="370"/>
      <c r="J722" s="370"/>
      <c r="K722" s="370"/>
      <c r="L722" s="370"/>
      <c r="M722" s="370"/>
      <c r="N722" s="370"/>
      <c r="O722" s="370"/>
      <c r="P722" s="370"/>
      <c r="Q722" s="370"/>
      <c r="R722" s="370"/>
      <c r="S722" s="370"/>
      <c r="T722" s="370"/>
      <c r="U722" s="370"/>
      <c r="V722" s="370"/>
      <c r="W722" s="370"/>
      <c r="X722" s="370"/>
      <c r="Y722" s="370"/>
      <c r="Z722" s="370"/>
    </row>
    <row r="723">
      <c r="A723" s="370"/>
      <c r="B723" s="370"/>
      <c r="C723" s="370"/>
      <c r="D723" s="370"/>
      <c r="E723" s="370"/>
      <c r="F723" s="370"/>
      <c r="G723" s="370"/>
      <c r="H723" s="370"/>
      <c r="I723" s="370"/>
      <c r="J723" s="370"/>
      <c r="K723" s="370"/>
      <c r="L723" s="370"/>
      <c r="M723" s="370"/>
      <c r="N723" s="370"/>
      <c r="O723" s="370"/>
      <c r="P723" s="370"/>
      <c r="Q723" s="370"/>
      <c r="R723" s="370"/>
      <c r="S723" s="370"/>
      <c r="T723" s="370"/>
      <c r="U723" s="370"/>
      <c r="V723" s="370"/>
      <c r="W723" s="370"/>
      <c r="X723" s="370"/>
      <c r="Y723" s="370"/>
      <c r="Z723" s="370"/>
    </row>
    <row r="724">
      <c r="A724" s="370"/>
      <c r="B724" s="370"/>
      <c r="C724" s="370"/>
      <c r="D724" s="370"/>
      <c r="E724" s="370"/>
      <c r="F724" s="370"/>
      <c r="G724" s="370"/>
      <c r="H724" s="370"/>
      <c r="I724" s="370"/>
      <c r="J724" s="370"/>
      <c r="K724" s="370"/>
      <c r="L724" s="370"/>
      <c r="M724" s="370"/>
      <c r="N724" s="370"/>
      <c r="O724" s="370"/>
      <c r="P724" s="370"/>
      <c r="Q724" s="370"/>
      <c r="R724" s="370"/>
      <c r="S724" s="370"/>
      <c r="T724" s="370"/>
      <c r="U724" s="370"/>
      <c r="V724" s="370"/>
      <c r="W724" s="370"/>
      <c r="X724" s="370"/>
      <c r="Y724" s="370"/>
      <c r="Z724" s="370"/>
    </row>
    <row r="725">
      <c r="A725" s="370"/>
      <c r="B725" s="370"/>
      <c r="C725" s="370"/>
      <c r="D725" s="370"/>
      <c r="E725" s="370"/>
      <c r="F725" s="370"/>
      <c r="G725" s="370"/>
      <c r="H725" s="370"/>
      <c r="I725" s="370"/>
      <c r="J725" s="370"/>
      <c r="K725" s="370"/>
      <c r="L725" s="370"/>
      <c r="M725" s="370"/>
      <c r="N725" s="370"/>
      <c r="O725" s="370"/>
      <c r="P725" s="370"/>
      <c r="Q725" s="370"/>
      <c r="R725" s="370"/>
      <c r="S725" s="370"/>
      <c r="T725" s="370"/>
      <c r="U725" s="370"/>
      <c r="V725" s="370"/>
      <c r="W725" s="370"/>
      <c r="X725" s="370"/>
      <c r="Y725" s="370"/>
      <c r="Z725" s="370"/>
    </row>
    <row r="726">
      <c r="A726" s="370"/>
      <c r="B726" s="370"/>
      <c r="C726" s="370"/>
      <c r="D726" s="370"/>
      <c r="E726" s="370"/>
      <c r="F726" s="370"/>
      <c r="G726" s="370"/>
      <c r="H726" s="370"/>
      <c r="I726" s="370"/>
      <c r="J726" s="370"/>
      <c r="K726" s="370"/>
      <c r="L726" s="370"/>
      <c r="M726" s="370"/>
      <c r="N726" s="370"/>
      <c r="O726" s="370"/>
      <c r="P726" s="370"/>
      <c r="Q726" s="370"/>
      <c r="R726" s="370"/>
      <c r="S726" s="370"/>
      <c r="T726" s="370"/>
      <c r="U726" s="370"/>
      <c r="V726" s="370"/>
      <c r="W726" s="370"/>
      <c r="X726" s="370"/>
      <c r="Y726" s="370"/>
      <c r="Z726" s="370"/>
    </row>
    <row r="727">
      <c r="A727" s="370"/>
      <c r="B727" s="370"/>
      <c r="C727" s="370"/>
      <c r="D727" s="370"/>
      <c r="E727" s="370"/>
      <c r="F727" s="370"/>
      <c r="G727" s="370"/>
      <c r="H727" s="370"/>
      <c r="I727" s="370"/>
      <c r="J727" s="370"/>
      <c r="K727" s="370"/>
      <c r="L727" s="370"/>
      <c r="M727" s="370"/>
      <c r="N727" s="370"/>
      <c r="O727" s="370"/>
      <c r="P727" s="370"/>
      <c r="Q727" s="370"/>
      <c r="R727" s="370"/>
      <c r="S727" s="370"/>
      <c r="T727" s="370"/>
      <c r="U727" s="370"/>
      <c r="V727" s="370"/>
      <c r="W727" s="370"/>
      <c r="X727" s="370"/>
      <c r="Y727" s="370"/>
      <c r="Z727" s="370"/>
    </row>
    <row r="728">
      <c r="A728" s="370"/>
      <c r="B728" s="370"/>
      <c r="C728" s="370"/>
      <c r="D728" s="370"/>
      <c r="E728" s="370"/>
      <c r="F728" s="370"/>
      <c r="G728" s="370"/>
      <c r="H728" s="370"/>
      <c r="I728" s="370"/>
      <c r="J728" s="370"/>
      <c r="K728" s="370"/>
      <c r="L728" s="370"/>
      <c r="M728" s="370"/>
      <c r="N728" s="370"/>
      <c r="O728" s="370"/>
      <c r="P728" s="370"/>
      <c r="Q728" s="370"/>
      <c r="R728" s="370"/>
      <c r="S728" s="370"/>
      <c r="T728" s="370"/>
      <c r="U728" s="370"/>
      <c r="V728" s="370"/>
      <c r="W728" s="370"/>
      <c r="X728" s="370"/>
      <c r="Y728" s="370"/>
      <c r="Z728" s="370"/>
    </row>
    <row r="729">
      <c r="A729" s="370"/>
      <c r="B729" s="370"/>
      <c r="C729" s="370"/>
      <c r="D729" s="370"/>
      <c r="E729" s="370"/>
      <c r="F729" s="370"/>
      <c r="G729" s="370"/>
      <c r="H729" s="370"/>
      <c r="I729" s="370"/>
      <c r="J729" s="370"/>
      <c r="K729" s="370"/>
      <c r="L729" s="370"/>
      <c r="M729" s="370"/>
      <c r="N729" s="370"/>
      <c r="O729" s="370"/>
      <c r="P729" s="370"/>
      <c r="Q729" s="370"/>
      <c r="R729" s="370"/>
      <c r="S729" s="370"/>
      <c r="T729" s="370"/>
      <c r="U729" s="370"/>
      <c r="V729" s="370"/>
      <c r="W729" s="370"/>
      <c r="X729" s="370"/>
      <c r="Y729" s="370"/>
      <c r="Z729" s="370"/>
    </row>
    <row r="730">
      <c r="A730" s="370"/>
      <c r="B730" s="370"/>
      <c r="C730" s="370"/>
      <c r="D730" s="370"/>
      <c r="E730" s="370"/>
      <c r="F730" s="370"/>
      <c r="G730" s="370"/>
      <c r="H730" s="370"/>
      <c r="I730" s="370"/>
      <c r="J730" s="370"/>
      <c r="K730" s="370"/>
      <c r="L730" s="370"/>
      <c r="M730" s="370"/>
      <c r="N730" s="370"/>
      <c r="O730" s="370"/>
      <c r="P730" s="370"/>
      <c r="Q730" s="370"/>
      <c r="R730" s="370"/>
      <c r="S730" s="370"/>
      <c r="T730" s="370"/>
      <c r="U730" s="370"/>
      <c r="V730" s="370"/>
      <c r="W730" s="370"/>
      <c r="X730" s="370"/>
      <c r="Y730" s="370"/>
      <c r="Z730" s="370"/>
    </row>
    <row r="731">
      <c r="A731" s="370"/>
      <c r="B731" s="370"/>
      <c r="C731" s="370"/>
      <c r="D731" s="370"/>
      <c r="E731" s="370"/>
      <c r="F731" s="370"/>
      <c r="G731" s="370"/>
      <c r="H731" s="370"/>
      <c r="I731" s="370"/>
      <c r="J731" s="370"/>
      <c r="K731" s="370"/>
      <c r="L731" s="370"/>
      <c r="M731" s="370"/>
      <c r="N731" s="370"/>
      <c r="O731" s="370"/>
      <c r="P731" s="370"/>
      <c r="Q731" s="370"/>
      <c r="R731" s="370"/>
      <c r="S731" s="370"/>
      <c r="T731" s="370"/>
      <c r="U731" s="370"/>
      <c r="V731" s="370"/>
      <c r="W731" s="370"/>
      <c r="X731" s="370"/>
      <c r="Y731" s="370"/>
      <c r="Z731" s="370"/>
    </row>
    <row r="732">
      <c r="A732" s="370"/>
      <c r="B732" s="370"/>
      <c r="C732" s="370"/>
      <c r="D732" s="370"/>
      <c r="E732" s="370"/>
      <c r="F732" s="370"/>
      <c r="G732" s="370"/>
      <c r="H732" s="370"/>
      <c r="I732" s="370"/>
      <c r="J732" s="370"/>
      <c r="K732" s="370"/>
      <c r="L732" s="370"/>
      <c r="M732" s="370"/>
      <c r="N732" s="370"/>
      <c r="O732" s="370"/>
      <c r="P732" s="370"/>
      <c r="Q732" s="370"/>
      <c r="R732" s="370"/>
      <c r="S732" s="370"/>
      <c r="T732" s="370"/>
      <c r="U732" s="370"/>
      <c r="V732" s="370"/>
      <c r="W732" s="370"/>
      <c r="X732" s="370"/>
      <c r="Y732" s="370"/>
      <c r="Z732" s="370"/>
    </row>
    <row r="733">
      <c r="A733" s="370"/>
      <c r="B733" s="370"/>
      <c r="C733" s="370"/>
      <c r="D733" s="370"/>
      <c r="E733" s="370"/>
      <c r="F733" s="370"/>
      <c r="G733" s="370"/>
      <c r="H733" s="370"/>
      <c r="I733" s="370"/>
      <c r="J733" s="370"/>
      <c r="K733" s="370"/>
      <c r="L733" s="370"/>
      <c r="M733" s="370"/>
      <c r="N733" s="370"/>
      <c r="O733" s="370"/>
      <c r="P733" s="370"/>
      <c r="Q733" s="370"/>
      <c r="R733" s="370"/>
      <c r="S733" s="370"/>
      <c r="T733" s="370"/>
      <c r="U733" s="370"/>
      <c r="V733" s="370"/>
      <c r="W733" s="370"/>
      <c r="X733" s="370"/>
      <c r="Y733" s="370"/>
      <c r="Z733" s="370"/>
    </row>
    <row r="734">
      <c r="A734" s="370"/>
      <c r="B734" s="370"/>
      <c r="C734" s="370"/>
      <c r="D734" s="370"/>
      <c r="E734" s="370"/>
      <c r="F734" s="370"/>
      <c r="G734" s="370"/>
      <c r="H734" s="370"/>
      <c r="I734" s="370"/>
      <c r="J734" s="370"/>
      <c r="K734" s="370"/>
      <c r="L734" s="370"/>
      <c r="M734" s="370"/>
      <c r="N734" s="370"/>
      <c r="O734" s="370"/>
      <c r="P734" s="370"/>
      <c r="Q734" s="370"/>
      <c r="R734" s="370"/>
      <c r="S734" s="370"/>
      <c r="T734" s="370"/>
      <c r="U734" s="370"/>
      <c r="V734" s="370"/>
      <c r="W734" s="370"/>
      <c r="X734" s="370"/>
      <c r="Y734" s="370"/>
      <c r="Z734" s="370"/>
    </row>
    <row r="735">
      <c r="A735" s="370"/>
      <c r="B735" s="370"/>
      <c r="C735" s="370"/>
      <c r="D735" s="370"/>
      <c r="E735" s="370"/>
      <c r="F735" s="370"/>
      <c r="G735" s="370"/>
      <c r="H735" s="370"/>
      <c r="I735" s="370"/>
      <c r="J735" s="370"/>
      <c r="K735" s="370"/>
      <c r="L735" s="370"/>
      <c r="M735" s="370"/>
      <c r="N735" s="370"/>
      <c r="O735" s="370"/>
      <c r="P735" s="370"/>
      <c r="Q735" s="370"/>
      <c r="R735" s="370"/>
      <c r="S735" s="370"/>
      <c r="T735" s="370"/>
      <c r="U735" s="370"/>
      <c r="V735" s="370"/>
      <c r="W735" s="370"/>
      <c r="X735" s="370"/>
      <c r="Y735" s="370"/>
      <c r="Z735" s="370"/>
    </row>
    <row r="736">
      <c r="A736" s="370"/>
      <c r="B736" s="370"/>
      <c r="C736" s="370"/>
      <c r="D736" s="370"/>
      <c r="E736" s="370"/>
      <c r="F736" s="370"/>
      <c r="G736" s="370"/>
      <c r="H736" s="370"/>
      <c r="I736" s="370"/>
      <c r="J736" s="370"/>
      <c r="K736" s="370"/>
      <c r="L736" s="370"/>
      <c r="M736" s="370"/>
      <c r="N736" s="370"/>
      <c r="O736" s="370"/>
      <c r="P736" s="370"/>
      <c r="Q736" s="370"/>
      <c r="R736" s="370"/>
      <c r="S736" s="370"/>
      <c r="T736" s="370"/>
      <c r="U736" s="370"/>
      <c r="V736" s="370"/>
      <c r="W736" s="370"/>
      <c r="X736" s="370"/>
      <c r="Y736" s="370"/>
      <c r="Z736" s="370"/>
    </row>
    <row r="737">
      <c r="A737" s="370"/>
      <c r="B737" s="370"/>
      <c r="C737" s="370"/>
      <c r="D737" s="370"/>
      <c r="E737" s="370"/>
      <c r="F737" s="370"/>
      <c r="G737" s="370"/>
      <c r="H737" s="370"/>
      <c r="I737" s="370"/>
      <c r="J737" s="370"/>
      <c r="K737" s="370"/>
      <c r="L737" s="370"/>
      <c r="M737" s="370"/>
      <c r="N737" s="370"/>
      <c r="O737" s="370"/>
      <c r="P737" s="370"/>
      <c r="Q737" s="370"/>
      <c r="R737" s="370"/>
      <c r="S737" s="370"/>
      <c r="T737" s="370"/>
      <c r="U737" s="370"/>
      <c r="V737" s="370"/>
      <c r="W737" s="370"/>
      <c r="X737" s="370"/>
      <c r="Y737" s="370"/>
      <c r="Z737" s="370"/>
    </row>
    <row r="738">
      <c r="A738" s="370"/>
      <c r="B738" s="370"/>
      <c r="C738" s="370"/>
      <c r="D738" s="370"/>
      <c r="E738" s="370"/>
      <c r="F738" s="370"/>
      <c r="G738" s="370"/>
      <c r="H738" s="370"/>
      <c r="I738" s="370"/>
      <c r="J738" s="370"/>
      <c r="K738" s="370"/>
      <c r="L738" s="370"/>
      <c r="M738" s="370"/>
      <c r="N738" s="370"/>
      <c r="O738" s="370"/>
      <c r="P738" s="370"/>
      <c r="Q738" s="370"/>
      <c r="R738" s="370"/>
      <c r="S738" s="370"/>
      <c r="T738" s="370"/>
      <c r="U738" s="370"/>
      <c r="V738" s="370"/>
      <c r="W738" s="370"/>
      <c r="X738" s="370"/>
      <c r="Y738" s="370"/>
      <c r="Z738" s="370"/>
    </row>
    <row r="739">
      <c r="A739" s="370"/>
      <c r="B739" s="370"/>
      <c r="C739" s="370"/>
      <c r="D739" s="370"/>
      <c r="E739" s="370"/>
      <c r="F739" s="370"/>
      <c r="G739" s="370"/>
      <c r="H739" s="370"/>
      <c r="I739" s="370"/>
      <c r="J739" s="370"/>
      <c r="K739" s="370"/>
      <c r="L739" s="370"/>
      <c r="M739" s="370"/>
      <c r="N739" s="370"/>
      <c r="O739" s="370"/>
      <c r="P739" s="370"/>
      <c r="Q739" s="370"/>
      <c r="R739" s="370"/>
      <c r="S739" s="370"/>
      <c r="T739" s="370"/>
      <c r="U739" s="370"/>
      <c r="V739" s="370"/>
      <c r="W739" s="370"/>
      <c r="X739" s="370"/>
      <c r="Y739" s="370"/>
      <c r="Z739" s="370"/>
    </row>
    <row r="740">
      <c r="A740" s="370"/>
      <c r="B740" s="370"/>
      <c r="C740" s="370"/>
      <c r="D740" s="370"/>
      <c r="E740" s="370"/>
      <c r="F740" s="370"/>
      <c r="G740" s="370"/>
      <c r="H740" s="370"/>
      <c r="I740" s="370"/>
      <c r="J740" s="370"/>
      <c r="K740" s="370"/>
      <c r="L740" s="370"/>
      <c r="M740" s="370"/>
      <c r="N740" s="370"/>
      <c r="O740" s="370"/>
      <c r="P740" s="370"/>
      <c r="Q740" s="370"/>
      <c r="R740" s="370"/>
      <c r="S740" s="370"/>
      <c r="T740" s="370"/>
      <c r="U740" s="370"/>
      <c r="V740" s="370"/>
      <c r="W740" s="370"/>
      <c r="X740" s="370"/>
      <c r="Y740" s="370"/>
      <c r="Z740" s="370"/>
    </row>
    <row r="741">
      <c r="A741" s="370"/>
      <c r="B741" s="370"/>
      <c r="C741" s="370"/>
      <c r="D741" s="370"/>
      <c r="E741" s="370"/>
      <c r="F741" s="370"/>
      <c r="G741" s="370"/>
      <c r="H741" s="370"/>
      <c r="I741" s="370"/>
      <c r="J741" s="370"/>
      <c r="K741" s="370"/>
      <c r="L741" s="370"/>
      <c r="M741" s="370"/>
      <c r="N741" s="370"/>
      <c r="O741" s="370"/>
      <c r="P741" s="370"/>
      <c r="Q741" s="370"/>
      <c r="R741" s="370"/>
      <c r="S741" s="370"/>
      <c r="T741" s="370"/>
      <c r="U741" s="370"/>
      <c r="V741" s="370"/>
      <c r="W741" s="370"/>
      <c r="X741" s="370"/>
      <c r="Y741" s="370"/>
      <c r="Z741" s="370"/>
    </row>
    <row r="742">
      <c r="A742" s="370"/>
      <c r="B742" s="370"/>
      <c r="C742" s="370"/>
      <c r="D742" s="370"/>
      <c r="E742" s="370"/>
      <c r="F742" s="370"/>
      <c r="G742" s="370"/>
      <c r="H742" s="370"/>
      <c r="I742" s="370"/>
      <c r="J742" s="370"/>
      <c r="K742" s="370"/>
      <c r="L742" s="370"/>
      <c r="M742" s="370"/>
      <c r="N742" s="370"/>
      <c r="O742" s="370"/>
      <c r="P742" s="370"/>
      <c r="Q742" s="370"/>
      <c r="R742" s="370"/>
      <c r="S742" s="370"/>
      <c r="T742" s="370"/>
      <c r="U742" s="370"/>
      <c r="V742" s="370"/>
      <c r="W742" s="370"/>
      <c r="X742" s="370"/>
      <c r="Y742" s="370"/>
      <c r="Z742" s="370"/>
    </row>
    <row r="743">
      <c r="A743" s="370"/>
      <c r="B743" s="370"/>
      <c r="C743" s="370"/>
      <c r="D743" s="370"/>
      <c r="E743" s="370"/>
      <c r="F743" s="370"/>
      <c r="G743" s="370"/>
      <c r="H743" s="370"/>
      <c r="I743" s="370"/>
      <c r="J743" s="370"/>
      <c r="K743" s="370"/>
      <c r="L743" s="370"/>
      <c r="M743" s="370"/>
      <c r="N743" s="370"/>
      <c r="O743" s="370"/>
      <c r="P743" s="370"/>
      <c r="Q743" s="370"/>
      <c r="R743" s="370"/>
      <c r="S743" s="370"/>
      <c r="T743" s="370"/>
      <c r="U743" s="370"/>
      <c r="V743" s="370"/>
      <c r="W743" s="370"/>
      <c r="X743" s="370"/>
      <c r="Y743" s="370"/>
      <c r="Z743" s="370"/>
    </row>
    <row r="744">
      <c r="A744" s="370"/>
      <c r="B744" s="370"/>
      <c r="C744" s="370"/>
      <c r="D744" s="370"/>
      <c r="E744" s="370"/>
      <c r="F744" s="370"/>
      <c r="G744" s="370"/>
      <c r="H744" s="370"/>
      <c r="I744" s="370"/>
      <c r="J744" s="370"/>
      <c r="K744" s="370"/>
      <c r="L744" s="370"/>
      <c r="M744" s="370"/>
      <c r="N744" s="370"/>
      <c r="O744" s="370"/>
      <c r="P744" s="370"/>
      <c r="Q744" s="370"/>
      <c r="R744" s="370"/>
      <c r="S744" s="370"/>
      <c r="T744" s="370"/>
      <c r="U744" s="370"/>
      <c r="V744" s="370"/>
      <c r="W744" s="370"/>
      <c r="X744" s="370"/>
      <c r="Y744" s="370"/>
      <c r="Z744" s="370"/>
    </row>
    <row r="745">
      <c r="A745" s="370"/>
      <c r="B745" s="370"/>
      <c r="C745" s="370"/>
      <c r="D745" s="370"/>
      <c r="E745" s="370"/>
      <c r="F745" s="370"/>
      <c r="G745" s="370"/>
      <c r="H745" s="370"/>
      <c r="I745" s="370"/>
      <c r="J745" s="370"/>
      <c r="K745" s="370"/>
      <c r="L745" s="370"/>
      <c r="M745" s="370"/>
      <c r="N745" s="370"/>
      <c r="O745" s="370"/>
      <c r="P745" s="370"/>
      <c r="Q745" s="370"/>
      <c r="R745" s="370"/>
      <c r="S745" s="370"/>
      <c r="T745" s="370"/>
      <c r="U745" s="370"/>
      <c r="V745" s="370"/>
      <c r="W745" s="370"/>
      <c r="X745" s="370"/>
      <c r="Y745" s="370"/>
      <c r="Z745" s="370"/>
    </row>
    <row r="746">
      <c r="A746" s="370"/>
      <c r="B746" s="370"/>
      <c r="C746" s="370"/>
      <c r="D746" s="370"/>
      <c r="E746" s="370"/>
      <c r="F746" s="370"/>
      <c r="G746" s="370"/>
      <c r="H746" s="370"/>
      <c r="I746" s="370"/>
      <c r="J746" s="370"/>
      <c r="K746" s="370"/>
      <c r="L746" s="370"/>
      <c r="M746" s="370"/>
      <c r="N746" s="370"/>
      <c r="O746" s="370"/>
      <c r="P746" s="370"/>
      <c r="Q746" s="370"/>
      <c r="R746" s="370"/>
      <c r="S746" s="370"/>
      <c r="T746" s="370"/>
      <c r="U746" s="370"/>
      <c r="V746" s="370"/>
      <c r="W746" s="370"/>
      <c r="X746" s="370"/>
      <c r="Y746" s="370"/>
      <c r="Z746" s="370"/>
    </row>
    <row r="747">
      <c r="A747" s="370"/>
      <c r="B747" s="370"/>
      <c r="C747" s="370"/>
      <c r="D747" s="370"/>
      <c r="E747" s="370"/>
      <c r="F747" s="370"/>
      <c r="G747" s="370"/>
      <c r="H747" s="370"/>
      <c r="I747" s="370"/>
      <c r="J747" s="370"/>
      <c r="K747" s="370"/>
      <c r="L747" s="370"/>
      <c r="M747" s="370"/>
      <c r="N747" s="370"/>
      <c r="O747" s="370"/>
      <c r="P747" s="370"/>
      <c r="Q747" s="370"/>
      <c r="R747" s="370"/>
      <c r="S747" s="370"/>
      <c r="T747" s="370"/>
      <c r="U747" s="370"/>
      <c r="V747" s="370"/>
      <c r="W747" s="370"/>
      <c r="X747" s="370"/>
      <c r="Y747" s="370"/>
      <c r="Z747" s="370"/>
    </row>
    <row r="748">
      <c r="A748" s="370"/>
      <c r="B748" s="370"/>
      <c r="C748" s="370"/>
      <c r="D748" s="370"/>
      <c r="E748" s="370"/>
      <c r="F748" s="370"/>
      <c r="G748" s="370"/>
      <c r="H748" s="370"/>
      <c r="I748" s="370"/>
      <c r="J748" s="370"/>
      <c r="K748" s="370"/>
      <c r="L748" s="370"/>
      <c r="M748" s="370"/>
      <c r="N748" s="370"/>
      <c r="O748" s="370"/>
      <c r="P748" s="370"/>
      <c r="Q748" s="370"/>
      <c r="R748" s="370"/>
      <c r="S748" s="370"/>
      <c r="T748" s="370"/>
      <c r="U748" s="370"/>
      <c r="V748" s="370"/>
      <c r="W748" s="370"/>
      <c r="X748" s="370"/>
      <c r="Y748" s="370"/>
      <c r="Z748" s="370"/>
    </row>
    <row r="749">
      <c r="A749" s="370"/>
      <c r="B749" s="370"/>
      <c r="C749" s="370"/>
      <c r="D749" s="370"/>
      <c r="E749" s="370"/>
      <c r="F749" s="370"/>
      <c r="G749" s="370"/>
      <c r="H749" s="370"/>
      <c r="I749" s="370"/>
      <c r="J749" s="370"/>
      <c r="K749" s="370"/>
      <c r="L749" s="370"/>
      <c r="M749" s="370"/>
      <c r="N749" s="370"/>
      <c r="O749" s="370"/>
      <c r="P749" s="370"/>
      <c r="Q749" s="370"/>
      <c r="R749" s="370"/>
      <c r="S749" s="370"/>
      <c r="T749" s="370"/>
      <c r="U749" s="370"/>
      <c r="V749" s="370"/>
      <c r="W749" s="370"/>
      <c r="X749" s="370"/>
      <c r="Y749" s="370"/>
      <c r="Z749" s="370"/>
    </row>
    <row r="750">
      <c r="A750" s="370"/>
      <c r="B750" s="370"/>
      <c r="C750" s="370"/>
      <c r="D750" s="370"/>
      <c r="E750" s="370"/>
      <c r="F750" s="370"/>
      <c r="G750" s="370"/>
      <c r="H750" s="370"/>
      <c r="I750" s="370"/>
      <c r="J750" s="370"/>
      <c r="K750" s="370"/>
      <c r="L750" s="370"/>
      <c r="M750" s="370"/>
      <c r="N750" s="370"/>
      <c r="O750" s="370"/>
      <c r="P750" s="370"/>
      <c r="Q750" s="370"/>
      <c r="R750" s="370"/>
      <c r="S750" s="370"/>
      <c r="T750" s="370"/>
      <c r="U750" s="370"/>
      <c r="V750" s="370"/>
      <c r="W750" s="370"/>
      <c r="X750" s="370"/>
      <c r="Y750" s="370"/>
      <c r="Z750" s="370"/>
    </row>
    <row r="751">
      <c r="A751" s="370"/>
      <c r="B751" s="370"/>
      <c r="C751" s="370"/>
      <c r="D751" s="370"/>
      <c r="E751" s="370"/>
      <c r="F751" s="370"/>
      <c r="G751" s="370"/>
      <c r="H751" s="370"/>
      <c r="I751" s="370"/>
      <c r="J751" s="370"/>
      <c r="K751" s="370"/>
      <c r="L751" s="370"/>
      <c r="M751" s="370"/>
      <c r="N751" s="370"/>
      <c r="O751" s="370"/>
      <c r="P751" s="370"/>
      <c r="Q751" s="370"/>
      <c r="R751" s="370"/>
      <c r="S751" s="370"/>
      <c r="T751" s="370"/>
      <c r="U751" s="370"/>
      <c r="V751" s="370"/>
      <c r="W751" s="370"/>
      <c r="X751" s="370"/>
      <c r="Y751" s="370"/>
      <c r="Z751" s="370"/>
    </row>
    <row r="752">
      <c r="A752" s="370"/>
      <c r="B752" s="370"/>
      <c r="C752" s="370"/>
      <c r="D752" s="370"/>
      <c r="E752" s="370"/>
      <c r="F752" s="370"/>
      <c r="G752" s="370"/>
      <c r="H752" s="370"/>
      <c r="I752" s="370"/>
      <c r="J752" s="370"/>
      <c r="K752" s="370"/>
      <c r="L752" s="370"/>
      <c r="M752" s="370"/>
      <c r="N752" s="370"/>
      <c r="O752" s="370"/>
      <c r="P752" s="370"/>
      <c r="Q752" s="370"/>
      <c r="R752" s="370"/>
      <c r="S752" s="370"/>
      <c r="T752" s="370"/>
      <c r="U752" s="370"/>
      <c r="V752" s="370"/>
      <c r="W752" s="370"/>
      <c r="X752" s="370"/>
      <c r="Y752" s="370"/>
      <c r="Z752" s="370"/>
    </row>
    <row r="753">
      <c r="A753" s="370"/>
      <c r="B753" s="370"/>
      <c r="C753" s="370"/>
      <c r="D753" s="370"/>
      <c r="E753" s="370"/>
      <c r="F753" s="370"/>
      <c r="G753" s="370"/>
      <c r="H753" s="370"/>
      <c r="I753" s="370"/>
      <c r="J753" s="370"/>
      <c r="K753" s="370"/>
      <c r="L753" s="370"/>
      <c r="M753" s="370"/>
      <c r="N753" s="370"/>
      <c r="O753" s="370"/>
      <c r="P753" s="370"/>
      <c r="Q753" s="370"/>
      <c r="R753" s="370"/>
      <c r="S753" s="370"/>
      <c r="T753" s="370"/>
      <c r="U753" s="370"/>
      <c r="V753" s="370"/>
      <c r="W753" s="370"/>
      <c r="X753" s="370"/>
      <c r="Y753" s="370"/>
      <c r="Z753" s="370"/>
    </row>
    <row r="754">
      <c r="A754" s="370"/>
      <c r="B754" s="370"/>
      <c r="C754" s="370"/>
      <c r="D754" s="370"/>
      <c r="E754" s="370"/>
      <c r="F754" s="370"/>
      <c r="G754" s="370"/>
      <c r="H754" s="370"/>
      <c r="I754" s="370"/>
      <c r="J754" s="370"/>
      <c r="K754" s="370"/>
      <c r="L754" s="370"/>
      <c r="M754" s="370"/>
      <c r="N754" s="370"/>
      <c r="O754" s="370"/>
      <c r="P754" s="370"/>
      <c r="Q754" s="370"/>
      <c r="R754" s="370"/>
      <c r="S754" s="370"/>
      <c r="T754" s="370"/>
      <c r="U754" s="370"/>
      <c r="V754" s="370"/>
      <c r="W754" s="370"/>
      <c r="X754" s="370"/>
      <c r="Y754" s="370"/>
      <c r="Z754" s="370"/>
    </row>
    <row r="755">
      <c r="A755" s="370"/>
      <c r="B755" s="370"/>
      <c r="C755" s="370"/>
      <c r="D755" s="370"/>
      <c r="E755" s="370"/>
      <c r="F755" s="370"/>
      <c r="G755" s="370"/>
      <c r="H755" s="370"/>
      <c r="I755" s="370"/>
      <c r="J755" s="370"/>
      <c r="K755" s="370"/>
      <c r="L755" s="370"/>
      <c r="M755" s="370"/>
      <c r="N755" s="370"/>
      <c r="O755" s="370"/>
      <c r="P755" s="370"/>
      <c r="Q755" s="370"/>
      <c r="R755" s="370"/>
      <c r="S755" s="370"/>
      <c r="T755" s="370"/>
      <c r="U755" s="370"/>
      <c r="V755" s="370"/>
      <c r="W755" s="370"/>
      <c r="X755" s="370"/>
      <c r="Y755" s="370"/>
      <c r="Z755" s="370"/>
    </row>
    <row r="756">
      <c r="A756" s="370"/>
      <c r="B756" s="370"/>
      <c r="C756" s="370"/>
      <c r="D756" s="370"/>
      <c r="E756" s="370"/>
      <c r="F756" s="370"/>
      <c r="G756" s="370"/>
      <c r="H756" s="370"/>
      <c r="I756" s="370"/>
      <c r="J756" s="370"/>
      <c r="K756" s="370"/>
      <c r="L756" s="370"/>
      <c r="M756" s="370"/>
      <c r="N756" s="370"/>
      <c r="O756" s="370"/>
      <c r="P756" s="370"/>
      <c r="Q756" s="370"/>
      <c r="R756" s="370"/>
      <c r="S756" s="370"/>
      <c r="T756" s="370"/>
      <c r="U756" s="370"/>
      <c r="V756" s="370"/>
      <c r="W756" s="370"/>
      <c r="X756" s="370"/>
      <c r="Y756" s="370"/>
      <c r="Z756" s="370"/>
    </row>
    <row r="757">
      <c r="A757" s="370"/>
      <c r="B757" s="370"/>
      <c r="C757" s="370"/>
      <c r="D757" s="370"/>
      <c r="E757" s="370"/>
      <c r="F757" s="370"/>
      <c r="G757" s="370"/>
      <c r="H757" s="370"/>
      <c r="I757" s="370"/>
      <c r="J757" s="370"/>
      <c r="K757" s="370"/>
      <c r="L757" s="370"/>
      <c r="M757" s="370"/>
      <c r="N757" s="370"/>
      <c r="O757" s="370"/>
      <c r="P757" s="370"/>
      <c r="Q757" s="370"/>
      <c r="R757" s="370"/>
      <c r="S757" s="370"/>
      <c r="T757" s="370"/>
      <c r="U757" s="370"/>
      <c r="V757" s="370"/>
      <c r="W757" s="370"/>
      <c r="X757" s="370"/>
      <c r="Y757" s="370"/>
      <c r="Z757" s="370"/>
    </row>
    <row r="758">
      <c r="A758" s="370"/>
      <c r="B758" s="370"/>
      <c r="C758" s="370"/>
      <c r="D758" s="370"/>
      <c r="E758" s="370"/>
      <c r="F758" s="370"/>
      <c r="G758" s="370"/>
      <c r="H758" s="370"/>
      <c r="I758" s="370"/>
      <c r="J758" s="370"/>
      <c r="K758" s="370"/>
      <c r="L758" s="370"/>
      <c r="M758" s="370"/>
      <c r="N758" s="370"/>
      <c r="O758" s="370"/>
      <c r="P758" s="370"/>
      <c r="Q758" s="370"/>
      <c r="R758" s="370"/>
      <c r="S758" s="370"/>
      <c r="T758" s="370"/>
      <c r="U758" s="370"/>
      <c r="V758" s="370"/>
      <c r="W758" s="370"/>
      <c r="X758" s="370"/>
      <c r="Y758" s="370"/>
      <c r="Z758" s="370"/>
    </row>
    <row r="759">
      <c r="A759" s="370"/>
      <c r="B759" s="370"/>
      <c r="C759" s="370"/>
      <c r="D759" s="370"/>
      <c r="E759" s="370"/>
      <c r="F759" s="370"/>
      <c r="G759" s="370"/>
      <c r="H759" s="370"/>
      <c r="I759" s="370"/>
      <c r="J759" s="370"/>
      <c r="K759" s="370"/>
      <c r="L759" s="370"/>
      <c r="M759" s="370"/>
      <c r="N759" s="370"/>
      <c r="O759" s="370"/>
      <c r="P759" s="370"/>
      <c r="Q759" s="370"/>
      <c r="R759" s="370"/>
      <c r="S759" s="370"/>
      <c r="T759" s="370"/>
      <c r="U759" s="370"/>
      <c r="V759" s="370"/>
      <c r="W759" s="370"/>
      <c r="X759" s="370"/>
      <c r="Y759" s="370"/>
      <c r="Z759" s="370"/>
    </row>
    <row r="760">
      <c r="A760" s="370"/>
      <c r="B760" s="370"/>
      <c r="C760" s="370"/>
      <c r="D760" s="370"/>
      <c r="E760" s="370"/>
      <c r="F760" s="370"/>
      <c r="G760" s="370"/>
      <c r="H760" s="370"/>
      <c r="I760" s="370"/>
      <c r="J760" s="370"/>
      <c r="K760" s="370"/>
      <c r="L760" s="370"/>
      <c r="M760" s="370"/>
      <c r="N760" s="370"/>
      <c r="O760" s="370"/>
      <c r="P760" s="370"/>
      <c r="Q760" s="370"/>
      <c r="R760" s="370"/>
      <c r="S760" s="370"/>
      <c r="T760" s="370"/>
      <c r="U760" s="370"/>
      <c r="V760" s="370"/>
      <c r="W760" s="370"/>
      <c r="X760" s="370"/>
      <c r="Y760" s="370"/>
      <c r="Z760" s="370"/>
    </row>
    <row r="761">
      <c r="A761" s="370"/>
      <c r="B761" s="370"/>
      <c r="C761" s="370"/>
      <c r="D761" s="370"/>
      <c r="E761" s="370"/>
      <c r="F761" s="370"/>
      <c r="G761" s="370"/>
      <c r="H761" s="370"/>
      <c r="I761" s="370"/>
      <c r="J761" s="370"/>
      <c r="K761" s="370"/>
      <c r="L761" s="370"/>
      <c r="M761" s="370"/>
      <c r="N761" s="370"/>
      <c r="O761" s="370"/>
      <c r="P761" s="370"/>
      <c r="Q761" s="370"/>
      <c r="R761" s="370"/>
      <c r="S761" s="370"/>
      <c r="T761" s="370"/>
      <c r="U761" s="370"/>
      <c r="V761" s="370"/>
      <c r="W761" s="370"/>
      <c r="X761" s="370"/>
      <c r="Y761" s="370"/>
      <c r="Z761" s="370"/>
    </row>
    <row r="762">
      <c r="A762" s="370"/>
      <c r="B762" s="370"/>
      <c r="C762" s="370"/>
      <c r="D762" s="370"/>
      <c r="E762" s="370"/>
      <c r="F762" s="370"/>
      <c r="G762" s="370"/>
      <c r="H762" s="370"/>
      <c r="I762" s="370"/>
      <c r="J762" s="370"/>
      <c r="K762" s="370"/>
      <c r="L762" s="370"/>
      <c r="M762" s="370"/>
      <c r="N762" s="370"/>
      <c r="O762" s="370"/>
      <c r="P762" s="370"/>
      <c r="Q762" s="370"/>
      <c r="R762" s="370"/>
      <c r="S762" s="370"/>
      <c r="T762" s="370"/>
      <c r="U762" s="370"/>
      <c r="V762" s="370"/>
      <c r="W762" s="370"/>
      <c r="X762" s="370"/>
      <c r="Y762" s="370"/>
      <c r="Z762" s="370"/>
    </row>
    <row r="763">
      <c r="A763" s="370"/>
      <c r="B763" s="370"/>
      <c r="C763" s="370"/>
      <c r="D763" s="370"/>
      <c r="E763" s="370"/>
      <c r="F763" s="370"/>
      <c r="G763" s="370"/>
      <c r="H763" s="370"/>
      <c r="I763" s="370"/>
      <c r="J763" s="370"/>
      <c r="K763" s="370"/>
      <c r="L763" s="370"/>
      <c r="M763" s="370"/>
      <c r="N763" s="370"/>
      <c r="O763" s="370"/>
      <c r="P763" s="370"/>
      <c r="Q763" s="370"/>
      <c r="R763" s="370"/>
      <c r="S763" s="370"/>
      <c r="T763" s="370"/>
      <c r="U763" s="370"/>
      <c r="V763" s="370"/>
      <c r="W763" s="370"/>
      <c r="X763" s="370"/>
      <c r="Y763" s="370"/>
      <c r="Z763" s="370"/>
    </row>
    <row r="764">
      <c r="A764" s="370"/>
      <c r="B764" s="370"/>
      <c r="C764" s="370"/>
      <c r="D764" s="370"/>
      <c r="E764" s="370"/>
      <c r="F764" s="370"/>
      <c r="G764" s="370"/>
      <c r="H764" s="370"/>
      <c r="I764" s="370"/>
      <c r="J764" s="370"/>
      <c r="K764" s="370"/>
      <c r="L764" s="370"/>
      <c r="M764" s="370"/>
      <c r="N764" s="370"/>
      <c r="O764" s="370"/>
      <c r="P764" s="370"/>
      <c r="Q764" s="370"/>
      <c r="R764" s="370"/>
      <c r="S764" s="370"/>
      <c r="T764" s="370"/>
      <c r="U764" s="370"/>
      <c r="V764" s="370"/>
      <c r="W764" s="370"/>
      <c r="X764" s="370"/>
      <c r="Y764" s="370"/>
      <c r="Z764" s="370"/>
    </row>
    <row r="765">
      <c r="A765" s="370"/>
      <c r="B765" s="370"/>
      <c r="C765" s="370"/>
      <c r="D765" s="370"/>
      <c r="E765" s="370"/>
      <c r="F765" s="370"/>
      <c r="G765" s="370"/>
      <c r="H765" s="370"/>
      <c r="I765" s="370"/>
      <c r="J765" s="370"/>
      <c r="K765" s="370"/>
      <c r="L765" s="370"/>
      <c r="M765" s="370"/>
      <c r="N765" s="370"/>
      <c r="O765" s="370"/>
      <c r="P765" s="370"/>
      <c r="Q765" s="370"/>
      <c r="R765" s="370"/>
      <c r="S765" s="370"/>
      <c r="T765" s="370"/>
      <c r="U765" s="370"/>
      <c r="V765" s="370"/>
      <c r="W765" s="370"/>
      <c r="X765" s="370"/>
      <c r="Y765" s="370"/>
      <c r="Z765" s="370"/>
    </row>
    <row r="766">
      <c r="A766" s="370"/>
      <c r="B766" s="370"/>
      <c r="C766" s="370"/>
      <c r="D766" s="370"/>
      <c r="E766" s="370"/>
      <c r="F766" s="370"/>
      <c r="G766" s="370"/>
      <c r="H766" s="370"/>
      <c r="I766" s="370"/>
      <c r="J766" s="370"/>
      <c r="K766" s="370"/>
      <c r="L766" s="370"/>
      <c r="M766" s="370"/>
      <c r="N766" s="370"/>
      <c r="O766" s="370"/>
      <c r="P766" s="370"/>
      <c r="Q766" s="370"/>
      <c r="R766" s="370"/>
      <c r="S766" s="370"/>
      <c r="T766" s="370"/>
      <c r="U766" s="370"/>
      <c r="V766" s="370"/>
      <c r="W766" s="370"/>
      <c r="X766" s="370"/>
      <c r="Y766" s="370"/>
      <c r="Z766" s="370"/>
    </row>
    <row r="767">
      <c r="A767" s="370"/>
      <c r="B767" s="370"/>
      <c r="C767" s="370"/>
      <c r="D767" s="370"/>
      <c r="E767" s="370"/>
      <c r="F767" s="370"/>
      <c r="G767" s="370"/>
      <c r="H767" s="370"/>
      <c r="I767" s="370"/>
      <c r="J767" s="370"/>
      <c r="K767" s="370"/>
      <c r="L767" s="370"/>
      <c r="M767" s="370"/>
      <c r="N767" s="370"/>
      <c r="O767" s="370"/>
      <c r="P767" s="370"/>
      <c r="Q767" s="370"/>
      <c r="R767" s="370"/>
      <c r="S767" s="370"/>
      <c r="T767" s="370"/>
      <c r="U767" s="370"/>
      <c r="V767" s="370"/>
      <c r="W767" s="370"/>
      <c r="X767" s="370"/>
      <c r="Y767" s="370"/>
      <c r="Z767" s="370"/>
    </row>
    <row r="768">
      <c r="A768" s="370"/>
      <c r="B768" s="370"/>
      <c r="C768" s="370"/>
      <c r="D768" s="370"/>
      <c r="E768" s="370"/>
      <c r="F768" s="370"/>
      <c r="G768" s="370"/>
      <c r="H768" s="370"/>
      <c r="I768" s="370"/>
      <c r="J768" s="370"/>
      <c r="K768" s="370"/>
      <c r="L768" s="370"/>
      <c r="M768" s="370"/>
      <c r="N768" s="370"/>
      <c r="O768" s="370"/>
      <c r="P768" s="370"/>
      <c r="Q768" s="370"/>
      <c r="R768" s="370"/>
      <c r="S768" s="370"/>
      <c r="T768" s="370"/>
      <c r="U768" s="370"/>
      <c r="V768" s="370"/>
      <c r="W768" s="370"/>
      <c r="X768" s="370"/>
      <c r="Y768" s="370"/>
      <c r="Z768" s="370"/>
    </row>
    <row r="769">
      <c r="A769" s="370"/>
      <c r="B769" s="370"/>
      <c r="C769" s="370"/>
      <c r="D769" s="370"/>
      <c r="E769" s="370"/>
      <c r="F769" s="370"/>
      <c r="G769" s="370"/>
      <c r="H769" s="370"/>
      <c r="I769" s="370"/>
      <c r="J769" s="370"/>
      <c r="K769" s="370"/>
      <c r="L769" s="370"/>
      <c r="M769" s="370"/>
      <c r="N769" s="370"/>
      <c r="O769" s="370"/>
      <c r="P769" s="370"/>
      <c r="Q769" s="370"/>
      <c r="R769" s="370"/>
      <c r="S769" s="370"/>
      <c r="T769" s="370"/>
      <c r="U769" s="370"/>
      <c r="V769" s="370"/>
      <c r="W769" s="370"/>
      <c r="X769" s="370"/>
      <c r="Y769" s="370"/>
      <c r="Z769" s="370"/>
    </row>
    <row r="770">
      <c r="A770" s="370"/>
      <c r="B770" s="370"/>
      <c r="C770" s="370"/>
      <c r="D770" s="370"/>
      <c r="E770" s="370"/>
      <c r="F770" s="370"/>
      <c r="G770" s="370"/>
      <c r="H770" s="370"/>
      <c r="I770" s="370"/>
      <c r="J770" s="370"/>
      <c r="K770" s="370"/>
      <c r="L770" s="370"/>
      <c r="M770" s="370"/>
      <c r="N770" s="370"/>
      <c r="O770" s="370"/>
      <c r="P770" s="370"/>
      <c r="Q770" s="370"/>
      <c r="R770" s="370"/>
      <c r="S770" s="370"/>
      <c r="T770" s="370"/>
      <c r="U770" s="370"/>
      <c r="V770" s="370"/>
      <c r="W770" s="370"/>
      <c r="X770" s="370"/>
      <c r="Y770" s="370"/>
      <c r="Z770" s="370"/>
    </row>
    <row r="771">
      <c r="A771" s="370"/>
      <c r="B771" s="370"/>
      <c r="C771" s="370"/>
      <c r="D771" s="370"/>
      <c r="E771" s="370"/>
      <c r="F771" s="370"/>
      <c r="G771" s="370"/>
      <c r="H771" s="370"/>
      <c r="I771" s="370"/>
      <c r="J771" s="370"/>
      <c r="K771" s="370"/>
      <c r="L771" s="370"/>
      <c r="M771" s="370"/>
      <c r="N771" s="370"/>
      <c r="O771" s="370"/>
      <c r="P771" s="370"/>
      <c r="Q771" s="370"/>
      <c r="R771" s="370"/>
      <c r="S771" s="370"/>
      <c r="T771" s="370"/>
      <c r="U771" s="370"/>
      <c r="V771" s="370"/>
      <c r="W771" s="370"/>
      <c r="X771" s="370"/>
      <c r="Y771" s="370"/>
      <c r="Z771" s="370"/>
    </row>
    <row r="772">
      <c r="A772" s="370"/>
      <c r="B772" s="370"/>
      <c r="C772" s="370"/>
      <c r="D772" s="370"/>
      <c r="E772" s="370"/>
      <c r="F772" s="370"/>
      <c r="G772" s="370"/>
      <c r="H772" s="370"/>
      <c r="I772" s="370"/>
      <c r="J772" s="370"/>
      <c r="K772" s="370"/>
      <c r="L772" s="370"/>
      <c r="M772" s="370"/>
      <c r="N772" s="370"/>
      <c r="O772" s="370"/>
      <c r="P772" s="370"/>
      <c r="Q772" s="370"/>
      <c r="R772" s="370"/>
      <c r="S772" s="370"/>
      <c r="T772" s="370"/>
      <c r="U772" s="370"/>
      <c r="V772" s="370"/>
      <c r="W772" s="370"/>
      <c r="X772" s="370"/>
      <c r="Y772" s="370"/>
      <c r="Z772" s="370"/>
    </row>
    <row r="773">
      <c r="A773" s="370"/>
      <c r="B773" s="370"/>
      <c r="C773" s="370"/>
      <c r="D773" s="370"/>
      <c r="E773" s="370"/>
      <c r="F773" s="370"/>
      <c r="G773" s="370"/>
      <c r="H773" s="370"/>
      <c r="I773" s="370"/>
      <c r="J773" s="370"/>
      <c r="K773" s="370"/>
      <c r="L773" s="370"/>
      <c r="M773" s="370"/>
      <c r="N773" s="370"/>
      <c r="O773" s="370"/>
      <c r="P773" s="370"/>
      <c r="Q773" s="370"/>
      <c r="R773" s="370"/>
      <c r="S773" s="370"/>
      <c r="T773" s="370"/>
      <c r="U773" s="370"/>
      <c r="V773" s="370"/>
      <c r="W773" s="370"/>
      <c r="X773" s="370"/>
      <c r="Y773" s="370"/>
      <c r="Z773" s="370"/>
    </row>
    <row r="774">
      <c r="A774" s="370"/>
      <c r="B774" s="370"/>
      <c r="C774" s="370"/>
      <c r="D774" s="370"/>
      <c r="E774" s="370"/>
      <c r="F774" s="370"/>
      <c r="G774" s="370"/>
      <c r="H774" s="370"/>
      <c r="I774" s="370"/>
      <c r="J774" s="370"/>
      <c r="K774" s="370"/>
      <c r="L774" s="370"/>
      <c r="M774" s="370"/>
      <c r="N774" s="370"/>
      <c r="O774" s="370"/>
      <c r="P774" s="370"/>
      <c r="Q774" s="370"/>
      <c r="R774" s="370"/>
      <c r="S774" s="370"/>
      <c r="T774" s="370"/>
      <c r="U774" s="370"/>
      <c r="V774" s="370"/>
      <c r="W774" s="370"/>
      <c r="X774" s="370"/>
      <c r="Y774" s="370"/>
      <c r="Z774" s="370"/>
    </row>
    <row r="775">
      <c r="A775" s="370"/>
      <c r="B775" s="370"/>
      <c r="C775" s="370"/>
      <c r="D775" s="370"/>
      <c r="E775" s="370"/>
      <c r="F775" s="370"/>
      <c r="G775" s="370"/>
      <c r="H775" s="370"/>
      <c r="I775" s="370"/>
      <c r="J775" s="370"/>
      <c r="K775" s="370"/>
      <c r="L775" s="370"/>
      <c r="M775" s="370"/>
      <c r="N775" s="370"/>
      <c r="O775" s="370"/>
      <c r="P775" s="370"/>
      <c r="Q775" s="370"/>
      <c r="R775" s="370"/>
      <c r="S775" s="370"/>
      <c r="T775" s="370"/>
      <c r="U775" s="370"/>
      <c r="V775" s="370"/>
      <c r="W775" s="370"/>
      <c r="X775" s="370"/>
      <c r="Y775" s="370"/>
      <c r="Z775" s="370"/>
    </row>
    <row r="776">
      <c r="A776" s="370"/>
      <c r="B776" s="370"/>
      <c r="C776" s="370"/>
      <c r="D776" s="370"/>
      <c r="E776" s="370"/>
      <c r="F776" s="370"/>
      <c r="G776" s="370"/>
      <c r="H776" s="370"/>
      <c r="I776" s="370"/>
      <c r="J776" s="370"/>
      <c r="K776" s="370"/>
      <c r="L776" s="370"/>
      <c r="M776" s="370"/>
      <c r="N776" s="370"/>
      <c r="O776" s="370"/>
      <c r="P776" s="370"/>
      <c r="Q776" s="370"/>
      <c r="R776" s="370"/>
      <c r="S776" s="370"/>
      <c r="T776" s="370"/>
      <c r="U776" s="370"/>
      <c r="V776" s="370"/>
      <c r="W776" s="370"/>
      <c r="X776" s="370"/>
      <c r="Y776" s="370"/>
      <c r="Z776" s="370"/>
    </row>
    <row r="777">
      <c r="A777" s="370"/>
      <c r="B777" s="370"/>
      <c r="C777" s="370"/>
      <c r="D777" s="370"/>
      <c r="E777" s="370"/>
      <c r="F777" s="370"/>
      <c r="G777" s="370"/>
      <c r="H777" s="370"/>
      <c r="I777" s="370"/>
      <c r="J777" s="370"/>
      <c r="K777" s="370"/>
      <c r="L777" s="370"/>
      <c r="M777" s="370"/>
      <c r="N777" s="370"/>
      <c r="O777" s="370"/>
      <c r="P777" s="370"/>
      <c r="Q777" s="370"/>
      <c r="R777" s="370"/>
      <c r="S777" s="370"/>
      <c r="T777" s="370"/>
      <c r="U777" s="370"/>
      <c r="V777" s="370"/>
      <c r="W777" s="370"/>
      <c r="X777" s="370"/>
      <c r="Y777" s="370"/>
      <c r="Z777" s="370"/>
    </row>
    <row r="778">
      <c r="A778" s="370"/>
      <c r="B778" s="370"/>
      <c r="C778" s="370"/>
      <c r="D778" s="370"/>
      <c r="E778" s="370"/>
      <c r="F778" s="370"/>
      <c r="G778" s="370"/>
      <c r="H778" s="370"/>
      <c r="I778" s="370"/>
      <c r="J778" s="370"/>
      <c r="K778" s="370"/>
      <c r="L778" s="370"/>
      <c r="M778" s="370"/>
      <c r="N778" s="370"/>
      <c r="O778" s="370"/>
      <c r="P778" s="370"/>
      <c r="Q778" s="370"/>
      <c r="R778" s="370"/>
      <c r="S778" s="370"/>
      <c r="T778" s="370"/>
      <c r="U778" s="370"/>
      <c r="V778" s="370"/>
      <c r="W778" s="370"/>
      <c r="X778" s="370"/>
      <c r="Y778" s="370"/>
      <c r="Z778" s="370"/>
    </row>
    <row r="779">
      <c r="A779" s="370"/>
      <c r="B779" s="370"/>
      <c r="C779" s="370"/>
      <c r="D779" s="370"/>
      <c r="E779" s="370"/>
      <c r="F779" s="370"/>
      <c r="G779" s="370"/>
      <c r="H779" s="370"/>
      <c r="I779" s="370"/>
      <c r="J779" s="370"/>
      <c r="K779" s="370"/>
      <c r="L779" s="370"/>
      <c r="M779" s="370"/>
      <c r="N779" s="370"/>
      <c r="O779" s="370"/>
      <c r="P779" s="370"/>
      <c r="Q779" s="370"/>
      <c r="R779" s="370"/>
      <c r="S779" s="370"/>
      <c r="T779" s="370"/>
      <c r="U779" s="370"/>
      <c r="V779" s="370"/>
      <c r="W779" s="370"/>
      <c r="X779" s="370"/>
      <c r="Y779" s="370"/>
      <c r="Z779" s="370"/>
    </row>
    <row r="780">
      <c r="A780" s="370"/>
      <c r="B780" s="370"/>
      <c r="C780" s="370"/>
      <c r="D780" s="370"/>
      <c r="E780" s="370"/>
      <c r="F780" s="370"/>
      <c r="G780" s="370"/>
      <c r="H780" s="370"/>
      <c r="I780" s="370"/>
      <c r="J780" s="370"/>
      <c r="K780" s="370"/>
      <c r="L780" s="370"/>
      <c r="M780" s="370"/>
      <c r="N780" s="370"/>
      <c r="O780" s="370"/>
      <c r="P780" s="370"/>
      <c r="Q780" s="370"/>
      <c r="R780" s="370"/>
      <c r="S780" s="370"/>
      <c r="T780" s="370"/>
      <c r="U780" s="370"/>
      <c r="V780" s="370"/>
      <c r="W780" s="370"/>
      <c r="X780" s="370"/>
      <c r="Y780" s="370"/>
      <c r="Z780" s="370"/>
    </row>
    <row r="781">
      <c r="A781" s="370"/>
      <c r="B781" s="370"/>
      <c r="C781" s="370"/>
      <c r="D781" s="370"/>
      <c r="E781" s="370"/>
      <c r="F781" s="370"/>
      <c r="G781" s="370"/>
      <c r="H781" s="370"/>
      <c r="I781" s="370"/>
      <c r="J781" s="370"/>
      <c r="K781" s="370"/>
      <c r="L781" s="370"/>
      <c r="M781" s="370"/>
      <c r="N781" s="370"/>
      <c r="O781" s="370"/>
      <c r="P781" s="370"/>
      <c r="Q781" s="370"/>
      <c r="R781" s="370"/>
      <c r="S781" s="370"/>
      <c r="T781" s="370"/>
      <c r="U781" s="370"/>
      <c r="V781" s="370"/>
      <c r="W781" s="370"/>
      <c r="X781" s="370"/>
      <c r="Y781" s="370"/>
      <c r="Z781" s="370"/>
    </row>
    <row r="782">
      <c r="A782" s="370"/>
      <c r="B782" s="370"/>
      <c r="C782" s="370"/>
      <c r="D782" s="370"/>
      <c r="E782" s="370"/>
      <c r="F782" s="370"/>
      <c r="G782" s="370"/>
      <c r="H782" s="370"/>
      <c r="I782" s="370"/>
      <c r="J782" s="370"/>
      <c r="K782" s="370"/>
      <c r="L782" s="370"/>
      <c r="M782" s="370"/>
      <c r="N782" s="370"/>
      <c r="O782" s="370"/>
      <c r="P782" s="370"/>
      <c r="Q782" s="370"/>
      <c r="R782" s="370"/>
      <c r="S782" s="370"/>
      <c r="T782" s="370"/>
      <c r="U782" s="370"/>
      <c r="V782" s="370"/>
      <c r="W782" s="370"/>
      <c r="X782" s="370"/>
      <c r="Y782" s="370"/>
      <c r="Z782" s="370"/>
    </row>
    <row r="783">
      <c r="A783" s="370"/>
      <c r="B783" s="370"/>
      <c r="C783" s="370"/>
      <c r="D783" s="370"/>
      <c r="E783" s="370"/>
      <c r="F783" s="370"/>
      <c r="G783" s="370"/>
      <c r="H783" s="370"/>
      <c r="I783" s="370"/>
      <c r="J783" s="370"/>
      <c r="K783" s="370"/>
      <c r="L783" s="370"/>
      <c r="M783" s="370"/>
      <c r="N783" s="370"/>
      <c r="O783" s="370"/>
      <c r="P783" s="370"/>
      <c r="Q783" s="370"/>
      <c r="R783" s="370"/>
      <c r="S783" s="370"/>
      <c r="T783" s="370"/>
      <c r="U783" s="370"/>
      <c r="V783" s="370"/>
      <c r="W783" s="370"/>
      <c r="X783" s="370"/>
      <c r="Y783" s="370"/>
      <c r="Z783" s="370"/>
    </row>
    <row r="784">
      <c r="A784" s="370"/>
      <c r="B784" s="370"/>
      <c r="C784" s="370"/>
      <c r="D784" s="370"/>
      <c r="E784" s="370"/>
      <c r="F784" s="370"/>
      <c r="G784" s="370"/>
      <c r="H784" s="370"/>
      <c r="I784" s="370"/>
      <c r="J784" s="370"/>
      <c r="K784" s="370"/>
      <c r="L784" s="370"/>
      <c r="M784" s="370"/>
      <c r="N784" s="370"/>
      <c r="O784" s="370"/>
      <c r="P784" s="370"/>
      <c r="Q784" s="370"/>
      <c r="R784" s="370"/>
      <c r="S784" s="370"/>
      <c r="T784" s="370"/>
      <c r="U784" s="370"/>
      <c r="V784" s="370"/>
      <c r="W784" s="370"/>
      <c r="X784" s="370"/>
      <c r="Y784" s="370"/>
      <c r="Z784" s="370"/>
    </row>
    <row r="785">
      <c r="A785" s="370"/>
      <c r="B785" s="370"/>
      <c r="C785" s="370"/>
      <c r="D785" s="370"/>
      <c r="E785" s="370"/>
      <c r="F785" s="370"/>
      <c r="G785" s="370"/>
      <c r="H785" s="370"/>
      <c r="I785" s="370"/>
      <c r="J785" s="370"/>
      <c r="K785" s="370"/>
      <c r="L785" s="370"/>
      <c r="M785" s="370"/>
      <c r="N785" s="370"/>
      <c r="O785" s="370"/>
      <c r="P785" s="370"/>
      <c r="Q785" s="370"/>
      <c r="R785" s="370"/>
      <c r="S785" s="370"/>
      <c r="T785" s="370"/>
      <c r="U785" s="370"/>
      <c r="V785" s="370"/>
      <c r="W785" s="370"/>
      <c r="X785" s="370"/>
      <c r="Y785" s="370"/>
      <c r="Z785" s="370"/>
    </row>
    <row r="786">
      <c r="A786" s="370"/>
      <c r="B786" s="370"/>
      <c r="C786" s="370"/>
      <c r="D786" s="370"/>
      <c r="E786" s="370"/>
      <c r="F786" s="370"/>
      <c r="G786" s="370"/>
      <c r="H786" s="370"/>
      <c r="I786" s="370"/>
      <c r="J786" s="370"/>
      <c r="K786" s="370"/>
      <c r="L786" s="370"/>
      <c r="M786" s="370"/>
      <c r="N786" s="370"/>
      <c r="O786" s="370"/>
      <c r="P786" s="370"/>
      <c r="Q786" s="370"/>
      <c r="R786" s="370"/>
      <c r="S786" s="370"/>
      <c r="T786" s="370"/>
      <c r="U786" s="370"/>
      <c r="V786" s="370"/>
      <c r="W786" s="370"/>
      <c r="X786" s="370"/>
      <c r="Y786" s="370"/>
      <c r="Z786" s="370"/>
    </row>
    <row r="787">
      <c r="A787" s="370"/>
      <c r="B787" s="370"/>
      <c r="C787" s="370"/>
      <c r="D787" s="370"/>
      <c r="E787" s="370"/>
      <c r="F787" s="370"/>
      <c r="G787" s="370"/>
      <c r="H787" s="370"/>
      <c r="I787" s="370"/>
      <c r="J787" s="370"/>
      <c r="K787" s="370"/>
      <c r="L787" s="370"/>
      <c r="M787" s="370"/>
      <c r="N787" s="370"/>
      <c r="O787" s="370"/>
      <c r="P787" s="370"/>
      <c r="Q787" s="370"/>
      <c r="R787" s="370"/>
      <c r="S787" s="370"/>
      <c r="T787" s="370"/>
      <c r="U787" s="370"/>
      <c r="V787" s="370"/>
      <c r="W787" s="370"/>
      <c r="X787" s="370"/>
      <c r="Y787" s="370"/>
      <c r="Z787" s="370"/>
    </row>
    <row r="788">
      <c r="A788" s="370"/>
      <c r="B788" s="370"/>
      <c r="C788" s="370"/>
      <c r="D788" s="370"/>
      <c r="E788" s="370"/>
      <c r="F788" s="370"/>
      <c r="G788" s="370"/>
      <c r="H788" s="370"/>
      <c r="I788" s="370"/>
      <c r="J788" s="370"/>
      <c r="K788" s="370"/>
      <c r="L788" s="370"/>
      <c r="M788" s="370"/>
      <c r="N788" s="370"/>
      <c r="O788" s="370"/>
      <c r="P788" s="370"/>
      <c r="Q788" s="370"/>
      <c r="R788" s="370"/>
      <c r="S788" s="370"/>
      <c r="T788" s="370"/>
      <c r="U788" s="370"/>
      <c r="V788" s="370"/>
      <c r="W788" s="370"/>
      <c r="X788" s="370"/>
      <c r="Y788" s="370"/>
      <c r="Z788" s="370"/>
    </row>
    <row r="789">
      <c r="A789" s="370"/>
      <c r="B789" s="370"/>
      <c r="C789" s="370"/>
      <c r="D789" s="370"/>
      <c r="E789" s="370"/>
      <c r="F789" s="370"/>
      <c r="G789" s="370"/>
      <c r="H789" s="370"/>
      <c r="I789" s="370"/>
      <c r="J789" s="370"/>
      <c r="K789" s="370"/>
      <c r="L789" s="370"/>
      <c r="M789" s="370"/>
      <c r="N789" s="370"/>
      <c r="O789" s="370"/>
      <c r="P789" s="370"/>
      <c r="Q789" s="370"/>
      <c r="R789" s="370"/>
      <c r="S789" s="370"/>
      <c r="T789" s="370"/>
      <c r="U789" s="370"/>
      <c r="V789" s="370"/>
      <c r="W789" s="370"/>
      <c r="X789" s="370"/>
      <c r="Y789" s="370"/>
      <c r="Z789" s="370"/>
    </row>
    <row r="790">
      <c r="A790" s="370"/>
      <c r="B790" s="370"/>
      <c r="C790" s="370"/>
      <c r="D790" s="370"/>
      <c r="E790" s="370"/>
      <c r="F790" s="370"/>
      <c r="G790" s="370"/>
      <c r="H790" s="370"/>
      <c r="I790" s="370"/>
      <c r="J790" s="370"/>
      <c r="K790" s="370"/>
      <c r="L790" s="370"/>
      <c r="M790" s="370"/>
      <c r="N790" s="370"/>
      <c r="O790" s="370"/>
      <c r="P790" s="370"/>
      <c r="Q790" s="370"/>
      <c r="R790" s="370"/>
      <c r="S790" s="370"/>
      <c r="T790" s="370"/>
      <c r="U790" s="370"/>
      <c r="V790" s="370"/>
      <c r="W790" s="370"/>
      <c r="X790" s="370"/>
      <c r="Y790" s="370"/>
      <c r="Z790" s="370"/>
    </row>
    <row r="791">
      <c r="A791" s="370"/>
      <c r="B791" s="370"/>
      <c r="C791" s="370"/>
      <c r="D791" s="370"/>
      <c r="E791" s="370"/>
      <c r="F791" s="370"/>
      <c r="G791" s="370"/>
      <c r="H791" s="370"/>
      <c r="I791" s="370"/>
      <c r="J791" s="370"/>
      <c r="K791" s="370"/>
      <c r="L791" s="370"/>
      <c r="M791" s="370"/>
      <c r="N791" s="370"/>
      <c r="O791" s="370"/>
      <c r="P791" s="370"/>
      <c r="Q791" s="370"/>
      <c r="R791" s="370"/>
      <c r="S791" s="370"/>
      <c r="T791" s="370"/>
      <c r="U791" s="370"/>
      <c r="V791" s="370"/>
      <c r="W791" s="370"/>
      <c r="X791" s="370"/>
      <c r="Y791" s="370"/>
      <c r="Z791" s="370"/>
    </row>
    <row r="792">
      <c r="A792" s="370"/>
      <c r="B792" s="370"/>
      <c r="C792" s="370"/>
      <c r="D792" s="370"/>
      <c r="E792" s="370"/>
      <c r="F792" s="370"/>
      <c r="G792" s="370"/>
      <c r="H792" s="370"/>
      <c r="I792" s="370"/>
      <c r="J792" s="370"/>
      <c r="K792" s="370"/>
      <c r="L792" s="370"/>
      <c r="M792" s="370"/>
      <c r="N792" s="370"/>
      <c r="O792" s="370"/>
      <c r="P792" s="370"/>
      <c r="Q792" s="370"/>
      <c r="R792" s="370"/>
      <c r="S792" s="370"/>
      <c r="T792" s="370"/>
      <c r="U792" s="370"/>
      <c r="V792" s="370"/>
      <c r="W792" s="370"/>
      <c r="X792" s="370"/>
      <c r="Y792" s="370"/>
      <c r="Z792" s="370"/>
    </row>
    <row r="793">
      <c r="A793" s="370"/>
      <c r="B793" s="370"/>
      <c r="C793" s="370"/>
      <c r="D793" s="370"/>
      <c r="E793" s="370"/>
      <c r="F793" s="370"/>
      <c r="G793" s="370"/>
      <c r="H793" s="370"/>
      <c r="I793" s="370"/>
      <c r="J793" s="370"/>
      <c r="K793" s="370"/>
      <c r="L793" s="370"/>
      <c r="M793" s="370"/>
      <c r="N793" s="370"/>
      <c r="O793" s="370"/>
      <c r="P793" s="370"/>
      <c r="Q793" s="370"/>
      <c r="R793" s="370"/>
      <c r="S793" s="370"/>
      <c r="T793" s="370"/>
      <c r="U793" s="370"/>
      <c r="V793" s="370"/>
      <c r="W793" s="370"/>
      <c r="X793" s="370"/>
      <c r="Y793" s="370"/>
      <c r="Z793" s="370"/>
    </row>
    <row r="794">
      <c r="A794" s="370"/>
      <c r="B794" s="370"/>
      <c r="C794" s="370"/>
      <c r="D794" s="370"/>
      <c r="E794" s="370"/>
      <c r="F794" s="370"/>
      <c r="G794" s="370"/>
      <c r="H794" s="370"/>
      <c r="I794" s="370"/>
      <c r="J794" s="370"/>
      <c r="K794" s="370"/>
      <c r="L794" s="370"/>
      <c r="M794" s="370"/>
      <c r="N794" s="370"/>
      <c r="O794" s="370"/>
      <c r="P794" s="370"/>
      <c r="Q794" s="370"/>
      <c r="R794" s="370"/>
      <c r="S794" s="370"/>
      <c r="T794" s="370"/>
      <c r="U794" s="370"/>
      <c r="V794" s="370"/>
      <c r="W794" s="370"/>
      <c r="X794" s="370"/>
      <c r="Y794" s="370"/>
      <c r="Z794" s="370"/>
    </row>
    <row r="795">
      <c r="A795" s="370"/>
      <c r="B795" s="370"/>
      <c r="C795" s="370"/>
      <c r="D795" s="370"/>
      <c r="E795" s="370"/>
      <c r="F795" s="370"/>
      <c r="G795" s="370"/>
      <c r="H795" s="370"/>
      <c r="I795" s="370"/>
      <c r="J795" s="370"/>
      <c r="K795" s="370"/>
      <c r="L795" s="370"/>
      <c r="M795" s="370"/>
      <c r="N795" s="370"/>
      <c r="O795" s="370"/>
      <c r="P795" s="370"/>
      <c r="Q795" s="370"/>
      <c r="R795" s="370"/>
      <c r="S795" s="370"/>
      <c r="T795" s="370"/>
      <c r="U795" s="370"/>
      <c r="V795" s="370"/>
      <c r="W795" s="370"/>
      <c r="X795" s="370"/>
      <c r="Y795" s="370"/>
      <c r="Z795" s="370"/>
    </row>
    <row r="796">
      <c r="A796" s="370"/>
      <c r="B796" s="370"/>
      <c r="C796" s="370"/>
      <c r="D796" s="370"/>
      <c r="E796" s="370"/>
      <c r="F796" s="370"/>
      <c r="G796" s="370"/>
      <c r="H796" s="370"/>
      <c r="I796" s="370"/>
      <c r="J796" s="370"/>
      <c r="K796" s="370"/>
      <c r="L796" s="370"/>
      <c r="M796" s="370"/>
      <c r="N796" s="370"/>
      <c r="O796" s="370"/>
      <c r="P796" s="370"/>
      <c r="Q796" s="370"/>
      <c r="R796" s="370"/>
      <c r="S796" s="370"/>
      <c r="T796" s="370"/>
      <c r="U796" s="370"/>
      <c r="V796" s="370"/>
      <c r="W796" s="370"/>
      <c r="X796" s="370"/>
      <c r="Y796" s="370"/>
      <c r="Z796" s="370"/>
    </row>
    <row r="797">
      <c r="A797" s="370"/>
      <c r="B797" s="370"/>
      <c r="C797" s="370"/>
      <c r="D797" s="370"/>
      <c r="E797" s="370"/>
      <c r="F797" s="370"/>
      <c r="G797" s="370"/>
      <c r="H797" s="370"/>
      <c r="I797" s="370"/>
      <c r="J797" s="370"/>
      <c r="K797" s="370"/>
      <c r="L797" s="370"/>
      <c r="M797" s="370"/>
      <c r="N797" s="370"/>
      <c r="O797" s="370"/>
      <c r="P797" s="370"/>
      <c r="Q797" s="370"/>
      <c r="R797" s="370"/>
      <c r="S797" s="370"/>
      <c r="T797" s="370"/>
      <c r="U797" s="370"/>
      <c r="V797" s="370"/>
      <c r="W797" s="370"/>
      <c r="X797" s="370"/>
      <c r="Y797" s="370"/>
      <c r="Z797" s="370"/>
    </row>
    <row r="798">
      <c r="A798" s="370"/>
      <c r="B798" s="370"/>
      <c r="C798" s="370"/>
      <c r="D798" s="370"/>
      <c r="E798" s="370"/>
      <c r="F798" s="370"/>
      <c r="G798" s="370"/>
      <c r="H798" s="370"/>
      <c r="I798" s="370"/>
      <c r="J798" s="370"/>
      <c r="K798" s="370"/>
      <c r="L798" s="370"/>
      <c r="M798" s="370"/>
      <c r="N798" s="370"/>
      <c r="O798" s="370"/>
      <c r="P798" s="370"/>
      <c r="Q798" s="370"/>
      <c r="R798" s="370"/>
      <c r="S798" s="370"/>
      <c r="T798" s="370"/>
      <c r="U798" s="370"/>
      <c r="V798" s="370"/>
      <c r="W798" s="370"/>
      <c r="X798" s="370"/>
      <c r="Y798" s="370"/>
      <c r="Z798" s="370"/>
    </row>
    <row r="799">
      <c r="A799" s="370"/>
      <c r="B799" s="370"/>
      <c r="C799" s="370"/>
      <c r="D799" s="370"/>
      <c r="E799" s="370"/>
      <c r="F799" s="370"/>
      <c r="G799" s="370"/>
      <c r="H799" s="370"/>
      <c r="I799" s="370"/>
      <c r="J799" s="370"/>
      <c r="K799" s="370"/>
      <c r="L799" s="370"/>
      <c r="M799" s="370"/>
      <c r="N799" s="370"/>
      <c r="O799" s="370"/>
      <c r="P799" s="370"/>
      <c r="Q799" s="370"/>
      <c r="R799" s="370"/>
      <c r="S799" s="370"/>
      <c r="T799" s="370"/>
      <c r="U799" s="370"/>
      <c r="V799" s="370"/>
      <c r="W799" s="370"/>
      <c r="X799" s="370"/>
      <c r="Y799" s="370"/>
      <c r="Z799" s="370"/>
    </row>
    <row r="800">
      <c r="A800" s="370"/>
      <c r="B800" s="370"/>
      <c r="C800" s="370"/>
      <c r="D800" s="370"/>
      <c r="E800" s="370"/>
      <c r="F800" s="370"/>
      <c r="G800" s="370"/>
      <c r="H800" s="370"/>
      <c r="I800" s="370"/>
      <c r="J800" s="370"/>
      <c r="K800" s="370"/>
      <c r="L800" s="370"/>
      <c r="M800" s="370"/>
      <c r="N800" s="370"/>
      <c r="O800" s="370"/>
      <c r="P800" s="370"/>
      <c r="Q800" s="370"/>
      <c r="R800" s="370"/>
      <c r="S800" s="370"/>
      <c r="T800" s="370"/>
      <c r="U800" s="370"/>
      <c r="V800" s="370"/>
      <c r="W800" s="370"/>
      <c r="X800" s="370"/>
      <c r="Y800" s="370"/>
      <c r="Z800" s="370"/>
    </row>
    <row r="801">
      <c r="A801" s="370"/>
      <c r="B801" s="370"/>
      <c r="C801" s="370"/>
      <c r="D801" s="370"/>
      <c r="E801" s="370"/>
      <c r="F801" s="370"/>
      <c r="G801" s="370"/>
      <c r="H801" s="370"/>
      <c r="I801" s="370"/>
      <c r="J801" s="370"/>
      <c r="K801" s="370"/>
      <c r="L801" s="370"/>
      <c r="M801" s="370"/>
      <c r="N801" s="370"/>
      <c r="O801" s="370"/>
      <c r="P801" s="370"/>
      <c r="Q801" s="370"/>
      <c r="R801" s="370"/>
      <c r="S801" s="370"/>
      <c r="T801" s="370"/>
      <c r="U801" s="370"/>
      <c r="V801" s="370"/>
      <c r="W801" s="370"/>
      <c r="X801" s="370"/>
      <c r="Y801" s="370"/>
      <c r="Z801" s="370"/>
    </row>
    <row r="802">
      <c r="A802" s="370"/>
      <c r="B802" s="370"/>
      <c r="C802" s="370"/>
      <c r="D802" s="370"/>
      <c r="E802" s="370"/>
      <c r="F802" s="370"/>
      <c r="G802" s="370"/>
      <c r="H802" s="370"/>
      <c r="I802" s="370"/>
      <c r="J802" s="370"/>
      <c r="K802" s="370"/>
      <c r="L802" s="370"/>
      <c r="M802" s="370"/>
      <c r="N802" s="370"/>
      <c r="O802" s="370"/>
      <c r="P802" s="370"/>
      <c r="Q802" s="370"/>
      <c r="R802" s="370"/>
      <c r="S802" s="370"/>
      <c r="T802" s="370"/>
      <c r="U802" s="370"/>
      <c r="V802" s="370"/>
      <c r="W802" s="370"/>
      <c r="X802" s="370"/>
      <c r="Y802" s="370"/>
      <c r="Z802" s="370"/>
    </row>
    <row r="803">
      <c r="A803" s="370"/>
      <c r="B803" s="370"/>
      <c r="C803" s="370"/>
      <c r="D803" s="370"/>
      <c r="E803" s="370"/>
      <c r="F803" s="370"/>
      <c r="G803" s="370"/>
      <c r="H803" s="370"/>
      <c r="I803" s="370"/>
      <c r="J803" s="370"/>
      <c r="K803" s="370"/>
      <c r="L803" s="370"/>
      <c r="M803" s="370"/>
      <c r="N803" s="370"/>
      <c r="O803" s="370"/>
      <c r="P803" s="370"/>
      <c r="Q803" s="370"/>
      <c r="R803" s="370"/>
      <c r="S803" s="370"/>
      <c r="T803" s="370"/>
      <c r="U803" s="370"/>
      <c r="V803" s="370"/>
      <c r="W803" s="370"/>
      <c r="X803" s="370"/>
      <c r="Y803" s="370"/>
      <c r="Z803" s="370"/>
    </row>
    <row r="804">
      <c r="A804" s="370"/>
      <c r="B804" s="370"/>
      <c r="C804" s="370"/>
      <c r="D804" s="370"/>
      <c r="E804" s="370"/>
      <c r="F804" s="370"/>
      <c r="G804" s="370"/>
      <c r="H804" s="370"/>
      <c r="I804" s="370"/>
      <c r="J804" s="370"/>
      <c r="K804" s="370"/>
      <c r="L804" s="370"/>
      <c r="M804" s="370"/>
      <c r="N804" s="370"/>
      <c r="O804" s="370"/>
      <c r="P804" s="370"/>
      <c r="Q804" s="370"/>
      <c r="R804" s="370"/>
      <c r="S804" s="370"/>
      <c r="T804" s="370"/>
      <c r="U804" s="370"/>
      <c r="V804" s="370"/>
      <c r="W804" s="370"/>
      <c r="X804" s="370"/>
      <c r="Y804" s="370"/>
      <c r="Z804" s="370"/>
    </row>
    <row r="805">
      <c r="A805" s="370"/>
      <c r="B805" s="370"/>
      <c r="C805" s="370"/>
      <c r="D805" s="370"/>
      <c r="E805" s="370"/>
      <c r="F805" s="370"/>
      <c r="G805" s="370"/>
      <c r="H805" s="370"/>
      <c r="I805" s="370"/>
      <c r="J805" s="370"/>
      <c r="K805" s="370"/>
      <c r="L805" s="370"/>
      <c r="M805" s="370"/>
      <c r="N805" s="370"/>
      <c r="O805" s="370"/>
      <c r="P805" s="370"/>
      <c r="Q805" s="370"/>
      <c r="R805" s="370"/>
      <c r="S805" s="370"/>
      <c r="T805" s="370"/>
      <c r="U805" s="370"/>
      <c r="V805" s="370"/>
      <c r="W805" s="370"/>
      <c r="X805" s="370"/>
      <c r="Y805" s="370"/>
      <c r="Z805" s="370"/>
    </row>
    <row r="806">
      <c r="A806" s="370"/>
      <c r="B806" s="370"/>
      <c r="C806" s="370"/>
      <c r="D806" s="370"/>
      <c r="E806" s="370"/>
      <c r="F806" s="370"/>
      <c r="G806" s="370"/>
      <c r="H806" s="370"/>
      <c r="I806" s="370"/>
      <c r="J806" s="370"/>
      <c r="K806" s="370"/>
      <c r="L806" s="370"/>
      <c r="M806" s="370"/>
      <c r="N806" s="370"/>
      <c r="O806" s="370"/>
      <c r="P806" s="370"/>
      <c r="Q806" s="370"/>
      <c r="R806" s="370"/>
      <c r="S806" s="370"/>
      <c r="T806" s="370"/>
      <c r="U806" s="370"/>
      <c r="V806" s="370"/>
      <c r="W806" s="370"/>
      <c r="X806" s="370"/>
      <c r="Y806" s="370"/>
      <c r="Z806" s="370"/>
    </row>
    <row r="807">
      <c r="A807" s="370"/>
      <c r="B807" s="370"/>
      <c r="C807" s="370"/>
      <c r="D807" s="370"/>
      <c r="E807" s="370"/>
      <c r="F807" s="370"/>
      <c r="G807" s="370"/>
      <c r="H807" s="370"/>
      <c r="I807" s="370"/>
      <c r="J807" s="370"/>
      <c r="K807" s="370"/>
      <c r="L807" s="370"/>
      <c r="M807" s="370"/>
      <c r="N807" s="370"/>
      <c r="O807" s="370"/>
      <c r="P807" s="370"/>
      <c r="Q807" s="370"/>
      <c r="R807" s="370"/>
      <c r="S807" s="370"/>
      <c r="T807" s="370"/>
      <c r="U807" s="370"/>
      <c r="V807" s="370"/>
      <c r="W807" s="370"/>
      <c r="X807" s="370"/>
      <c r="Y807" s="370"/>
      <c r="Z807" s="370"/>
    </row>
    <row r="808">
      <c r="A808" s="370"/>
      <c r="B808" s="370"/>
      <c r="C808" s="370"/>
      <c r="D808" s="370"/>
      <c r="E808" s="370"/>
      <c r="F808" s="370"/>
      <c r="G808" s="370"/>
      <c r="H808" s="370"/>
      <c r="I808" s="370"/>
      <c r="J808" s="370"/>
      <c r="K808" s="370"/>
      <c r="L808" s="370"/>
      <c r="M808" s="370"/>
      <c r="N808" s="370"/>
      <c r="O808" s="370"/>
      <c r="P808" s="370"/>
      <c r="Q808" s="370"/>
      <c r="R808" s="370"/>
      <c r="S808" s="370"/>
      <c r="T808" s="370"/>
      <c r="U808" s="370"/>
      <c r="V808" s="370"/>
      <c r="W808" s="370"/>
      <c r="X808" s="370"/>
      <c r="Y808" s="370"/>
      <c r="Z808" s="370"/>
    </row>
    <row r="809">
      <c r="A809" s="370"/>
      <c r="B809" s="370"/>
      <c r="C809" s="370"/>
      <c r="D809" s="370"/>
      <c r="E809" s="370"/>
      <c r="F809" s="370"/>
      <c r="G809" s="370"/>
      <c r="H809" s="370"/>
      <c r="I809" s="370"/>
      <c r="J809" s="370"/>
      <c r="K809" s="370"/>
      <c r="L809" s="370"/>
      <c r="M809" s="370"/>
      <c r="N809" s="370"/>
      <c r="O809" s="370"/>
      <c r="P809" s="370"/>
      <c r="Q809" s="370"/>
      <c r="R809" s="370"/>
      <c r="S809" s="370"/>
      <c r="T809" s="370"/>
      <c r="U809" s="370"/>
      <c r="V809" s="370"/>
      <c r="W809" s="370"/>
      <c r="X809" s="370"/>
      <c r="Y809" s="370"/>
      <c r="Z809" s="370"/>
    </row>
    <row r="810">
      <c r="A810" s="370"/>
      <c r="B810" s="370"/>
      <c r="C810" s="370"/>
      <c r="D810" s="370"/>
      <c r="E810" s="370"/>
      <c r="F810" s="370"/>
      <c r="G810" s="370"/>
      <c r="H810" s="370"/>
      <c r="I810" s="370"/>
      <c r="J810" s="370"/>
      <c r="K810" s="370"/>
      <c r="L810" s="370"/>
      <c r="M810" s="370"/>
      <c r="N810" s="370"/>
      <c r="O810" s="370"/>
      <c r="P810" s="370"/>
      <c r="Q810" s="370"/>
      <c r="R810" s="370"/>
      <c r="S810" s="370"/>
      <c r="T810" s="370"/>
      <c r="U810" s="370"/>
      <c r="V810" s="370"/>
      <c r="W810" s="370"/>
      <c r="X810" s="370"/>
      <c r="Y810" s="370"/>
      <c r="Z810" s="370"/>
    </row>
    <row r="811">
      <c r="A811" s="370"/>
      <c r="B811" s="370"/>
      <c r="C811" s="370"/>
      <c r="D811" s="370"/>
      <c r="E811" s="370"/>
      <c r="F811" s="370"/>
      <c r="G811" s="370"/>
      <c r="H811" s="370"/>
      <c r="I811" s="370"/>
      <c r="J811" s="370"/>
      <c r="K811" s="370"/>
      <c r="L811" s="370"/>
      <c r="M811" s="370"/>
      <c r="N811" s="370"/>
      <c r="O811" s="370"/>
      <c r="P811" s="370"/>
      <c r="Q811" s="370"/>
      <c r="R811" s="370"/>
      <c r="S811" s="370"/>
      <c r="T811" s="370"/>
      <c r="U811" s="370"/>
      <c r="V811" s="370"/>
      <c r="W811" s="370"/>
      <c r="X811" s="370"/>
      <c r="Y811" s="370"/>
      <c r="Z811" s="370"/>
    </row>
    <row r="812">
      <c r="A812" s="370"/>
      <c r="B812" s="370"/>
      <c r="C812" s="370"/>
      <c r="D812" s="370"/>
      <c r="E812" s="370"/>
      <c r="F812" s="370"/>
      <c r="G812" s="370"/>
      <c r="H812" s="370"/>
      <c r="I812" s="370"/>
      <c r="J812" s="370"/>
      <c r="K812" s="370"/>
      <c r="L812" s="370"/>
      <c r="M812" s="370"/>
      <c r="N812" s="370"/>
      <c r="O812" s="370"/>
      <c r="P812" s="370"/>
      <c r="Q812" s="370"/>
      <c r="R812" s="370"/>
      <c r="S812" s="370"/>
      <c r="T812" s="370"/>
      <c r="U812" s="370"/>
      <c r="V812" s="370"/>
      <c r="W812" s="370"/>
      <c r="X812" s="370"/>
      <c r="Y812" s="370"/>
      <c r="Z812" s="370"/>
    </row>
    <row r="813">
      <c r="A813" s="370"/>
      <c r="B813" s="370"/>
      <c r="C813" s="370"/>
      <c r="D813" s="370"/>
      <c r="E813" s="370"/>
      <c r="F813" s="370"/>
      <c r="G813" s="370"/>
      <c r="H813" s="370"/>
      <c r="I813" s="370"/>
      <c r="J813" s="370"/>
      <c r="K813" s="370"/>
      <c r="L813" s="370"/>
      <c r="M813" s="370"/>
      <c r="N813" s="370"/>
      <c r="O813" s="370"/>
      <c r="P813" s="370"/>
      <c r="Q813" s="370"/>
      <c r="R813" s="370"/>
      <c r="S813" s="370"/>
      <c r="T813" s="370"/>
      <c r="U813" s="370"/>
      <c r="V813" s="370"/>
      <c r="W813" s="370"/>
      <c r="X813" s="370"/>
      <c r="Y813" s="370"/>
      <c r="Z813" s="370"/>
    </row>
    <row r="814">
      <c r="A814" s="370"/>
      <c r="B814" s="370"/>
      <c r="C814" s="370"/>
      <c r="D814" s="370"/>
      <c r="E814" s="370"/>
      <c r="F814" s="370"/>
      <c r="G814" s="370"/>
      <c r="H814" s="370"/>
      <c r="I814" s="370"/>
      <c r="J814" s="370"/>
      <c r="K814" s="370"/>
      <c r="L814" s="370"/>
      <c r="M814" s="370"/>
      <c r="N814" s="370"/>
      <c r="O814" s="370"/>
      <c r="P814" s="370"/>
      <c r="Q814" s="370"/>
      <c r="R814" s="370"/>
      <c r="S814" s="370"/>
      <c r="T814" s="370"/>
      <c r="U814" s="370"/>
      <c r="V814" s="370"/>
      <c r="W814" s="370"/>
      <c r="X814" s="370"/>
      <c r="Y814" s="370"/>
      <c r="Z814" s="370"/>
    </row>
    <row r="815">
      <c r="A815" s="370"/>
      <c r="B815" s="370"/>
      <c r="C815" s="370"/>
      <c r="D815" s="370"/>
      <c r="E815" s="370"/>
      <c r="F815" s="370"/>
      <c r="G815" s="370"/>
      <c r="H815" s="370"/>
      <c r="I815" s="370"/>
      <c r="J815" s="370"/>
      <c r="K815" s="370"/>
      <c r="L815" s="370"/>
      <c r="M815" s="370"/>
      <c r="N815" s="370"/>
      <c r="O815" s="370"/>
      <c r="P815" s="370"/>
      <c r="Q815" s="370"/>
      <c r="R815" s="370"/>
      <c r="S815" s="370"/>
      <c r="T815" s="370"/>
      <c r="U815" s="370"/>
      <c r="V815" s="370"/>
      <c r="W815" s="370"/>
      <c r="X815" s="370"/>
      <c r="Y815" s="370"/>
      <c r="Z815" s="370"/>
    </row>
    <row r="816">
      <c r="A816" s="370"/>
      <c r="B816" s="370"/>
      <c r="C816" s="370"/>
      <c r="D816" s="370"/>
      <c r="E816" s="370"/>
      <c r="F816" s="370"/>
      <c r="G816" s="370"/>
      <c r="H816" s="370"/>
      <c r="I816" s="370"/>
      <c r="J816" s="370"/>
      <c r="K816" s="370"/>
      <c r="L816" s="370"/>
      <c r="M816" s="370"/>
      <c r="N816" s="370"/>
      <c r="O816" s="370"/>
      <c r="P816" s="370"/>
      <c r="Q816" s="370"/>
      <c r="R816" s="370"/>
      <c r="S816" s="370"/>
      <c r="T816" s="370"/>
      <c r="U816" s="370"/>
      <c r="V816" s="370"/>
      <c r="W816" s="370"/>
      <c r="X816" s="370"/>
      <c r="Y816" s="370"/>
      <c r="Z816" s="370"/>
    </row>
    <row r="817">
      <c r="A817" s="370"/>
      <c r="B817" s="370"/>
      <c r="C817" s="370"/>
      <c r="D817" s="370"/>
      <c r="E817" s="370"/>
      <c r="F817" s="370"/>
      <c r="G817" s="370"/>
      <c r="H817" s="370"/>
      <c r="I817" s="370"/>
      <c r="J817" s="370"/>
      <c r="K817" s="370"/>
      <c r="L817" s="370"/>
      <c r="M817" s="370"/>
      <c r="N817" s="370"/>
      <c r="O817" s="370"/>
      <c r="P817" s="370"/>
      <c r="Q817" s="370"/>
      <c r="R817" s="370"/>
      <c r="S817" s="370"/>
      <c r="T817" s="370"/>
      <c r="U817" s="370"/>
      <c r="V817" s="370"/>
      <c r="W817" s="370"/>
      <c r="X817" s="370"/>
      <c r="Y817" s="370"/>
      <c r="Z817" s="370"/>
    </row>
    <row r="818">
      <c r="A818" s="370"/>
      <c r="B818" s="370"/>
      <c r="C818" s="370"/>
      <c r="D818" s="370"/>
      <c r="E818" s="370"/>
      <c r="F818" s="370"/>
      <c r="G818" s="370"/>
      <c r="H818" s="370"/>
      <c r="I818" s="370"/>
      <c r="J818" s="370"/>
      <c r="K818" s="370"/>
      <c r="L818" s="370"/>
      <c r="M818" s="370"/>
      <c r="N818" s="370"/>
      <c r="O818" s="370"/>
      <c r="P818" s="370"/>
      <c r="Q818" s="370"/>
      <c r="R818" s="370"/>
      <c r="S818" s="370"/>
      <c r="T818" s="370"/>
      <c r="U818" s="370"/>
      <c r="V818" s="370"/>
      <c r="W818" s="370"/>
      <c r="X818" s="370"/>
      <c r="Y818" s="370"/>
      <c r="Z818" s="370"/>
    </row>
    <row r="819">
      <c r="A819" s="370"/>
      <c r="B819" s="370"/>
      <c r="C819" s="370"/>
      <c r="D819" s="370"/>
      <c r="E819" s="370"/>
      <c r="F819" s="370"/>
      <c r="G819" s="370"/>
      <c r="H819" s="370"/>
      <c r="I819" s="370"/>
      <c r="J819" s="370"/>
      <c r="K819" s="370"/>
      <c r="L819" s="370"/>
      <c r="M819" s="370"/>
      <c r="N819" s="370"/>
      <c r="O819" s="370"/>
      <c r="P819" s="370"/>
      <c r="Q819" s="370"/>
      <c r="R819" s="370"/>
      <c r="S819" s="370"/>
      <c r="T819" s="370"/>
      <c r="U819" s="370"/>
      <c r="V819" s="370"/>
      <c r="W819" s="370"/>
      <c r="X819" s="370"/>
      <c r="Y819" s="370"/>
      <c r="Z819" s="370"/>
    </row>
    <row r="820">
      <c r="A820" s="370"/>
      <c r="B820" s="370"/>
      <c r="C820" s="370"/>
      <c r="D820" s="370"/>
      <c r="E820" s="370"/>
      <c r="F820" s="370"/>
      <c r="G820" s="370"/>
      <c r="H820" s="370"/>
      <c r="I820" s="370"/>
      <c r="J820" s="370"/>
      <c r="K820" s="370"/>
      <c r="L820" s="370"/>
      <c r="M820" s="370"/>
      <c r="N820" s="370"/>
      <c r="O820" s="370"/>
      <c r="P820" s="370"/>
      <c r="Q820" s="370"/>
      <c r="R820" s="370"/>
      <c r="S820" s="370"/>
      <c r="T820" s="370"/>
      <c r="U820" s="370"/>
      <c r="V820" s="370"/>
      <c r="W820" s="370"/>
      <c r="X820" s="370"/>
      <c r="Y820" s="370"/>
      <c r="Z820" s="370"/>
    </row>
    <row r="821">
      <c r="A821" s="370"/>
      <c r="B821" s="370"/>
      <c r="C821" s="370"/>
      <c r="D821" s="370"/>
      <c r="E821" s="370"/>
      <c r="F821" s="370"/>
      <c r="G821" s="370"/>
      <c r="H821" s="370"/>
      <c r="I821" s="370"/>
      <c r="J821" s="370"/>
      <c r="K821" s="370"/>
      <c r="L821" s="370"/>
      <c r="M821" s="370"/>
      <c r="N821" s="370"/>
      <c r="O821" s="370"/>
      <c r="P821" s="370"/>
      <c r="Q821" s="370"/>
      <c r="R821" s="370"/>
      <c r="S821" s="370"/>
      <c r="T821" s="370"/>
      <c r="U821" s="370"/>
      <c r="V821" s="370"/>
      <c r="W821" s="370"/>
      <c r="X821" s="370"/>
      <c r="Y821" s="370"/>
      <c r="Z821" s="370"/>
    </row>
    <row r="822">
      <c r="A822" s="370"/>
      <c r="B822" s="370"/>
      <c r="C822" s="370"/>
      <c r="D822" s="370"/>
      <c r="E822" s="370"/>
      <c r="F822" s="370"/>
      <c r="G822" s="370"/>
      <c r="H822" s="370"/>
      <c r="I822" s="370"/>
      <c r="J822" s="370"/>
      <c r="K822" s="370"/>
      <c r="L822" s="370"/>
      <c r="M822" s="370"/>
      <c r="N822" s="370"/>
      <c r="O822" s="370"/>
      <c r="P822" s="370"/>
      <c r="Q822" s="370"/>
      <c r="R822" s="370"/>
      <c r="S822" s="370"/>
      <c r="T822" s="370"/>
      <c r="U822" s="370"/>
      <c r="V822" s="370"/>
      <c r="W822" s="370"/>
      <c r="X822" s="370"/>
      <c r="Y822" s="370"/>
      <c r="Z822" s="370"/>
    </row>
    <row r="823">
      <c r="A823" s="370"/>
      <c r="B823" s="370"/>
      <c r="C823" s="370"/>
      <c r="D823" s="370"/>
      <c r="E823" s="370"/>
      <c r="F823" s="370"/>
      <c r="G823" s="370"/>
      <c r="H823" s="370"/>
      <c r="I823" s="370"/>
      <c r="J823" s="370"/>
      <c r="K823" s="370"/>
      <c r="L823" s="370"/>
      <c r="M823" s="370"/>
      <c r="N823" s="370"/>
      <c r="O823" s="370"/>
      <c r="P823" s="370"/>
      <c r="Q823" s="370"/>
      <c r="R823" s="370"/>
      <c r="S823" s="370"/>
      <c r="T823" s="370"/>
      <c r="U823" s="370"/>
      <c r="V823" s="370"/>
      <c r="W823" s="370"/>
      <c r="X823" s="370"/>
      <c r="Y823" s="370"/>
      <c r="Z823" s="370"/>
    </row>
    <row r="824">
      <c r="A824" s="370"/>
      <c r="B824" s="370"/>
      <c r="C824" s="370"/>
      <c r="D824" s="370"/>
      <c r="E824" s="370"/>
      <c r="F824" s="370"/>
      <c r="G824" s="370"/>
      <c r="H824" s="370"/>
      <c r="I824" s="370"/>
      <c r="J824" s="370"/>
      <c r="K824" s="370"/>
      <c r="L824" s="370"/>
      <c r="M824" s="370"/>
      <c r="N824" s="370"/>
      <c r="O824" s="370"/>
      <c r="P824" s="370"/>
      <c r="Q824" s="370"/>
      <c r="R824" s="370"/>
      <c r="S824" s="370"/>
      <c r="T824" s="370"/>
      <c r="U824" s="370"/>
      <c r="V824" s="370"/>
      <c r="W824" s="370"/>
      <c r="X824" s="370"/>
      <c r="Y824" s="370"/>
      <c r="Z824" s="370"/>
    </row>
    <row r="825">
      <c r="A825" s="370"/>
      <c r="B825" s="370"/>
      <c r="C825" s="370"/>
      <c r="D825" s="370"/>
      <c r="E825" s="370"/>
      <c r="F825" s="370"/>
      <c r="G825" s="370"/>
      <c r="H825" s="370"/>
      <c r="I825" s="370"/>
      <c r="J825" s="370"/>
      <c r="K825" s="370"/>
      <c r="L825" s="370"/>
      <c r="M825" s="370"/>
      <c r="N825" s="370"/>
      <c r="O825" s="370"/>
      <c r="P825" s="370"/>
      <c r="Q825" s="370"/>
      <c r="R825" s="370"/>
      <c r="S825" s="370"/>
      <c r="T825" s="370"/>
      <c r="U825" s="370"/>
      <c r="V825" s="370"/>
      <c r="W825" s="370"/>
      <c r="X825" s="370"/>
      <c r="Y825" s="370"/>
      <c r="Z825" s="370"/>
    </row>
    <row r="826">
      <c r="A826" s="370"/>
      <c r="B826" s="370"/>
      <c r="C826" s="370"/>
      <c r="D826" s="370"/>
      <c r="E826" s="370"/>
      <c r="F826" s="370"/>
      <c r="G826" s="370"/>
      <c r="H826" s="370"/>
      <c r="I826" s="370"/>
      <c r="J826" s="370"/>
      <c r="K826" s="370"/>
      <c r="L826" s="370"/>
      <c r="M826" s="370"/>
      <c r="N826" s="370"/>
      <c r="O826" s="370"/>
      <c r="P826" s="370"/>
      <c r="Q826" s="370"/>
      <c r="R826" s="370"/>
      <c r="S826" s="370"/>
      <c r="T826" s="370"/>
      <c r="U826" s="370"/>
      <c r="V826" s="370"/>
      <c r="W826" s="370"/>
      <c r="X826" s="370"/>
      <c r="Y826" s="370"/>
      <c r="Z826" s="370"/>
    </row>
    <row r="827">
      <c r="A827" s="370"/>
      <c r="B827" s="370"/>
      <c r="C827" s="370"/>
      <c r="D827" s="370"/>
      <c r="E827" s="370"/>
      <c r="F827" s="370"/>
      <c r="G827" s="370"/>
      <c r="H827" s="370"/>
      <c r="I827" s="370"/>
      <c r="J827" s="370"/>
      <c r="K827" s="370"/>
      <c r="L827" s="370"/>
      <c r="M827" s="370"/>
      <c r="N827" s="370"/>
      <c r="O827" s="370"/>
      <c r="P827" s="370"/>
      <c r="Q827" s="370"/>
      <c r="R827" s="370"/>
      <c r="S827" s="370"/>
      <c r="T827" s="370"/>
      <c r="U827" s="370"/>
      <c r="V827" s="370"/>
      <c r="W827" s="370"/>
      <c r="X827" s="370"/>
      <c r="Y827" s="370"/>
      <c r="Z827" s="370"/>
    </row>
    <row r="828">
      <c r="A828" s="370"/>
      <c r="B828" s="370"/>
      <c r="C828" s="370"/>
      <c r="D828" s="370"/>
      <c r="E828" s="370"/>
      <c r="F828" s="370"/>
      <c r="G828" s="370"/>
      <c r="H828" s="370"/>
      <c r="I828" s="370"/>
      <c r="J828" s="370"/>
      <c r="K828" s="370"/>
      <c r="L828" s="370"/>
      <c r="M828" s="370"/>
      <c r="N828" s="370"/>
      <c r="O828" s="370"/>
      <c r="P828" s="370"/>
      <c r="Q828" s="370"/>
      <c r="R828" s="370"/>
      <c r="S828" s="370"/>
      <c r="T828" s="370"/>
      <c r="U828" s="370"/>
      <c r="V828" s="370"/>
      <c r="W828" s="370"/>
      <c r="X828" s="370"/>
      <c r="Y828" s="370"/>
      <c r="Z828" s="370"/>
    </row>
    <row r="829">
      <c r="A829" s="370"/>
      <c r="B829" s="370"/>
      <c r="C829" s="370"/>
      <c r="D829" s="370"/>
      <c r="E829" s="370"/>
      <c r="F829" s="370"/>
      <c r="G829" s="370"/>
      <c r="H829" s="370"/>
      <c r="I829" s="370"/>
      <c r="J829" s="370"/>
      <c r="K829" s="370"/>
      <c r="L829" s="370"/>
      <c r="M829" s="370"/>
      <c r="N829" s="370"/>
      <c r="O829" s="370"/>
      <c r="P829" s="370"/>
      <c r="Q829" s="370"/>
      <c r="R829" s="370"/>
      <c r="S829" s="370"/>
      <c r="T829" s="370"/>
      <c r="U829" s="370"/>
      <c r="V829" s="370"/>
      <c r="W829" s="370"/>
      <c r="X829" s="370"/>
      <c r="Y829" s="370"/>
      <c r="Z829" s="370"/>
    </row>
    <row r="830">
      <c r="A830" s="370"/>
      <c r="B830" s="370"/>
      <c r="C830" s="370"/>
      <c r="D830" s="370"/>
      <c r="E830" s="370"/>
      <c r="F830" s="370"/>
      <c r="G830" s="370"/>
      <c r="H830" s="370"/>
      <c r="I830" s="370"/>
      <c r="J830" s="370"/>
      <c r="K830" s="370"/>
      <c r="L830" s="370"/>
      <c r="M830" s="370"/>
      <c r="N830" s="370"/>
      <c r="O830" s="370"/>
      <c r="P830" s="370"/>
      <c r="Q830" s="370"/>
      <c r="R830" s="370"/>
      <c r="S830" s="370"/>
      <c r="T830" s="370"/>
      <c r="U830" s="370"/>
      <c r="V830" s="370"/>
      <c r="W830" s="370"/>
      <c r="X830" s="370"/>
      <c r="Y830" s="370"/>
      <c r="Z830" s="370"/>
    </row>
    <row r="831">
      <c r="A831" s="370"/>
      <c r="B831" s="370"/>
      <c r="C831" s="370"/>
      <c r="D831" s="370"/>
      <c r="E831" s="370"/>
      <c r="F831" s="370"/>
      <c r="G831" s="370"/>
      <c r="H831" s="370"/>
      <c r="I831" s="370"/>
      <c r="J831" s="370"/>
      <c r="K831" s="370"/>
      <c r="L831" s="370"/>
      <c r="M831" s="370"/>
      <c r="N831" s="370"/>
      <c r="O831" s="370"/>
      <c r="P831" s="370"/>
      <c r="Q831" s="370"/>
      <c r="R831" s="370"/>
      <c r="S831" s="370"/>
      <c r="T831" s="370"/>
      <c r="U831" s="370"/>
      <c r="V831" s="370"/>
      <c r="W831" s="370"/>
      <c r="X831" s="370"/>
      <c r="Y831" s="370"/>
      <c r="Z831" s="370"/>
    </row>
    <row r="832">
      <c r="A832" s="370"/>
      <c r="B832" s="370"/>
      <c r="C832" s="370"/>
      <c r="D832" s="370"/>
      <c r="E832" s="370"/>
      <c r="F832" s="370"/>
      <c r="G832" s="370"/>
      <c r="H832" s="370"/>
      <c r="I832" s="370"/>
      <c r="J832" s="370"/>
      <c r="K832" s="370"/>
      <c r="L832" s="370"/>
      <c r="M832" s="370"/>
      <c r="N832" s="370"/>
      <c r="O832" s="370"/>
      <c r="P832" s="370"/>
      <c r="Q832" s="370"/>
      <c r="R832" s="370"/>
      <c r="S832" s="370"/>
      <c r="T832" s="370"/>
      <c r="U832" s="370"/>
      <c r="V832" s="370"/>
      <c r="W832" s="370"/>
      <c r="X832" s="370"/>
      <c r="Y832" s="370"/>
      <c r="Z832" s="370"/>
    </row>
    <row r="833">
      <c r="A833" s="370"/>
      <c r="B833" s="370"/>
      <c r="C833" s="370"/>
      <c r="D833" s="370"/>
      <c r="E833" s="370"/>
      <c r="F833" s="370"/>
      <c r="G833" s="370"/>
      <c r="H833" s="370"/>
      <c r="I833" s="370"/>
      <c r="J833" s="370"/>
      <c r="K833" s="370"/>
      <c r="L833" s="370"/>
      <c r="M833" s="370"/>
      <c r="N833" s="370"/>
      <c r="O833" s="370"/>
      <c r="P833" s="370"/>
      <c r="Q833" s="370"/>
      <c r="R833" s="370"/>
      <c r="S833" s="370"/>
      <c r="T833" s="370"/>
      <c r="U833" s="370"/>
      <c r="V833" s="370"/>
      <c r="W833" s="370"/>
      <c r="X833" s="370"/>
      <c r="Y833" s="370"/>
      <c r="Z833" s="370"/>
    </row>
    <row r="834">
      <c r="A834" s="370"/>
      <c r="B834" s="370"/>
      <c r="C834" s="370"/>
      <c r="D834" s="370"/>
      <c r="E834" s="370"/>
      <c r="F834" s="370"/>
      <c r="G834" s="370"/>
      <c r="H834" s="370"/>
      <c r="I834" s="370"/>
      <c r="J834" s="370"/>
      <c r="K834" s="370"/>
      <c r="L834" s="370"/>
      <c r="M834" s="370"/>
      <c r="N834" s="370"/>
      <c r="O834" s="370"/>
      <c r="P834" s="370"/>
      <c r="Q834" s="370"/>
      <c r="R834" s="370"/>
      <c r="S834" s="370"/>
      <c r="T834" s="370"/>
      <c r="U834" s="370"/>
      <c r="V834" s="370"/>
      <c r="W834" s="370"/>
      <c r="X834" s="370"/>
      <c r="Y834" s="370"/>
      <c r="Z834" s="370"/>
    </row>
    <row r="835">
      <c r="A835" s="370"/>
      <c r="B835" s="370"/>
      <c r="C835" s="370"/>
      <c r="D835" s="370"/>
      <c r="E835" s="370"/>
      <c r="F835" s="370"/>
      <c r="G835" s="370"/>
      <c r="H835" s="370"/>
      <c r="I835" s="370"/>
      <c r="J835" s="370"/>
      <c r="K835" s="370"/>
      <c r="L835" s="370"/>
      <c r="M835" s="370"/>
      <c r="N835" s="370"/>
      <c r="O835" s="370"/>
      <c r="P835" s="370"/>
      <c r="Q835" s="370"/>
      <c r="R835" s="370"/>
      <c r="S835" s="370"/>
      <c r="T835" s="370"/>
      <c r="U835" s="370"/>
      <c r="V835" s="370"/>
      <c r="W835" s="370"/>
      <c r="X835" s="370"/>
      <c r="Y835" s="370"/>
      <c r="Z835" s="370"/>
    </row>
    <row r="836">
      <c r="A836" s="370"/>
      <c r="B836" s="370"/>
      <c r="C836" s="370"/>
      <c r="D836" s="370"/>
      <c r="E836" s="370"/>
      <c r="F836" s="370"/>
      <c r="G836" s="370"/>
      <c r="H836" s="370"/>
      <c r="I836" s="370"/>
      <c r="J836" s="370"/>
      <c r="K836" s="370"/>
      <c r="L836" s="370"/>
      <c r="M836" s="370"/>
      <c r="N836" s="370"/>
      <c r="O836" s="370"/>
      <c r="P836" s="370"/>
      <c r="Q836" s="370"/>
      <c r="R836" s="370"/>
      <c r="S836" s="370"/>
      <c r="T836" s="370"/>
      <c r="U836" s="370"/>
      <c r="V836" s="370"/>
      <c r="W836" s="370"/>
      <c r="X836" s="370"/>
      <c r="Y836" s="370"/>
      <c r="Z836" s="370"/>
    </row>
    <row r="837">
      <c r="A837" s="370"/>
      <c r="B837" s="370"/>
      <c r="C837" s="370"/>
      <c r="D837" s="370"/>
      <c r="E837" s="370"/>
      <c r="F837" s="370"/>
      <c r="G837" s="370"/>
      <c r="H837" s="370"/>
      <c r="I837" s="370"/>
      <c r="J837" s="370"/>
      <c r="K837" s="370"/>
      <c r="L837" s="370"/>
      <c r="M837" s="370"/>
      <c r="N837" s="370"/>
      <c r="O837" s="370"/>
      <c r="P837" s="370"/>
      <c r="Q837" s="370"/>
      <c r="R837" s="370"/>
      <c r="S837" s="370"/>
      <c r="T837" s="370"/>
      <c r="U837" s="370"/>
      <c r="V837" s="370"/>
      <c r="W837" s="370"/>
      <c r="X837" s="370"/>
      <c r="Y837" s="370"/>
      <c r="Z837" s="370"/>
    </row>
    <row r="838">
      <c r="A838" s="370"/>
      <c r="B838" s="370"/>
      <c r="C838" s="370"/>
      <c r="D838" s="370"/>
      <c r="E838" s="370"/>
      <c r="F838" s="370"/>
      <c r="G838" s="370"/>
      <c r="H838" s="370"/>
      <c r="I838" s="370"/>
      <c r="J838" s="370"/>
      <c r="K838" s="370"/>
      <c r="L838" s="370"/>
      <c r="M838" s="370"/>
      <c r="N838" s="370"/>
      <c r="O838" s="370"/>
      <c r="P838" s="370"/>
      <c r="Q838" s="370"/>
      <c r="R838" s="370"/>
      <c r="S838" s="370"/>
      <c r="T838" s="370"/>
      <c r="U838" s="370"/>
      <c r="V838" s="370"/>
      <c r="W838" s="370"/>
      <c r="X838" s="370"/>
      <c r="Y838" s="370"/>
      <c r="Z838" s="370"/>
    </row>
    <row r="839">
      <c r="A839" s="370"/>
      <c r="B839" s="370"/>
      <c r="C839" s="370"/>
      <c r="D839" s="370"/>
      <c r="E839" s="370"/>
      <c r="F839" s="370"/>
      <c r="G839" s="370"/>
      <c r="H839" s="370"/>
      <c r="I839" s="370"/>
      <c r="J839" s="370"/>
      <c r="K839" s="370"/>
      <c r="L839" s="370"/>
      <c r="M839" s="370"/>
      <c r="N839" s="370"/>
      <c r="O839" s="370"/>
      <c r="P839" s="370"/>
      <c r="Q839" s="370"/>
      <c r="R839" s="370"/>
      <c r="S839" s="370"/>
      <c r="T839" s="370"/>
      <c r="U839" s="370"/>
      <c r="V839" s="370"/>
      <c r="W839" s="370"/>
      <c r="X839" s="370"/>
      <c r="Y839" s="370"/>
      <c r="Z839" s="370"/>
    </row>
    <row r="840">
      <c r="A840" s="370"/>
      <c r="B840" s="370"/>
      <c r="C840" s="370"/>
      <c r="D840" s="370"/>
      <c r="E840" s="370"/>
      <c r="F840" s="370"/>
      <c r="G840" s="370"/>
      <c r="H840" s="370"/>
      <c r="I840" s="370"/>
      <c r="J840" s="370"/>
      <c r="K840" s="370"/>
      <c r="L840" s="370"/>
      <c r="M840" s="370"/>
      <c r="N840" s="370"/>
      <c r="O840" s="370"/>
      <c r="P840" s="370"/>
      <c r="Q840" s="370"/>
      <c r="R840" s="370"/>
      <c r="S840" s="370"/>
      <c r="T840" s="370"/>
      <c r="U840" s="370"/>
      <c r="V840" s="370"/>
      <c r="W840" s="370"/>
      <c r="X840" s="370"/>
      <c r="Y840" s="370"/>
      <c r="Z840" s="370"/>
    </row>
    <row r="841">
      <c r="A841" s="370"/>
      <c r="B841" s="370"/>
      <c r="C841" s="370"/>
      <c r="D841" s="370"/>
      <c r="E841" s="370"/>
      <c r="F841" s="370"/>
      <c r="G841" s="370"/>
      <c r="H841" s="370"/>
      <c r="I841" s="370"/>
      <c r="J841" s="370"/>
      <c r="K841" s="370"/>
      <c r="L841" s="370"/>
      <c r="M841" s="370"/>
      <c r="N841" s="370"/>
      <c r="O841" s="370"/>
      <c r="P841" s="370"/>
      <c r="Q841" s="370"/>
      <c r="R841" s="370"/>
      <c r="S841" s="370"/>
      <c r="T841" s="370"/>
      <c r="U841" s="370"/>
      <c r="V841" s="370"/>
      <c r="W841" s="370"/>
      <c r="X841" s="370"/>
      <c r="Y841" s="370"/>
      <c r="Z841" s="370"/>
    </row>
    <row r="842">
      <c r="A842" s="370"/>
      <c r="B842" s="370"/>
      <c r="C842" s="370"/>
      <c r="D842" s="370"/>
      <c r="E842" s="370"/>
      <c r="F842" s="370"/>
      <c r="G842" s="370"/>
      <c r="H842" s="370"/>
      <c r="I842" s="370"/>
      <c r="J842" s="370"/>
      <c r="K842" s="370"/>
      <c r="L842" s="370"/>
      <c r="M842" s="370"/>
      <c r="N842" s="370"/>
      <c r="O842" s="370"/>
      <c r="P842" s="370"/>
      <c r="Q842" s="370"/>
      <c r="R842" s="370"/>
      <c r="S842" s="370"/>
      <c r="T842" s="370"/>
      <c r="U842" s="370"/>
      <c r="V842" s="370"/>
      <c r="W842" s="370"/>
      <c r="X842" s="370"/>
      <c r="Y842" s="370"/>
      <c r="Z842" s="370"/>
    </row>
    <row r="843">
      <c r="A843" s="370"/>
      <c r="B843" s="370"/>
      <c r="C843" s="370"/>
      <c r="D843" s="370"/>
      <c r="E843" s="370"/>
      <c r="F843" s="370"/>
      <c r="G843" s="370"/>
      <c r="H843" s="370"/>
      <c r="I843" s="370"/>
      <c r="J843" s="370"/>
      <c r="K843" s="370"/>
      <c r="L843" s="370"/>
      <c r="M843" s="370"/>
      <c r="N843" s="370"/>
      <c r="O843" s="370"/>
      <c r="P843" s="370"/>
      <c r="Q843" s="370"/>
      <c r="R843" s="370"/>
      <c r="S843" s="370"/>
      <c r="T843" s="370"/>
      <c r="U843" s="370"/>
      <c r="V843" s="370"/>
      <c r="W843" s="370"/>
      <c r="X843" s="370"/>
      <c r="Y843" s="370"/>
      <c r="Z843" s="370"/>
    </row>
    <row r="844">
      <c r="A844" s="370"/>
      <c r="B844" s="370"/>
      <c r="C844" s="370"/>
      <c r="D844" s="370"/>
      <c r="E844" s="370"/>
      <c r="F844" s="370"/>
      <c r="G844" s="370"/>
      <c r="H844" s="370"/>
      <c r="I844" s="370"/>
      <c r="J844" s="370"/>
      <c r="K844" s="370"/>
      <c r="L844" s="370"/>
      <c r="M844" s="370"/>
      <c r="N844" s="370"/>
      <c r="O844" s="370"/>
      <c r="P844" s="370"/>
      <c r="Q844" s="370"/>
      <c r="R844" s="370"/>
      <c r="S844" s="370"/>
      <c r="T844" s="370"/>
      <c r="U844" s="370"/>
      <c r="V844" s="370"/>
      <c r="W844" s="370"/>
      <c r="X844" s="370"/>
      <c r="Y844" s="370"/>
      <c r="Z844" s="370"/>
    </row>
    <row r="845">
      <c r="A845" s="370"/>
      <c r="B845" s="370"/>
      <c r="C845" s="370"/>
      <c r="D845" s="370"/>
      <c r="E845" s="370"/>
      <c r="F845" s="370"/>
      <c r="G845" s="370"/>
      <c r="H845" s="370"/>
      <c r="I845" s="370"/>
      <c r="J845" s="370"/>
      <c r="K845" s="370"/>
      <c r="L845" s="370"/>
      <c r="M845" s="370"/>
      <c r="N845" s="370"/>
      <c r="O845" s="370"/>
      <c r="P845" s="370"/>
      <c r="Q845" s="370"/>
      <c r="R845" s="370"/>
      <c r="S845" s="370"/>
      <c r="T845" s="370"/>
      <c r="U845" s="370"/>
      <c r="V845" s="370"/>
      <c r="W845" s="370"/>
      <c r="X845" s="370"/>
      <c r="Y845" s="370"/>
      <c r="Z845" s="370"/>
    </row>
    <row r="846">
      <c r="A846" s="370"/>
      <c r="B846" s="370"/>
      <c r="C846" s="370"/>
      <c r="D846" s="370"/>
      <c r="E846" s="370"/>
      <c r="F846" s="370"/>
      <c r="G846" s="370"/>
      <c r="H846" s="370"/>
      <c r="I846" s="370"/>
      <c r="J846" s="370"/>
      <c r="K846" s="370"/>
      <c r="L846" s="370"/>
      <c r="M846" s="370"/>
      <c r="N846" s="370"/>
      <c r="O846" s="370"/>
      <c r="P846" s="370"/>
      <c r="Q846" s="370"/>
      <c r="R846" s="370"/>
      <c r="S846" s="370"/>
      <c r="T846" s="370"/>
      <c r="U846" s="370"/>
      <c r="V846" s="370"/>
      <c r="W846" s="370"/>
      <c r="X846" s="370"/>
      <c r="Y846" s="370"/>
      <c r="Z846" s="370"/>
    </row>
    <row r="847">
      <c r="A847" s="370"/>
      <c r="B847" s="370"/>
      <c r="C847" s="370"/>
      <c r="D847" s="370"/>
      <c r="E847" s="370"/>
      <c r="F847" s="370"/>
      <c r="G847" s="370"/>
      <c r="H847" s="370"/>
      <c r="I847" s="370"/>
      <c r="J847" s="370"/>
      <c r="K847" s="370"/>
      <c r="L847" s="370"/>
      <c r="M847" s="370"/>
      <c r="N847" s="370"/>
      <c r="O847" s="370"/>
      <c r="P847" s="370"/>
      <c r="Q847" s="370"/>
      <c r="R847" s="370"/>
      <c r="S847" s="370"/>
      <c r="T847" s="370"/>
      <c r="U847" s="370"/>
      <c r="V847" s="370"/>
      <c r="W847" s="370"/>
      <c r="X847" s="370"/>
      <c r="Y847" s="370"/>
      <c r="Z847" s="370"/>
    </row>
    <row r="848">
      <c r="A848" s="370"/>
      <c r="B848" s="370"/>
      <c r="C848" s="370"/>
      <c r="D848" s="370"/>
      <c r="E848" s="370"/>
      <c r="F848" s="370"/>
      <c r="G848" s="370"/>
      <c r="H848" s="370"/>
      <c r="I848" s="370"/>
      <c r="J848" s="370"/>
      <c r="K848" s="370"/>
      <c r="L848" s="370"/>
      <c r="M848" s="370"/>
      <c r="N848" s="370"/>
      <c r="O848" s="370"/>
      <c r="P848" s="370"/>
      <c r="Q848" s="370"/>
      <c r="R848" s="370"/>
      <c r="S848" s="370"/>
      <c r="T848" s="370"/>
      <c r="U848" s="370"/>
      <c r="V848" s="370"/>
      <c r="W848" s="370"/>
      <c r="X848" s="370"/>
      <c r="Y848" s="370"/>
      <c r="Z848" s="370"/>
    </row>
    <row r="849">
      <c r="A849" s="370"/>
      <c r="B849" s="370"/>
      <c r="C849" s="370"/>
      <c r="D849" s="370"/>
      <c r="E849" s="370"/>
      <c r="F849" s="370"/>
      <c r="G849" s="370"/>
      <c r="H849" s="370"/>
      <c r="I849" s="370"/>
      <c r="J849" s="370"/>
      <c r="K849" s="370"/>
      <c r="L849" s="370"/>
      <c r="M849" s="370"/>
      <c r="N849" s="370"/>
      <c r="O849" s="370"/>
      <c r="P849" s="370"/>
      <c r="Q849" s="370"/>
      <c r="R849" s="370"/>
      <c r="S849" s="370"/>
      <c r="T849" s="370"/>
      <c r="U849" s="370"/>
      <c r="V849" s="370"/>
      <c r="W849" s="370"/>
      <c r="X849" s="370"/>
      <c r="Y849" s="370"/>
      <c r="Z849" s="370"/>
    </row>
    <row r="850">
      <c r="A850" s="370"/>
      <c r="B850" s="370"/>
      <c r="C850" s="370"/>
      <c r="D850" s="370"/>
      <c r="E850" s="370"/>
      <c r="F850" s="370"/>
      <c r="G850" s="370"/>
      <c r="H850" s="370"/>
      <c r="I850" s="370"/>
      <c r="J850" s="370"/>
      <c r="K850" s="370"/>
      <c r="L850" s="370"/>
      <c r="M850" s="370"/>
      <c r="N850" s="370"/>
      <c r="O850" s="370"/>
      <c r="P850" s="370"/>
      <c r="Q850" s="370"/>
      <c r="R850" s="370"/>
      <c r="S850" s="370"/>
      <c r="T850" s="370"/>
      <c r="U850" s="370"/>
      <c r="V850" s="370"/>
      <c r="W850" s="370"/>
      <c r="X850" s="370"/>
      <c r="Y850" s="370"/>
      <c r="Z850" s="370"/>
    </row>
    <row r="851">
      <c r="A851" s="370"/>
      <c r="B851" s="370"/>
      <c r="C851" s="370"/>
      <c r="D851" s="370"/>
      <c r="E851" s="370"/>
      <c r="F851" s="370"/>
      <c r="G851" s="370"/>
      <c r="H851" s="370"/>
      <c r="I851" s="370"/>
      <c r="J851" s="370"/>
      <c r="K851" s="370"/>
      <c r="L851" s="370"/>
      <c r="M851" s="370"/>
      <c r="N851" s="370"/>
      <c r="O851" s="370"/>
      <c r="P851" s="370"/>
      <c r="Q851" s="370"/>
      <c r="R851" s="370"/>
      <c r="S851" s="370"/>
      <c r="T851" s="370"/>
      <c r="U851" s="370"/>
      <c r="V851" s="370"/>
      <c r="W851" s="370"/>
      <c r="X851" s="370"/>
      <c r="Y851" s="370"/>
      <c r="Z851" s="370"/>
    </row>
    <row r="852">
      <c r="A852" s="370"/>
      <c r="B852" s="370"/>
      <c r="C852" s="370"/>
      <c r="D852" s="370"/>
      <c r="E852" s="370"/>
      <c r="F852" s="370"/>
      <c r="G852" s="370"/>
      <c r="H852" s="370"/>
      <c r="I852" s="370"/>
      <c r="J852" s="370"/>
      <c r="K852" s="370"/>
      <c r="L852" s="370"/>
      <c r="M852" s="370"/>
      <c r="N852" s="370"/>
      <c r="O852" s="370"/>
      <c r="P852" s="370"/>
      <c r="Q852" s="370"/>
      <c r="R852" s="370"/>
      <c r="S852" s="370"/>
      <c r="T852" s="370"/>
      <c r="U852" s="370"/>
      <c r="V852" s="370"/>
      <c r="W852" s="370"/>
      <c r="X852" s="370"/>
      <c r="Y852" s="370"/>
      <c r="Z852" s="370"/>
    </row>
    <row r="853">
      <c r="A853" s="370"/>
      <c r="B853" s="370"/>
      <c r="C853" s="370"/>
      <c r="D853" s="370"/>
      <c r="E853" s="370"/>
      <c r="F853" s="370"/>
      <c r="G853" s="370"/>
      <c r="H853" s="370"/>
      <c r="I853" s="370"/>
      <c r="J853" s="370"/>
      <c r="K853" s="370"/>
      <c r="L853" s="370"/>
      <c r="M853" s="370"/>
      <c r="N853" s="370"/>
      <c r="O853" s="370"/>
      <c r="P853" s="370"/>
      <c r="Q853" s="370"/>
      <c r="R853" s="370"/>
      <c r="S853" s="370"/>
      <c r="T853" s="370"/>
      <c r="U853" s="370"/>
      <c r="V853" s="370"/>
      <c r="W853" s="370"/>
      <c r="X853" s="370"/>
      <c r="Y853" s="370"/>
      <c r="Z853" s="370"/>
    </row>
    <row r="854">
      <c r="A854" s="370"/>
      <c r="B854" s="370"/>
      <c r="C854" s="370"/>
      <c r="D854" s="370"/>
      <c r="E854" s="370"/>
      <c r="F854" s="370"/>
      <c r="G854" s="370"/>
      <c r="H854" s="370"/>
      <c r="I854" s="370"/>
      <c r="J854" s="370"/>
      <c r="K854" s="370"/>
      <c r="L854" s="370"/>
      <c r="M854" s="370"/>
      <c r="N854" s="370"/>
      <c r="O854" s="370"/>
      <c r="P854" s="370"/>
      <c r="Q854" s="370"/>
      <c r="R854" s="370"/>
      <c r="S854" s="370"/>
      <c r="T854" s="370"/>
      <c r="U854" s="370"/>
      <c r="V854" s="370"/>
      <c r="W854" s="370"/>
      <c r="X854" s="370"/>
      <c r="Y854" s="370"/>
      <c r="Z854" s="370"/>
    </row>
    <row r="855">
      <c r="A855" s="370"/>
      <c r="B855" s="370"/>
      <c r="C855" s="370"/>
      <c r="D855" s="370"/>
      <c r="E855" s="370"/>
      <c r="F855" s="370"/>
      <c r="G855" s="370"/>
      <c r="H855" s="370"/>
      <c r="I855" s="370"/>
      <c r="J855" s="370"/>
      <c r="K855" s="370"/>
      <c r="L855" s="370"/>
      <c r="M855" s="370"/>
      <c r="N855" s="370"/>
      <c r="O855" s="370"/>
      <c r="P855" s="370"/>
      <c r="Q855" s="370"/>
      <c r="R855" s="370"/>
      <c r="S855" s="370"/>
      <c r="T855" s="370"/>
      <c r="U855" s="370"/>
      <c r="V855" s="370"/>
      <c r="W855" s="370"/>
      <c r="X855" s="370"/>
      <c r="Y855" s="370"/>
      <c r="Z855" s="370"/>
    </row>
    <row r="856">
      <c r="A856" s="370"/>
      <c r="B856" s="370"/>
      <c r="C856" s="370"/>
      <c r="D856" s="370"/>
      <c r="E856" s="370"/>
      <c r="F856" s="370"/>
      <c r="G856" s="370"/>
      <c r="H856" s="370"/>
      <c r="I856" s="370"/>
      <c r="J856" s="370"/>
      <c r="K856" s="370"/>
      <c r="L856" s="370"/>
      <c r="M856" s="370"/>
      <c r="N856" s="370"/>
      <c r="O856" s="370"/>
      <c r="P856" s="370"/>
      <c r="Q856" s="370"/>
      <c r="R856" s="370"/>
      <c r="S856" s="370"/>
      <c r="T856" s="370"/>
      <c r="U856" s="370"/>
      <c r="V856" s="370"/>
      <c r="W856" s="370"/>
      <c r="X856" s="370"/>
      <c r="Y856" s="370"/>
      <c r="Z856" s="370"/>
    </row>
    <row r="857">
      <c r="A857" s="370"/>
      <c r="B857" s="370"/>
      <c r="C857" s="370"/>
      <c r="D857" s="370"/>
      <c r="E857" s="370"/>
      <c r="F857" s="370"/>
      <c r="G857" s="370"/>
      <c r="H857" s="370"/>
      <c r="I857" s="370"/>
      <c r="J857" s="370"/>
      <c r="K857" s="370"/>
      <c r="L857" s="370"/>
      <c r="M857" s="370"/>
      <c r="N857" s="370"/>
      <c r="O857" s="370"/>
      <c r="P857" s="370"/>
      <c r="Q857" s="370"/>
      <c r="R857" s="370"/>
      <c r="S857" s="370"/>
      <c r="T857" s="370"/>
      <c r="U857" s="370"/>
      <c r="V857" s="370"/>
      <c r="W857" s="370"/>
      <c r="X857" s="370"/>
      <c r="Y857" s="370"/>
      <c r="Z857" s="370"/>
    </row>
    <row r="858">
      <c r="A858" s="370"/>
      <c r="B858" s="370"/>
      <c r="C858" s="370"/>
      <c r="D858" s="370"/>
      <c r="E858" s="370"/>
      <c r="F858" s="370"/>
      <c r="G858" s="370"/>
      <c r="H858" s="370"/>
      <c r="I858" s="370"/>
      <c r="J858" s="370"/>
      <c r="K858" s="370"/>
      <c r="L858" s="370"/>
      <c r="M858" s="370"/>
      <c r="N858" s="370"/>
      <c r="O858" s="370"/>
      <c r="P858" s="370"/>
      <c r="Q858" s="370"/>
      <c r="R858" s="370"/>
      <c r="S858" s="370"/>
      <c r="T858" s="370"/>
      <c r="U858" s="370"/>
      <c r="V858" s="370"/>
      <c r="W858" s="370"/>
      <c r="X858" s="370"/>
      <c r="Y858" s="370"/>
      <c r="Z858" s="370"/>
    </row>
    <row r="859">
      <c r="A859" s="370"/>
      <c r="B859" s="370"/>
      <c r="C859" s="370"/>
      <c r="D859" s="370"/>
      <c r="E859" s="370"/>
      <c r="F859" s="370"/>
      <c r="G859" s="370"/>
      <c r="H859" s="370"/>
      <c r="I859" s="370"/>
      <c r="J859" s="370"/>
      <c r="K859" s="370"/>
      <c r="L859" s="370"/>
      <c r="M859" s="370"/>
      <c r="N859" s="370"/>
      <c r="O859" s="370"/>
      <c r="P859" s="370"/>
      <c r="Q859" s="370"/>
      <c r="R859" s="370"/>
      <c r="S859" s="370"/>
      <c r="T859" s="370"/>
      <c r="U859" s="370"/>
      <c r="V859" s="370"/>
      <c r="W859" s="370"/>
      <c r="X859" s="370"/>
      <c r="Y859" s="370"/>
      <c r="Z859" s="370"/>
    </row>
    <row r="860">
      <c r="A860" s="370"/>
      <c r="B860" s="370"/>
      <c r="C860" s="370"/>
      <c r="D860" s="370"/>
      <c r="E860" s="370"/>
      <c r="F860" s="370"/>
      <c r="G860" s="370"/>
      <c r="H860" s="370"/>
      <c r="I860" s="370"/>
      <c r="J860" s="370"/>
      <c r="K860" s="370"/>
      <c r="L860" s="370"/>
      <c r="M860" s="370"/>
      <c r="N860" s="370"/>
      <c r="O860" s="370"/>
      <c r="P860" s="370"/>
      <c r="Q860" s="370"/>
      <c r="R860" s="370"/>
      <c r="S860" s="370"/>
      <c r="T860" s="370"/>
      <c r="U860" s="370"/>
      <c r="V860" s="370"/>
      <c r="W860" s="370"/>
      <c r="X860" s="370"/>
      <c r="Y860" s="370"/>
      <c r="Z860" s="370"/>
    </row>
    <row r="861">
      <c r="A861" s="370"/>
      <c r="B861" s="370"/>
      <c r="C861" s="370"/>
      <c r="D861" s="370"/>
      <c r="E861" s="370"/>
      <c r="F861" s="370"/>
      <c r="G861" s="370"/>
      <c r="H861" s="370"/>
      <c r="I861" s="370"/>
      <c r="J861" s="370"/>
      <c r="K861" s="370"/>
      <c r="L861" s="370"/>
      <c r="M861" s="370"/>
      <c r="N861" s="370"/>
      <c r="O861" s="370"/>
      <c r="P861" s="370"/>
      <c r="Q861" s="370"/>
      <c r="R861" s="370"/>
      <c r="S861" s="370"/>
      <c r="T861" s="370"/>
      <c r="U861" s="370"/>
      <c r="V861" s="370"/>
      <c r="W861" s="370"/>
      <c r="X861" s="370"/>
      <c r="Y861" s="370"/>
      <c r="Z861" s="370"/>
    </row>
    <row r="862">
      <c r="A862" s="370"/>
      <c r="B862" s="370"/>
      <c r="C862" s="370"/>
      <c r="D862" s="370"/>
      <c r="E862" s="370"/>
      <c r="F862" s="370"/>
      <c r="G862" s="370"/>
      <c r="H862" s="370"/>
      <c r="I862" s="370"/>
      <c r="J862" s="370"/>
      <c r="K862" s="370"/>
      <c r="L862" s="370"/>
      <c r="M862" s="370"/>
      <c r="N862" s="370"/>
      <c r="O862" s="370"/>
      <c r="P862" s="370"/>
      <c r="Q862" s="370"/>
      <c r="R862" s="370"/>
      <c r="S862" s="370"/>
      <c r="T862" s="370"/>
      <c r="U862" s="370"/>
      <c r="V862" s="370"/>
      <c r="W862" s="370"/>
      <c r="X862" s="370"/>
      <c r="Y862" s="370"/>
      <c r="Z862" s="370"/>
    </row>
    <row r="863">
      <c r="A863" s="370"/>
      <c r="B863" s="370"/>
      <c r="C863" s="370"/>
      <c r="D863" s="370"/>
      <c r="E863" s="370"/>
      <c r="F863" s="370"/>
      <c r="G863" s="370"/>
      <c r="H863" s="370"/>
      <c r="I863" s="370"/>
      <c r="J863" s="370"/>
      <c r="K863" s="370"/>
      <c r="L863" s="370"/>
      <c r="M863" s="370"/>
      <c r="N863" s="370"/>
      <c r="O863" s="370"/>
      <c r="P863" s="370"/>
      <c r="Q863" s="370"/>
      <c r="R863" s="370"/>
      <c r="S863" s="370"/>
      <c r="T863" s="370"/>
      <c r="U863" s="370"/>
      <c r="V863" s="370"/>
      <c r="W863" s="370"/>
      <c r="X863" s="370"/>
      <c r="Y863" s="370"/>
      <c r="Z863" s="370"/>
    </row>
    <row r="864">
      <c r="A864" s="370"/>
      <c r="B864" s="370"/>
      <c r="C864" s="370"/>
      <c r="D864" s="370"/>
      <c r="E864" s="370"/>
      <c r="F864" s="370"/>
      <c r="G864" s="370"/>
      <c r="H864" s="370"/>
      <c r="I864" s="370"/>
      <c r="J864" s="370"/>
      <c r="K864" s="370"/>
      <c r="L864" s="370"/>
      <c r="M864" s="370"/>
      <c r="N864" s="370"/>
      <c r="O864" s="370"/>
      <c r="P864" s="370"/>
      <c r="Q864" s="370"/>
      <c r="R864" s="370"/>
      <c r="S864" s="370"/>
      <c r="T864" s="370"/>
      <c r="U864" s="370"/>
      <c r="V864" s="370"/>
      <c r="W864" s="370"/>
      <c r="X864" s="370"/>
      <c r="Y864" s="370"/>
      <c r="Z864" s="370"/>
    </row>
    <row r="865">
      <c r="A865" s="370"/>
      <c r="B865" s="370"/>
      <c r="C865" s="370"/>
      <c r="D865" s="370"/>
      <c r="E865" s="370"/>
      <c r="F865" s="370"/>
      <c r="G865" s="370"/>
      <c r="H865" s="370"/>
      <c r="I865" s="370"/>
      <c r="J865" s="370"/>
      <c r="K865" s="370"/>
      <c r="L865" s="370"/>
      <c r="M865" s="370"/>
      <c r="N865" s="370"/>
      <c r="O865" s="370"/>
      <c r="P865" s="370"/>
      <c r="Q865" s="370"/>
      <c r="R865" s="370"/>
      <c r="S865" s="370"/>
      <c r="T865" s="370"/>
      <c r="U865" s="370"/>
      <c r="V865" s="370"/>
      <c r="W865" s="370"/>
      <c r="X865" s="370"/>
      <c r="Y865" s="370"/>
      <c r="Z865" s="370"/>
    </row>
    <row r="866">
      <c r="A866" s="370"/>
      <c r="B866" s="370"/>
      <c r="C866" s="370"/>
      <c r="D866" s="370"/>
      <c r="E866" s="370"/>
      <c r="F866" s="370"/>
      <c r="G866" s="370"/>
      <c r="H866" s="370"/>
      <c r="I866" s="370"/>
      <c r="J866" s="370"/>
      <c r="K866" s="370"/>
      <c r="L866" s="370"/>
      <c r="M866" s="370"/>
      <c r="N866" s="370"/>
      <c r="O866" s="370"/>
      <c r="P866" s="370"/>
      <c r="Q866" s="370"/>
      <c r="R866" s="370"/>
      <c r="S866" s="370"/>
      <c r="T866" s="370"/>
      <c r="U866" s="370"/>
      <c r="V866" s="370"/>
      <c r="W866" s="370"/>
      <c r="X866" s="370"/>
      <c r="Y866" s="370"/>
      <c r="Z866" s="370"/>
    </row>
    <row r="867">
      <c r="A867" s="370"/>
      <c r="B867" s="370"/>
      <c r="C867" s="370"/>
      <c r="D867" s="370"/>
      <c r="E867" s="370"/>
      <c r="F867" s="370"/>
      <c r="G867" s="370"/>
      <c r="H867" s="370"/>
      <c r="I867" s="370"/>
      <c r="J867" s="370"/>
      <c r="K867" s="370"/>
      <c r="L867" s="370"/>
      <c r="M867" s="370"/>
      <c r="N867" s="370"/>
      <c r="O867" s="370"/>
      <c r="P867" s="370"/>
      <c r="Q867" s="370"/>
      <c r="R867" s="370"/>
      <c r="S867" s="370"/>
      <c r="T867" s="370"/>
      <c r="U867" s="370"/>
      <c r="V867" s="370"/>
      <c r="W867" s="370"/>
      <c r="X867" s="370"/>
      <c r="Y867" s="370"/>
      <c r="Z867" s="370"/>
    </row>
    <row r="868">
      <c r="A868" s="370"/>
      <c r="B868" s="370"/>
      <c r="C868" s="370"/>
      <c r="D868" s="370"/>
      <c r="E868" s="370"/>
      <c r="F868" s="370"/>
      <c r="G868" s="370"/>
      <c r="H868" s="370"/>
      <c r="I868" s="370"/>
      <c r="J868" s="370"/>
      <c r="K868" s="370"/>
      <c r="L868" s="370"/>
      <c r="M868" s="370"/>
      <c r="N868" s="370"/>
      <c r="O868" s="370"/>
      <c r="P868" s="370"/>
      <c r="Q868" s="370"/>
      <c r="R868" s="370"/>
      <c r="S868" s="370"/>
      <c r="T868" s="370"/>
      <c r="U868" s="370"/>
      <c r="V868" s="370"/>
      <c r="W868" s="370"/>
      <c r="X868" s="370"/>
      <c r="Y868" s="370"/>
      <c r="Z868" s="370"/>
    </row>
    <row r="869">
      <c r="A869" s="370"/>
      <c r="B869" s="370"/>
      <c r="C869" s="370"/>
      <c r="D869" s="370"/>
      <c r="E869" s="370"/>
      <c r="F869" s="370"/>
      <c r="G869" s="370"/>
      <c r="H869" s="370"/>
      <c r="I869" s="370"/>
      <c r="J869" s="370"/>
      <c r="K869" s="370"/>
      <c r="L869" s="370"/>
      <c r="M869" s="370"/>
      <c r="N869" s="370"/>
      <c r="O869" s="370"/>
      <c r="P869" s="370"/>
      <c r="Q869" s="370"/>
      <c r="R869" s="370"/>
      <c r="S869" s="370"/>
      <c r="T869" s="370"/>
      <c r="U869" s="370"/>
      <c r="V869" s="370"/>
      <c r="W869" s="370"/>
      <c r="X869" s="370"/>
      <c r="Y869" s="370"/>
      <c r="Z869" s="370"/>
    </row>
    <row r="870">
      <c r="A870" s="370"/>
      <c r="B870" s="370"/>
      <c r="C870" s="370"/>
      <c r="D870" s="370"/>
      <c r="E870" s="370"/>
      <c r="F870" s="370"/>
      <c r="G870" s="370"/>
      <c r="H870" s="370"/>
      <c r="I870" s="370"/>
      <c r="J870" s="370"/>
      <c r="K870" s="370"/>
      <c r="L870" s="370"/>
      <c r="M870" s="370"/>
      <c r="N870" s="370"/>
      <c r="O870" s="370"/>
      <c r="P870" s="370"/>
      <c r="Q870" s="370"/>
      <c r="R870" s="370"/>
      <c r="S870" s="370"/>
      <c r="T870" s="370"/>
      <c r="U870" s="370"/>
      <c r="V870" s="370"/>
      <c r="W870" s="370"/>
      <c r="X870" s="370"/>
      <c r="Y870" s="370"/>
      <c r="Z870" s="370"/>
    </row>
    <row r="871">
      <c r="A871" s="370"/>
      <c r="B871" s="370"/>
      <c r="C871" s="370"/>
      <c r="D871" s="370"/>
      <c r="E871" s="370"/>
      <c r="F871" s="370"/>
      <c r="G871" s="370"/>
      <c r="H871" s="370"/>
      <c r="I871" s="370"/>
      <c r="J871" s="370"/>
      <c r="K871" s="370"/>
      <c r="L871" s="370"/>
      <c r="M871" s="370"/>
      <c r="N871" s="370"/>
      <c r="O871" s="370"/>
      <c r="P871" s="370"/>
      <c r="Q871" s="370"/>
      <c r="R871" s="370"/>
      <c r="S871" s="370"/>
      <c r="T871" s="370"/>
      <c r="U871" s="370"/>
      <c r="V871" s="370"/>
      <c r="W871" s="370"/>
      <c r="X871" s="370"/>
      <c r="Y871" s="370"/>
      <c r="Z871" s="370"/>
    </row>
    <row r="872">
      <c r="A872" s="370"/>
      <c r="B872" s="370"/>
      <c r="C872" s="370"/>
      <c r="D872" s="370"/>
      <c r="E872" s="370"/>
      <c r="F872" s="370"/>
      <c r="G872" s="370"/>
      <c r="H872" s="370"/>
      <c r="I872" s="370"/>
      <c r="J872" s="370"/>
      <c r="K872" s="370"/>
      <c r="L872" s="370"/>
      <c r="M872" s="370"/>
      <c r="N872" s="370"/>
      <c r="O872" s="370"/>
      <c r="P872" s="370"/>
      <c r="Q872" s="370"/>
      <c r="R872" s="370"/>
      <c r="S872" s="370"/>
      <c r="T872" s="370"/>
      <c r="U872" s="370"/>
      <c r="V872" s="370"/>
      <c r="W872" s="370"/>
      <c r="X872" s="370"/>
      <c r="Y872" s="370"/>
      <c r="Z872" s="370"/>
    </row>
    <row r="873">
      <c r="A873" s="370"/>
      <c r="B873" s="370"/>
      <c r="C873" s="370"/>
      <c r="D873" s="370"/>
      <c r="E873" s="370"/>
      <c r="F873" s="370"/>
      <c r="G873" s="370"/>
      <c r="H873" s="370"/>
      <c r="I873" s="370"/>
      <c r="J873" s="370"/>
      <c r="K873" s="370"/>
      <c r="L873" s="370"/>
      <c r="M873" s="370"/>
      <c r="N873" s="370"/>
      <c r="O873" s="370"/>
      <c r="P873" s="370"/>
      <c r="Q873" s="370"/>
      <c r="R873" s="370"/>
      <c r="S873" s="370"/>
      <c r="T873" s="370"/>
      <c r="U873" s="370"/>
      <c r="V873" s="370"/>
      <c r="W873" s="370"/>
      <c r="X873" s="370"/>
      <c r="Y873" s="370"/>
      <c r="Z873" s="370"/>
    </row>
    <row r="874">
      <c r="A874" s="370"/>
      <c r="B874" s="370"/>
      <c r="C874" s="370"/>
      <c r="D874" s="370"/>
      <c r="E874" s="370"/>
      <c r="F874" s="370"/>
      <c r="G874" s="370"/>
      <c r="H874" s="370"/>
      <c r="I874" s="370"/>
      <c r="J874" s="370"/>
      <c r="K874" s="370"/>
      <c r="L874" s="370"/>
      <c r="M874" s="370"/>
      <c r="N874" s="370"/>
      <c r="O874" s="370"/>
      <c r="P874" s="370"/>
      <c r="Q874" s="370"/>
      <c r="R874" s="370"/>
      <c r="S874" s="370"/>
      <c r="T874" s="370"/>
      <c r="U874" s="370"/>
      <c r="V874" s="370"/>
      <c r="W874" s="370"/>
      <c r="X874" s="370"/>
      <c r="Y874" s="370"/>
      <c r="Z874" s="370"/>
    </row>
    <row r="875">
      <c r="A875" s="370"/>
      <c r="B875" s="370"/>
      <c r="C875" s="370"/>
      <c r="D875" s="370"/>
      <c r="E875" s="370"/>
      <c r="F875" s="370"/>
      <c r="G875" s="370"/>
      <c r="H875" s="370"/>
      <c r="I875" s="370"/>
      <c r="J875" s="370"/>
      <c r="K875" s="370"/>
      <c r="L875" s="370"/>
      <c r="M875" s="370"/>
      <c r="N875" s="370"/>
      <c r="O875" s="370"/>
      <c r="P875" s="370"/>
      <c r="Q875" s="370"/>
      <c r="R875" s="370"/>
      <c r="S875" s="370"/>
      <c r="T875" s="370"/>
      <c r="U875" s="370"/>
      <c r="V875" s="370"/>
      <c r="W875" s="370"/>
      <c r="X875" s="370"/>
      <c r="Y875" s="370"/>
      <c r="Z875" s="370"/>
    </row>
    <row r="876">
      <c r="A876" s="370"/>
      <c r="B876" s="370"/>
      <c r="C876" s="370"/>
      <c r="D876" s="370"/>
      <c r="E876" s="370"/>
      <c r="F876" s="370"/>
      <c r="G876" s="370"/>
      <c r="H876" s="370"/>
      <c r="I876" s="370"/>
      <c r="J876" s="370"/>
      <c r="K876" s="370"/>
      <c r="L876" s="370"/>
      <c r="M876" s="370"/>
      <c r="N876" s="370"/>
      <c r="O876" s="370"/>
      <c r="P876" s="370"/>
      <c r="Q876" s="370"/>
      <c r="R876" s="370"/>
      <c r="S876" s="370"/>
      <c r="T876" s="370"/>
      <c r="U876" s="370"/>
      <c r="V876" s="370"/>
      <c r="W876" s="370"/>
      <c r="X876" s="370"/>
      <c r="Y876" s="370"/>
      <c r="Z876" s="370"/>
    </row>
    <row r="877">
      <c r="A877" s="370"/>
      <c r="B877" s="370"/>
      <c r="C877" s="370"/>
      <c r="D877" s="370"/>
      <c r="E877" s="370"/>
      <c r="F877" s="370"/>
      <c r="G877" s="370"/>
      <c r="H877" s="370"/>
      <c r="I877" s="370"/>
      <c r="J877" s="370"/>
      <c r="K877" s="370"/>
      <c r="L877" s="370"/>
      <c r="M877" s="370"/>
      <c r="N877" s="370"/>
      <c r="O877" s="370"/>
      <c r="P877" s="370"/>
      <c r="Q877" s="370"/>
      <c r="R877" s="370"/>
      <c r="S877" s="370"/>
      <c r="T877" s="370"/>
      <c r="U877" s="370"/>
      <c r="V877" s="370"/>
      <c r="W877" s="370"/>
      <c r="X877" s="370"/>
      <c r="Y877" s="370"/>
      <c r="Z877" s="370"/>
    </row>
    <row r="878">
      <c r="A878" s="370"/>
      <c r="B878" s="370"/>
      <c r="C878" s="370"/>
      <c r="D878" s="370"/>
      <c r="E878" s="370"/>
      <c r="F878" s="370"/>
      <c r="G878" s="370"/>
      <c r="H878" s="370"/>
      <c r="I878" s="370"/>
      <c r="J878" s="370"/>
      <c r="K878" s="370"/>
      <c r="L878" s="370"/>
      <c r="M878" s="370"/>
      <c r="N878" s="370"/>
      <c r="O878" s="370"/>
      <c r="P878" s="370"/>
      <c r="Q878" s="370"/>
      <c r="R878" s="370"/>
      <c r="S878" s="370"/>
      <c r="T878" s="370"/>
      <c r="U878" s="370"/>
      <c r="V878" s="370"/>
      <c r="W878" s="370"/>
      <c r="X878" s="370"/>
      <c r="Y878" s="370"/>
      <c r="Z878" s="370"/>
    </row>
    <row r="879">
      <c r="A879" s="370"/>
      <c r="B879" s="370"/>
      <c r="C879" s="370"/>
      <c r="D879" s="370"/>
      <c r="E879" s="370"/>
      <c r="F879" s="370"/>
      <c r="G879" s="370"/>
      <c r="H879" s="370"/>
      <c r="I879" s="370"/>
      <c r="J879" s="370"/>
      <c r="K879" s="370"/>
      <c r="L879" s="370"/>
      <c r="M879" s="370"/>
      <c r="N879" s="370"/>
      <c r="O879" s="370"/>
      <c r="P879" s="370"/>
      <c r="Q879" s="370"/>
      <c r="R879" s="370"/>
      <c r="S879" s="370"/>
      <c r="T879" s="370"/>
      <c r="U879" s="370"/>
      <c r="V879" s="370"/>
      <c r="W879" s="370"/>
      <c r="X879" s="370"/>
      <c r="Y879" s="370"/>
      <c r="Z879" s="370"/>
    </row>
    <row r="880">
      <c r="A880" s="370"/>
      <c r="B880" s="370"/>
      <c r="C880" s="370"/>
      <c r="D880" s="370"/>
      <c r="E880" s="370"/>
      <c r="F880" s="370"/>
      <c r="G880" s="370"/>
      <c r="H880" s="370"/>
      <c r="I880" s="370"/>
      <c r="J880" s="370"/>
      <c r="K880" s="370"/>
      <c r="L880" s="370"/>
      <c r="M880" s="370"/>
      <c r="N880" s="370"/>
      <c r="O880" s="370"/>
      <c r="P880" s="370"/>
      <c r="Q880" s="370"/>
      <c r="R880" s="370"/>
      <c r="S880" s="370"/>
      <c r="T880" s="370"/>
      <c r="U880" s="370"/>
      <c r="V880" s="370"/>
      <c r="W880" s="370"/>
      <c r="X880" s="370"/>
      <c r="Y880" s="370"/>
      <c r="Z880" s="370"/>
    </row>
    <row r="881">
      <c r="A881" s="370"/>
      <c r="B881" s="370"/>
      <c r="C881" s="370"/>
      <c r="D881" s="370"/>
      <c r="E881" s="370"/>
      <c r="F881" s="370"/>
      <c r="G881" s="370"/>
      <c r="H881" s="370"/>
      <c r="I881" s="370"/>
      <c r="J881" s="370"/>
      <c r="K881" s="370"/>
      <c r="L881" s="370"/>
      <c r="M881" s="370"/>
      <c r="N881" s="370"/>
      <c r="O881" s="370"/>
      <c r="P881" s="370"/>
      <c r="Q881" s="370"/>
      <c r="R881" s="370"/>
      <c r="S881" s="370"/>
      <c r="T881" s="370"/>
      <c r="U881" s="370"/>
      <c r="V881" s="370"/>
      <c r="W881" s="370"/>
      <c r="X881" s="370"/>
      <c r="Y881" s="370"/>
      <c r="Z881" s="370"/>
    </row>
    <row r="882">
      <c r="A882" s="370"/>
      <c r="B882" s="370"/>
      <c r="C882" s="370"/>
      <c r="D882" s="370"/>
      <c r="E882" s="370"/>
      <c r="F882" s="370"/>
      <c r="G882" s="370"/>
      <c r="H882" s="370"/>
      <c r="I882" s="370"/>
      <c r="J882" s="370"/>
      <c r="K882" s="370"/>
      <c r="L882" s="370"/>
      <c r="M882" s="370"/>
      <c r="N882" s="370"/>
      <c r="O882" s="370"/>
      <c r="P882" s="370"/>
      <c r="Q882" s="370"/>
      <c r="R882" s="370"/>
      <c r="S882" s="370"/>
      <c r="T882" s="370"/>
      <c r="U882" s="370"/>
      <c r="V882" s="370"/>
      <c r="W882" s="370"/>
      <c r="X882" s="370"/>
      <c r="Y882" s="370"/>
      <c r="Z882" s="370"/>
    </row>
    <row r="883">
      <c r="A883" s="370"/>
      <c r="B883" s="370"/>
      <c r="C883" s="370"/>
      <c r="D883" s="370"/>
      <c r="E883" s="370"/>
      <c r="F883" s="370"/>
      <c r="G883" s="370"/>
      <c r="H883" s="370"/>
      <c r="I883" s="370"/>
      <c r="J883" s="370"/>
      <c r="K883" s="370"/>
      <c r="L883" s="370"/>
      <c r="M883" s="370"/>
      <c r="N883" s="370"/>
      <c r="O883" s="370"/>
      <c r="P883" s="370"/>
      <c r="Q883" s="370"/>
      <c r="R883" s="370"/>
      <c r="S883" s="370"/>
      <c r="T883" s="370"/>
      <c r="U883" s="370"/>
      <c r="V883" s="370"/>
      <c r="W883" s="370"/>
      <c r="X883" s="370"/>
      <c r="Y883" s="370"/>
      <c r="Z883" s="370"/>
    </row>
    <row r="884">
      <c r="A884" s="370"/>
      <c r="B884" s="370"/>
      <c r="C884" s="370"/>
      <c r="D884" s="370"/>
      <c r="E884" s="370"/>
      <c r="F884" s="370"/>
      <c r="G884" s="370"/>
      <c r="H884" s="370"/>
      <c r="I884" s="370"/>
      <c r="J884" s="370"/>
      <c r="K884" s="370"/>
      <c r="L884" s="370"/>
      <c r="M884" s="370"/>
      <c r="N884" s="370"/>
      <c r="O884" s="370"/>
      <c r="P884" s="370"/>
      <c r="Q884" s="370"/>
      <c r="R884" s="370"/>
      <c r="S884" s="370"/>
      <c r="T884" s="370"/>
      <c r="U884" s="370"/>
      <c r="V884" s="370"/>
      <c r="W884" s="370"/>
      <c r="X884" s="370"/>
      <c r="Y884" s="370"/>
      <c r="Z884" s="370"/>
    </row>
    <row r="885">
      <c r="A885" s="370"/>
      <c r="B885" s="370"/>
      <c r="C885" s="370"/>
      <c r="D885" s="370"/>
      <c r="E885" s="370"/>
      <c r="F885" s="370"/>
      <c r="G885" s="370"/>
      <c r="H885" s="370"/>
      <c r="I885" s="370"/>
      <c r="J885" s="370"/>
      <c r="K885" s="370"/>
      <c r="L885" s="370"/>
      <c r="M885" s="370"/>
      <c r="N885" s="370"/>
      <c r="O885" s="370"/>
      <c r="P885" s="370"/>
      <c r="Q885" s="370"/>
      <c r="R885" s="370"/>
      <c r="S885" s="370"/>
      <c r="T885" s="370"/>
      <c r="U885" s="370"/>
      <c r="V885" s="370"/>
      <c r="W885" s="370"/>
      <c r="X885" s="370"/>
      <c r="Y885" s="370"/>
      <c r="Z885" s="370"/>
    </row>
    <row r="886">
      <c r="A886" s="370"/>
      <c r="B886" s="370"/>
      <c r="C886" s="370"/>
      <c r="D886" s="370"/>
      <c r="E886" s="370"/>
      <c r="F886" s="370"/>
      <c r="G886" s="370"/>
      <c r="H886" s="370"/>
      <c r="I886" s="370"/>
      <c r="J886" s="370"/>
      <c r="K886" s="370"/>
      <c r="L886" s="370"/>
      <c r="M886" s="370"/>
      <c r="N886" s="370"/>
      <c r="O886" s="370"/>
      <c r="P886" s="370"/>
      <c r="Q886" s="370"/>
      <c r="R886" s="370"/>
      <c r="S886" s="370"/>
      <c r="T886" s="370"/>
      <c r="U886" s="370"/>
      <c r="V886" s="370"/>
      <c r="W886" s="370"/>
      <c r="X886" s="370"/>
      <c r="Y886" s="370"/>
      <c r="Z886" s="370"/>
    </row>
    <row r="887">
      <c r="A887" s="370"/>
      <c r="B887" s="370"/>
      <c r="C887" s="370"/>
      <c r="D887" s="370"/>
      <c r="E887" s="370"/>
      <c r="F887" s="370"/>
      <c r="G887" s="370"/>
      <c r="H887" s="370"/>
      <c r="I887" s="370"/>
      <c r="J887" s="370"/>
      <c r="K887" s="370"/>
      <c r="L887" s="370"/>
      <c r="M887" s="370"/>
      <c r="N887" s="370"/>
      <c r="O887" s="370"/>
      <c r="P887" s="370"/>
      <c r="Q887" s="370"/>
      <c r="R887" s="370"/>
      <c r="S887" s="370"/>
      <c r="T887" s="370"/>
      <c r="U887" s="370"/>
      <c r="V887" s="370"/>
      <c r="W887" s="370"/>
      <c r="X887" s="370"/>
      <c r="Y887" s="370"/>
      <c r="Z887" s="370"/>
    </row>
    <row r="888">
      <c r="A888" s="370"/>
      <c r="B888" s="370"/>
      <c r="C888" s="370"/>
      <c r="D888" s="370"/>
      <c r="E888" s="370"/>
      <c r="F888" s="370"/>
      <c r="G888" s="370"/>
      <c r="H888" s="370"/>
      <c r="I888" s="370"/>
      <c r="J888" s="370"/>
      <c r="K888" s="370"/>
      <c r="L888" s="370"/>
      <c r="M888" s="370"/>
      <c r="N888" s="370"/>
      <c r="O888" s="370"/>
      <c r="P888" s="370"/>
      <c r="Q888" s="370"/>
      <c r="R888" s="370"/>
      <c r="S888" s="370"/>
      <c r="T888" s="370"/>
      <c r="U888" s="370"/>
      <c r="V888" s="370"/>
      <c r="W888" s="370"/>
      <c r="X888" s="370"/>
      <c r="Y888" s="370"/>
      <c r="Z888" s="370"/>
    </row>
    <row r="889">
      <c r="A889" s="370"/>
      <c r="B889" s="370"/>
      <c r="C889" s="370"/>
      <c r="D889" s="370"/>
      <c r="E889" s="370"/>
      <c r="F889" s="370"/>
      <c r="G889" s="370"/>
      <c r="H889" s="370"/>
      <c r="I889" s="370"/>
      <c r="J889" s="370"/>
      <c r="K889" s="370"/>
      <c r="L889" s="370"/>
      <c r="M889" s="370"/>
      <c r="N889" s="370"/>
      <c r="O889" s="370"/>
      <c r="P889" s="370"/>
      <c r="Q889" s="370"/>
      <c r="R889" s="370"/>
      <c r="S889" s="370"/>
      <c r="T889" s="370"/>
      <c r="U889" s="370"/>
      <c r="V889" s="370"/>
      <c r="W889" s="370"/>
      <c r="X889" s="370"/>
      <c r="Y889" s="370"/>
      <c r="Z889" s="370"/>
    </row>
    <row r="890">
      <c r="A890" s="370"/>
      <c r="B890" s="370"/>
      <c r="C890" s="370"/>
      <c r="D890" s="370"/>
      <c r="E890" s="370"/>
      <c r="F890" s="370"/>
      <c r="G890" s="370"/>
      <c r="H890" s="370"/>
      <c r="I890" s="370"/>
      <c r="J890" s="370"/>
      <c r="K890" s="370"/>
      <c r="L890" s="370"/>
      <c r="M890" s="370"/>
      <c r="N890" s="370"/>
      <c r="O890" s="370"/>
      <c r="P890" s="370"/>
      <c r="Q890" s="370"/>
      <c r="R890" s="370"/>
      <c r="S890" s="370"/>
      <c r="T890" s="370"/>
      <c r="U890" s="370"/>
      <c r="V890" s="370"/>
      <c r="W890" s="370"/>
      <c r="X890" s="370"/>
      <c r="Y890" s="370"/>
      <c r="Z890" s="370"/>
    </row>
    <row r="891">
      <c r="A891" s="370"/>
      <c r="B891" s="370"/>
      <c r="C891" s="370"/>
      <c r="D891" s="370"/>
      <c r="E891" s="370"/>
      <c r="F891" s="370"/>
      <c r="G891" s="370"/>
      <c r="H891" s="370"/>
      <c r="I891" s="370"/>
      <c r="J891" s="370"/>
      <c r="K891" s="370"/>
      <c r="L891" s="370"/>
      <c r="M891" s="370"/>
      <c r="N891" s="370"/>
      <c r="O891" s="370"/>
      <c r="P891" s="370"/>
      <c r="Q891" s="370"/>
      <c r="R891" s="370"/>
      <c r="S891" s="370"/>
      <c r="T891" s="370"/>
      <c r="U891" s="370"/>
      <c r="V891" s="370"/>
      <c r="W891" s="370"/>
      <c r="X891" s="370"/>
      <c r="Y891" s="370"/>
      <c r="Z891" s="370"/>
    </row>
    <row r="892">
      <c r="A892" s="370"/>
      <c r="B892" s="370"/>
      <c r="C892" s="370"/>
      <c r="D892" s="370"/>
      <c r="E892" s="370"/>
      <c r="F892" s="370"/>
      <c r="G892" s="370"/>
      <c r="H892" s="370"/>
      <c r="I892" s="370"/>
      <c r="J892" s="370"/>
      <c r="K892" s="370"/>
      <c r="L892" s="370"/>
      <c r="M892" s="370"/>
      <c r="N892" s="370"/>
      <c r="O892" s="370"/>
      <c r="P892" s="370"/>
      <c r="Q892" s="370"/>
      <c r="R892" s="370"/>
      <c r="S892" s="370"/>
      <c r="T892" s="370"/>
      <c r="U892" s="370"/>
      <c r="V892" s="370"/>
      <c r="W892" s="370"/>
      <c r="X892" s="370"/>
      <c r="Y892" s="370"/>
      <c r="Z892" s="370"/>
    </row>
    <row r="893">
      <c r="A893" s="370"/>
      <c r="B893" s="370"/>
      <c r="C893" s="370"/>
      <c r="D893" s="370"/>
      <c r="E893" s="370"/>
      <c r="F893" s="370"/>
      <c r="G893" s="370"/>
      <c r="H893" s="370"/>
      <c r="I893" s="370"/>
      <c r="J893" s="370"/>
      <c r="K893" s="370"/>
      <c r="L893" s="370"/>
      <c r="M893" s="370"/>
      <c r="N893" s="370"/>
      <c r="O893" s="370"/>
      <c r="P893" s="370"/>
      <c r="Q893" s="370"/>
      <c r="R893" s="370"/>
      <c r="S893" s="370"/>
      <c r="T893" s="370"/>
      <c r="U893" s="370"/>
      <c r="V893" s="370"/>
      <c r="W893" s="370"/>
      <c r="X893" s="370"/>
      <c r="Y893" s="370"/>
      <c r="Z893" s="370"/>
    </row>
    <row r="894">
      <c r="A894" s="370"/>
      <c r="B894" s="370"/>
      <c r="C894" s="370"/>
      <c r="D894" s="370"/>
      <c r="E894" s="370"/>
      <c r="F894" s="370"/>
      <c r="G894" s="370"/>
      <c r="H894" s="370"/>
      <c r="I894" s="370"/>
      <c r="J894" s="370"/>
      <c r="K894" s="370"/>
      <c r="L894" s="370"/>
      <c r="M894" s="370"/>
      <c r="N894" s="370"/>
      <c r="O894" s="370"/>
      <c r="P894" s="370"/>
      <c r="Q894" s="370"/>
      <c r="R894" s="370"/>
      <c r="S894" s="370"/>
      <c r="T894" s="370"/>
      <c r="U894" s="370"/>
      <c r="V894" s="370"/>
      <c r="W894" s="370"/>
      <c r="X894" s="370"/>
      <c r="Y894" s="370"/>
      <c r="Z894" s="370"/>
    </row>
    <row r="895">
      <c r="A895" s="370"/>
      <c r="B895" s="370"/>
      <c r="C895" s="370"/>
      <c r="D895" s="370"/>
      <c r="E895" s="370"/>
      <c r="F895" s="370"/>
      <c r="G895" s="370"/>
      <c r="H895" s="370"/>
      <c r="I895" s="370"/>
      <c r="J895" s="370"/>
      <c r="K895" s="370"/>
      <c r="L895" s="370"/>
      <c r="M895" s="370"/>
      <c r="N895" s="370"/>
      <c r="O895" s="370"/>
      <c r="P895" s="370"/>
      <c r="Q895" s="370"/>
      <c r="R895" s="370"/>
      <c r="S895" s="370"/>
      <c r="T895" s="370"/>
      <c r="U895" s="370"/>
      <c r="V895" s="370"/>
      <c r="W895" s="370"/>
      <c r="X895" s="370"/>
      <c r="Y895" s="370"/>
      <c r="Z895" s="370"/>
    </row>
    <row r="896">
      <c r="A896" s="370"/>
      <c r="B896" s="370"/>
      <c r="C896" s="370"/>
      <c r="D896" s="370"/>
      <c r="E896" s="370"/>
      <c r="F896" s="370"/>
      <c r="G896" s="370"/>
      <c r="H896" s="370"/>
      <c r="I896" s="370"/>
      <c r="J896" s="370"/>
      <c r="K896" s="370"/>
      <c r="L896" s="370"/>
      <c r="M896" s="370"/>
      <c r="N896" s="370"/>
      <c r="O896" s="370"/>
      <c r="P896" s="370"/>
      <c r="Q896" s="370"/>
      <c r="R896" s="370"/>
      <c r="S896" s="370"/>
      <c r="T896" s="370"/>
      <c r="U896" s="370"/>
      <c r="V896" s="370"/>
      <c r="W896" s="370"/>
      <c r="X896" s="370"/>
      <c r="Y896" s="370"/>
      <c r="Z896" s="370"/>
    </row>
    <row r="897">
      <c r="A897" s="370"/>
      <c r="B897" s="370"/>
      <c r="C897" s="370"/>
      <c r="D897" s="370"/>
      <c r="E897" s="370"/>
      <c r="F897" s="370"/>
      <c r="G897" s="370"/>
      <c r="H897" s="370"/>
      <c r="I897" s="370"/>
      <c r="J897" s="370"/>
      <c r="K897" s="370"/>
      <c r="L897" s="370"/>
      <c r="M897" s="370"/>
      <c r="N897" s="370"/>
      <c r="O897" s="370"/>
      <c r="P897" s="370"/>
      <c r="Q897" s="370"/>
      <c r="R897" s="370"/>
      <c r="S897" s="370"/>
      <c r="T897" s="370"/>
      <c r="U897" s="370"/>
      <c r="V897" s="370"/>
      <c r="W897" s="370"/>
      <c r="X897" s="370"/>
      <c r="Y897" s="370"/>
      <c r="Z897" s="370"/>
    </row>
    <row r="898">
      <c r="A898" s="370"/>
      <c r="B898" s="370"/>
      <c r="C898" s="370"/>
      <c r="D898" s="370"/>
      <c r="E898" s="370"/>
      <c r="F898" s="370"/>
      <c r="G898" s="370"/>
      <c r="H898" s="370"/>
      <c r="I898" s="370"/>
      <c r="J898" s="370"/>
      <c r="K898" s="370"/>
      <c r="L898" s="370"/>
      <c r="M898" s="370"/>
      <c r="N898" s="370"/>
      <c r="O898" s="370"/>
      <c r="P898" s="370"/>
      <c r="Q898" s="370"/>
      <c r="R898" s="370"/>
      <c r="S898" s="370"/>
      <c r="T898" s="370"/>
      <c r="U898" s="370"/>
      <c r="V898" s="370"/>
      <c r="W898" s="370"/>
      <c r="X898" s="370"/>
      <c r="Y898" s="370"/>
      <c r="Z898" s="370"/>
    </row>
    <row r="899">
      <c r="A899" s="370"/>
      <c r="B899" s="370"/>
      <c r="C899" s="370"/>
      <c r="D899" s="370"/>
      <c r="E899" s="370"/>
      <c r="F899" s="370"/>
      <c r="G899" s="370"/>
      <c r="H899" s="370"/>
      <c r="I899" s="370"/>
      <c r="J899" s="370"/>
      <c r="K899" s="370"/>
      <c r="L899" s="370"/>
      <c r="M899" s="370"/>
      <c r="N899" s="370"/>
      <c r="O899" s="370"/>
      <c r="P899" s="370"/>
      <c r="Q899" s="370"/>
      <c r="R899" s="370"/>
      <c r="S899" s="370"/>
      <c r="T899" s="370"/>
      <c r="U899" s="370"/>
      <c r="V899" s="370"/>
      <c r="W899" s="370"/>
      <c r="X899" s="370"/>
      <c r="Y899" s="370"/>
      <c r="Z899" s="370"/>
    </row>
    <row r="900">
      <c r="A900" s="370"/>
      <c r="B900" s="370"/>
      <c r="C900" s="370"/>
      <c r="D900" s="370"/>
      <c r="E900" s="370"/>
      <c r="F900" s="370"/>
      <c r="G900" s="370"/>
      <c r="H900" s="370"/>
      <c r="I900" s="370"/>
      <c r="J900" s="370"/>
      <c r="K900" s="370"/>
      <c r="L900" s="370"/>
      <c r="M900" s="370"/>
      <c r="N900" s="370"/>
      <c r="O900" s="370"/>
      <c r="P900" s="370"/>
      <c r="Q900" s="370"/>
      <c r="R900" s="370"/>
      <c r="S900" s="370"/>
      <c r="T900" s="370"/>
      <c r="U900" s="370"/>
      <c r="V900" s="370"/>
      <c r="W900" s="370"/>
      <c r="X900" s="370"/>
      <c r="Y900" s="370"/>
      <c r="Z900" s="370"/>
    </row>
    <row r="901">
      <c r="A901" s="370"/>
      <c r="B901" s="370"/>
      <c r="C901" s="370"/>
      <c r="D901" s="370"/>
      <c r="E901" s="370"/>
      <c r="F901" s="370"/>
      <c r="G901" s="370"/>
      <c r="H901" s="370"/>
      <c r="I901" s="370"/>
      <c r="J901" s="370"/>
      <c r="K901" s="370"/>
      <c r="L901" s="370"/>
      <c r="M901" s="370"/>
      <c r="N901" s="370"/>
      <c r="O901" s="370"/>
      <c r="P901" s="370"/>
      <c r="Q901" s="370"/>
      <c r="R901" s="370"/>
      <c r="S901" s="370"/>
      <c r="T901" s="370"/>
      <c r="U901" s="370"/>
      <c r="V901" s="370"/>
      <c r="W901" s="370"/>
      <c r="X901" s="370"/>
      <c r="Y901" s="370"/>
      <c r="Z901" s="370"/>
    </row>
    <row r="902">
      <c r="A902" s="370"/>
      <c r="B902" s="370"/>
      <c r="C902" s="370"/>
      <c r="D902" s="370"/>
      <c r="E902" s="370"/>
      <c r="F902" s="370"/>
      <c r="G902" s="370"/>
      <c r="H902" s="370"/>
      <c r="I902" s="370"/>
      <c r="J902" s="370"/>
      <c r="K902" s="370"/>
      <c r="L902" s="370"/>
      <c r="M902" s="370"/>
      <c r="N902" s="370"/>
      <c r="O902" s="370"/>
      <c r="P902" s="370"/>
      <c r="Q902" s="370"/>
      <c r="R902" s="370"/>
      <c r="S902" s="370"/>
      <c r="T902" s="370"/>
      <c r="U902" s="370"/>
      <c r="V902" s="370"/>
      <c r="W902" s="370"/>
      <c r="X902" s="370"/>
      <c r="Y902" s="370"/>
      <c r="Z902" s="370"/>
    </row>
    <row r="903">
      <c r="A903" s="370"/>
      <c r="B903" s="370"/>
      <c r="C903" s="370"/>
      <c r="D903" s="370"/>
      <c r="E903" s="370"/>
      <c r="F903" s="370"/>
      <c r="G903" s="370"/>
      <c r="H903" s="370"/>
      <c r="I903" s="370"/>
      <c r="J903" s="370"/>
      <c r="K903" s="370"/>
      <c r="L903" s="370"/>
      <c r="M903" s="370"/>
      <c r="N903" s="370"/>
      <c r="O903" s="370"/>
      <c r="P903" s="370"/>
      <c r="Q903" s="370"/>
      <c r="R903" s="370"/>
      <c r="S903" s="370"/>
      <c r="T903" s="370"/>
      <c r="U903" s="370"/>
      <c r="V903" s="370"/>
      <c r="W903" s="370"/>
      <c r="X903" s="370"/>
      <c r="Y903" s="370"/>
      <c r="Z903" s="370"/>
    </row>
    <row r="904">
      <c r="A904" s="370"/>
      <c r="B904" s="370"/>
      <c r="C904" s="370"/>
      <c r="D904" s="370"/>
      <c r="E904" s="370"/>
      <c r="F904" s="370"/>
      <c r="G904" s="370"/>
      <c r="H904" s="370"/>
      <c r="I904" s="370"/>
      <c r="J904" s="370"/>
      <c r="K904" s="370"/>
      <c r="L904" s="370"/>
      <c r="M904" s="370"/>
      <c r="N904" s="370"/>
      <c r="O904" s="370"/>
      <c r="P904" s="370"/>
      <c r="Q904" s="370"/>
      <c r="R904" s="370"/>
      <c r="S904" s="370"/>
      <c r="T904" s="370"/>
      <c r="U904" s="370"/>
      <c r="V904" s="370"/>
      <c r="W904" s="370"/>
      <c r="X904" s="370"/>
      <c r="Y904" s="370"/>
      <c r="Z904" s="370"/>
    </row>
    <row r="905">
      <c r="A905" s="370"/>
      <c r="B905" s="370"/>
      <c r="C905" s="370"/>
      <c r="D905" s="370"/>
      <c r="E905" s="370"/>
      <c r="F905" s="370"/>
      <c r="G905" s="370"/>
      <c r="H905" s="370"/>
      <c r="I905" s="370"/>
      <c r="J905" s="370"/>
      <c r="K905" s="370"/>
      <c r="L905" s="370"/>
      <c r="M905" s="370"/>
      <c r="N905" s="370"/>
      <c r="O905" s="370"/>
      <c r="P905" s="370"/>
      <c r="Q905" s="370"/>
      <c r="R905" s="370"/>
      <c r="S905" s="370"/>
      <c r="T905" s="370"/>
      <c r="U905" s="370"/>
      <c r="V905" s="370"/>
      <c r="W905" s="370"/>
      <c r="X905" s="370"/>
      <c r="Y905" s="370"/>
      <c r="Z905" s="370"/>
    </row>
    <row r="906">
      <c r="A906" s="370"/>
      <c r="B906" s="370"/>
      <c r="C906" s="370"/>
      <c r="D906" s="370"/>
      <c r="E906" s="370"/>
      <c r="F906" s="370"/>
      <c r="G906" s="370"/>
      <c r="H906" s="370"/>
      <c r="I906" s="370"/>
      <c r="J906" s="370"/>
      <c r="K906" s="370"/>
      <c r="L906" s="370"/>
      <c r="M906" s="370"/>
      <c r="N906" s="370"/>
      <c r="O906" s="370"/>
      <c r="P906" s="370"/>
      <c r="Q906" s="370"/>
      <c r="R906" s="370"/>
      <c r="S906" s="370"/>
      <c r="T906" s="370"/>
      <c r="U906" s="370"/>
      <c r="V906" s="370"/>
      <c r="W906" s="370"/>
      <c r="X906" s="370"/>
      <c r="Y906" s="370"/>
      <c r="Z906" s="370"/>
    </row>
    <row r="907">
      <c r="A907" s="370"/>
      <c r="B907" s="370"/>
      <c r="C907" s="370"/>
      <c r="D907" s="370"/>
      <c r="E907" s="370"/>
      <c r="F907" s="370"/>
      <c r="G907" s="370"/>
      <c r="H907" s="370"/>
      <c r="I907" s="370"/>
      <c r="J907" s="370"/>
      <c r="K907" s="370"/>
      <c r="L907" s="370"/>
      <c r="M907" s="370"/>
      <c r="N907" s="370"/>
      <c r="O907" s="370"/>
      <c r="P907" s="370"/>
      <c r="Q907" s="370"/>
      <c r="R907" s="370"/>
      <c r="S907" s="370"/>
      <c r="T907" s="370"/>
      <c r="U907" s="370"/>
      <c r="V907" s="370"/>
      <c r="W907" s="370"/>
      <c r="X907" s="370"/>
      <c r="Y907" s="370"/>
      <c r="Z907" s="370"/>
    </row>
    <row r="908">
      <c r="A908" s="370"/>
      <c r="B908" s="370"/>
      <c r="C908" s="370"/>
      <c r="D908" s="370"/>
      <c r="E908" s="370"/>
      <c r="F908" s="370"/>
      <c r="G908" s="370"/>
      <c r="H908" s="370"/>
      <c r="I908" s="370"/>
      <c r="J908" s="370"/>
      <c r="K908" s="370"/>
      <c r="L908" s="370"/>
      <c r="M908" s="370"/>
      <c r="N908" s="370"/>
      <c r="O908" s="370"/>
      <c r="P908" s="370"/>
      <c r="Q908" s="370"/>
      <c r="R908" s="370"/>
      <c r="S908" s="370"/>
      <c r="T908" s="370"/>
      <c r="U908" s="370"/>
      <c r="V908" s="370"/>
      <c r="W908" s="370"/>
      <c r="X908" s="370"/>
      <c r="Y908" s="370"/>
      <c r="Z908" s="370"/>
    </row>
    <row r="909">
      <c r="A909" s="370"/>
      <c r="B909" s="370"/>
      <c r="C909" s="370"/>
      <c r="D909" s="370"/>
      <c r="E909" s="370"/>
      <c r="F909" s="370"/>
      <c r="G909" s="370"/>
      <c r="H909" s="370"/>
      <c r="I909" s="370"/>
      <c r="J909" s="370"/>
      <c r="K909" s="370"/>
      <c r="L909" s="370"/>
      <c r="M909" s="370"/>
      <c r="N909" s="370"/>
      <c r="O909" s="370"/>
      <c r="P909" s="370"/>
      <c r="Q909" s="370"/>
      <c r="R909" s="370"/>
      <c r="S909" s="370"/>
      <c r="T909" s="370"/>
      <c r="U909" s="370"/>
      <c r="V909" s="370"/>
      <c r="W909" s="370"/>
      <c r="X909" s="370"/>
      <c r="Y909" s="370"/>
      <c r="Z909" s="370"/>
    </row>
    <row r="910">
      <c r="A910" s="370"/>
      <c r="B910" s="370"/>
      <c r="C910" s="370"/>
      <c r="D910" s="370"/>
      <c r="E910" s="370"/>
      <c r="F910" s="370"/>
      <c r="G910" s="370"/>
      <c r="H910" s="370"/>
      <c r="I910" s="370"/>
      <c r="J910" s="370"/>
      <c r="K910" s="370"/>
      <c r="L910" s="370"/>
      <c r="M910" s="370"/>
      <c r="N910" s="370"/>
      <c r="O910" s="370"/>
      <c r="P910" s="370"/>
      <c r="Q910" s="370"/>
      <c r="R910" s="370"/>
      <c r="S910" s="370"/>
      <c r="T910" s="370"/>
      <c r="U910" s="370"/>
      <c r="V910" s="370"/>
      <c r="W910" s="370"/>
      <c r="X910" s="370"/>
      <c r="Y910" s="370"/>
      <c r="Z910" s="370"/>
    </row>
    <row r="911">
      <c r="A911" s="370"/>
      <c r="B911" s="370"/>
      <c r="C911" s="370"/>
      <c r="D911" s="370"/>
      <c r="E911" s="370"/>
      <c r="F911" s="370"/>
      <c r="G911" s="370"/>
      <c r="H911" s="370"/>
      <c r="I911" s="370"/>
      <c r="J911" s="370"/>
      <c r="K911" s="370"/>
      <c r="L911" s="370"/>
      <c r="M911" s="370"/>
      <c r="N911" s="370"/>
      <c r="O911" s="370"/>
      <c r="P911" s="370"/>
      <c r="Q911" s="370"/>
      <c r="R911" s="370"/>
      <c r="S911" s="370"/>
      <c r="T911" s="370"/>
      <c r="U911" s="370"/>
      <c r="V911" s="370"/>
      <c r="W911" s="370"/>
      <c r="X911" s="370"/>
      <c r="Y911" s="370"/>
      <c r="Z911" s="370"/>
    </row>
    <row r="912">
      <c r="A912" s="370"/>
      <c r="B912" s="370"/>
      <c r="C912" s="370"/>
      <c r="D912" s="370"/>
      <c r="E912" s="370"/>
      <c r="F912" s="370"/>
      <c r="G912" s="370"/>
      <c r="H912" s="370"/>
      <c r="I912" s="370"/>
      <c r="J912" s="370"/>
      <c r="K912" s="370"/>
      <c r="L912" s="370"/>
      <c r="M912" s="370"/>
      <c r="N912" s="370"/>
      <c r="O912" s="370"/>
      <c r="P912" s="370"/>
      <c r="Q912" s="370"/>
      <c r="R912" s="370"/>
      <c r="S912" s="370"/>
      <c r="T912" s="370"/>
      <c r="U912" s="370"/>
      <c r="V912" s="370"/>
      <c r="W912" s="370"/>
      <c r="X912" s="370"/>
      <c r="Y912" s="370"/>
      <c r="Z912" s="370"/>
    </row>
    <row r="913">
      <c r="A913" s="370"/>
      <c r="B913" s="370"/>
      <c r="C913" s="370"/>
      <c r="D913" s="370"/>
      <c r="E913" s="370"/>
      <c r="F913" s="370"/>
      <c r="G913" s="370"/>
      <c r="H913" s="370"/>
      <c r="I913" s="370"/>
      <c r="J913" s="370"/>
      <c r="K913" s="370"/>
      <c r="L913" s="370"/>
      <c r="M913" s="370"/>
      <c r="N913" s="370"/>
      <c r="O913" s="370"/>
      <c r="P913" s="370"/>
      <c r="Q913" s="370"/>
      <c r="R913" s="370"/>
      <c r="S913" s="370"/>
      <c r="T913" s="370"/>
      <c r="U913" s="370"/>
      <c r="V913" s="370"/>
      <c r="W913" s="370"/>
      <c r="X913" s="370"/>
      <c r="Y913" s="370"/>
      <c r="Z913" s="370"/>
    </row>
    <row r="914">
      <c r="A914" s="370"/>
      <c r="B914" s="370"/>
      <c r="C914" s="370"/>
      <c r="D914" s="370"/>
      <c r="E914" s="370"/>
      <c r="F914" s="370"/>
      <c r="G914" s="370"/>
      <c r="H914" s="370"/>
      <c r="I914" s="370"/>
      <c r="J914" s="370"/>
      <c r="K914" s="370"/>
      <c r="L914" s="370"/>
      <c r="M914" s="370"/>
      <c r="N914" s="370"/>
      <c r="O914" s="370"/>
      <c r="P914" s="370"/>
      <c r="Q914" s="370"/>
      <c r="R914" s="370"/>
      <c r="S914" s="370"/>
      <c r="T914" s="370"/>
      <c r="U914" s="370"/>
      <c r="V914" s="370"/>
      <c r="W914" s="370"/>
      <c r="X914" s="370"/>
      <c r="Y914" s="370"/>
      <c r="Z914" s="370"/>
    </row>
    <row r="915">
      <c r="A915" s="370"/>
      <c r="B915" s="370"/>
      <c r="C915" s="370"/>
      <c r="D915" s="370"/>
      <c r="E915" s="370"/>
      <c r="F915" s="370"/>
      <c r="G915" s="370"/>
      <c r="H915" s="370"/>
      <c r="I915" s="370"/>
      <c r="J915" s="370"/>
      <c r="K915" s="370"/>
      <c r="L915" s="370"/>
      <c r="M915" s="370"/>
      <c r="N915" s="370"/>
      <c r="O915" s="370"/>
      <c r="P915" s="370"/>
      <c r="Q915" s="370"/>
      <c r="R915" s="370"/>
      <c r="S915" s="370"/>
      <c r="T915" s="370"/>
      <c r="U915" s="370"/>
      <c r="V915" s="370"/>
      <c r="W915" s="370"/>
      <c r="X915" s="370"/>
      <c r="Y915" s="370"/>
      <c r="Z915" s="370"/>
    </row>
    <row r="916">
      <c r="A916" s="370"/>
      <c r="B916" s="370"/>
      <c r="C916" s="370"/>
      <c r="D916" s="370"/>
      <c r="E916" s="370"/>
      <c r="F916" s="370"/>
      <c r="G916" s="370"/>
      <c r="H916" s="370"/>
      <c r="I916" s="370"/>
      <c r="J916" s="370"/>
      <c r="K916" s="370"/>
      <c r="L916" s="370"/>
      <c r="M916" s="370"/>
      <c r="N916" s="370"/>
      <c r="O916" s="370"/>
      <c r="P916" s="370"/>
      <c r="Q916" s="370"/>
      <c r="R916" s="370"/>
      <c r="S916" s="370"/>
      <c r="T916" s="370"/>
      <c r="U916" s="370"/>
      <c r="V916" s="370"/>
      <c r="W916" s="370"/>
      <c r="X916" s="370"/>
      <c r="Y916" s="370"/>
      <c r="Z916" s="370"/>
    </row>
    <row r="917">
      <c r="A917" s="370"/>
      <c r="B917" s="370"/>
      <c r="C917" s="370"/>
      <c r="D917" s="370"/>
      <c r="E917" s="370"/>
      <c r="F917" s="370"/>
      <c r="G917" s="370"/>
      <c r="H917" s="370"/>
      <c r="I917" s="370"/>
      <c r="J917" s="370"/>
      <c r="K917" s="370"/>
      <c r="L917" s="370"/>
      <c r="M917" s="370"/>
      <c r="N917" s="370"/>
      <c r="O917" s="370"/>
      <c r="P917" s="370"/>
      <c r="Q917" s="370"/>
      <c r="R917" s="370"/>
      <c r="S917" s="370"/>
      <c r="T917" s="370"/>
      <c r="U917" s="370"/>
      <c r="V917" s="370"/>
      <c r="W917" s="370"/>
      <c r="X917" s="370"/>
      <c r="Y917" s="370"/>
      <c r="Z917" s="370"/>
    </row>
    <row r="918">
      <c r="A918" s="370"/>
      <c r="B918" s="370"/>
      <c r="C918" s="370"/>
      <c r="D918" s="370"/>
      <c r="E918" s="370"/>
      <c r="F918" s="370"/>
      <c r="G918" s="370"/>
      <c r="H918" s="370"/>
      <c r="I918" s="370"/>
      <c r="J918" s="370"/>
      <c r="K918" s="370"/>
      <c r="L918" s="370"/>
      <c r="M918" s="370"/>
      <c r="N918" s="370"/>
      <c r="O918" s="370"/>
      <c r="P918" s="370"/>
      <c r="Q918" s="370"/>
      <c r="R918" s="370"/>
      <c r="S918" s="370"/>
      <c r="T918" s="370"/>
      <c r="U918" s="370"/>
      <c r="V918" s="370"/>
      <c r="W918" s="370"/>
      <c r="X918" s="370"/>
      <c r="Y918" s="370"/>
      <c r="Z918" s="370"/>
    </row>
    <row r="919">
      <c r="A919" s="370"/>
      <c r="B919" s="370"/>
      <c r="C919" s="370"/>
      <c r="D919" s="370"/>
      <c r="E919" s="370"/>
      <c r="F919" s="370"/>
      <c r="G919" s="370"/>
      <c r="H919" s="370"/>
      <c r="I919" s="370"/>
      <c r="J919" s="370"/>
      <c r="K919" s="370"/>
      <c r="L919" s="370"/>
      <c r="M919" s="370"/>
      <c r="N919" s="370"/>
      <c r="O919" s="370"/>
      <c r="P919" s="370"/>
      <c r="Q919" s="370"/>
      <c r="R919" s="370"/>
      <c r="S919" s="370"/>
      <c r="T919" s="370"/>
      <c r="U919" s="370"/>
      <c r="V919" s="370"/>
      <c r="W919" s="370"/>
      <c r="X919" s="370"/>
      <c r="Y919" s="370"/>
      <c r="Z919" s="370"/>
    </row>
    <row r="920">
      <c r="A920" s="370"/>
      <c r="B920" s="370"/>
      <c r="C920" s="370"/>
      <c r="D920" s="370"/>
      <c r="E920" s="370"/>
      <c r="F920" s="370"/>
      <c r="G920" s="370"/>
      <c r="H920" s="370"/>
      <c r="I920" s="370"/>
      <c r="J920" s="370"/>
      <c r="K920" s="370"/>
      <c r="L920" s="370"/>
      <c r="M920" s="370"/>
      <c r="N920" s="370"/>
      <c r="O920" s="370"/>
      <c r="P920" s="370"/>
      <c r="Q920" s="370"/>
      <c r="R920" s="370"/>
      <c r="S920" s="370"/>
      <c r="T920" s="370"/>
      <c r="U920" s="370"/>
      <c r="V920" s="370"/>
      <c r="W920" s="370"/>
      <c r="X920" s="370"/>
      <c r="Y920" s="370"/>
      <c r="Z920" s="370"/>
    </row>
    <row r="921">
      <c r="A921" s="370"/>
      <c r="B921" s="370"/>
      <c r="C921" s="370"/>
      <c r="D921" s="370"/>
      <c r="E921" s="370"/>
      <c r="F921" s="370"/>
      <c r="G921" s="370"/>
      <c r="H921" s="370"/>
      <c r="I921" s="370"/>
      <c r="J921" s="370"/>
      <c r="K921" s="370"/>
      <c r="L921" s="370"/>
      <c r="M921" s="370"/>
      <c r="N921" s="370"/>
      <c r="O921" s="370"/>
      <c r="P921" s="370"/>
      <c r="Q921" s="370"/>
      <c r="R921" s="370"/>
      <c r="S921" s="370"/>
      <c r="T921" s="370"/>
      <c r="U921" s="370"/>
      <c r="V921" s="370"/>
      <c r="W921" s="370"/>
      <c r="X921" s="370"/>
      <c r="Y921" s="370"/>
      <c r="Z921" s="370"/>
    </row>
    <row r="922">
      <c r="A922" s="370"/>
      <c r="B922" s="370"/>
      <c r="C922" s="370"/>
      <c r="D922" s="370"/>
      <c r="E922" s="370"/>
      <c r="F922" s="370"/>
      <c r="G922" s="370"/>
      <c r="H922" s="370"/>
      <c r="I922" s="370"/>
      <c r="J922" s="370"/>
      <c r="K922" s="370"/>
      <c r="L922" s="370"/>
      <c r="M922" s="370"/>
      <c r="N922" s="370"/>
      <c r="O922" s="370"/>
      <c r="P922" s="370"/>
      <c r="Q922" s="370"/>
      <c r="R922" s="370"/>
      <c r="S922" s="370"/>
      <c r="T922" s="370"/>
      <c r="U922" s="370"/>
      <c r="V922" s="370"/>
      <c r="W922" s="370"/>
      <c r="X922" s="370"/>
      <c r="Y922" s="370"/>
      <c r="Z922" s="370"/>
    </row>
    <row r="923">
      <c r="A923" s="370"/>
      <c r="B923" s="370"/>
      <c r="C923" s="370"/>
      <c r="D923" s="370"/>
      <c r="E923" s="370"/>
      <c r="F923" s="370"/>
      <c r="G923" s="370"/>
      <c r="H923" s="370"/>
      <c r="I923" s="370"/>
      <c r="J923" s="370"/>
      <c r="K923" s="370"/>
      <c r="L923" s="370"/>
      <c r="M923" s="370"/>
      <c r="N923" s="370"/>
      <c r="O923" s="370"/>
      <c r="P923" s="370"/>
      <c r="Q923" s="370"/>
      <c r="R923" s="370"/>
      <c r="S923" s="370"/>
      <c r="T923" s="370"/>
      <c r="U923" s="370"/>
      <c r="V923" s="370"/>
      <c r="W923" s="370"/>
      <c r="X923" s="370"/>
      <c r="Y923" s="370"/>
      <c r="Z923" s="370"/>
    </row>
    <row r="924">
      <c r="A924" s="370"/>
      <c r="B924" s="370"/>
      <c r="C924" s="370"/>
      <c r="D924" s="370"/>
      <c r="E924" s="370"/>
      <c r="F924" s="370"/>
      <c r="G924" s="370"/>
      <c r="H924" s="370"/>
      <c r="I924" s="370"/>
      <c r="J924" s="370"/>
      <c r="K924" s="370"/>
      <c r="L924" s="370"/>
      <c r="M924" s="370"/>
      <c r="N924" s="370"/>
      <c r="O924" s="370"/>
      <c r="P924" s="370"/>
      <c r="Q924" s="370"/>
      <c r="R924" s="370"/>
      <c r="S924" s="370"/>
      <c r="T924" s="370"/>
      <c r="U924" s="370"/>
      <c r="V924" s="370"/>
      <c r="W924" s="370"/>
      <c r="X924" s="370"/>
      <c r="Y924" s="370"/>
      <c r="Z924" s="370"/>
    </row>
    <row r="925">
      <c r="A925" s="370"/>
      <c r="B925" s="370"/>
      <c r="C925" s="370"/>
      <c r="D925" s="370"/>
      <c r="E925" s="370"/>
      <c r="F925" s="370"/>
      <c r="G925" s="370"/>
      <c r="H925" s="370"/>
      <c r="I925" s="370"/>
      <c r="J925" s="370"/>
      <c r="K925" s="370"/>
      <c r="L925" s="370"/>
      <c r="M925" s="370"/>
      <c r="N925" s="370"/>
      <c r="O925" s="370"/>
      <c r="P925" s="370"/>
      <c r="Q925" s="370"/>
      <c r="R925" s="370"/>
      <c r="S925" s="370"/>
      <c r="T925" s="370"/>
      <c r="U925" s="370"/>
      <c r="V925" s="370"/>
      <c r="W925" s="370"/>
      <c r="X925" s="370"/>
      <c r="Y925" s="370"/>
      <c r="Z925" s="370"/>
    </row>
    <row r="926">
      <c r="A926" s="370"/>
      <c r="B926" s="370"/>
      <c r="C926" s="370"/>
      <c r="D926" s="370"/>
      <c r="E926" s="370"/>
      <c r="F926" s="370"/>
      <c r="G926" s="370"/>
      <c r="H926" s="370"/>
      <c r="I926" s="370"/>
      <c r="J926" s="370"/>
      <c r="K926" s="370"/>
      <c r="L926" s="370"/>
      <c r="M926" s="370"/>
      <c r="N926" s="370"/>
      <c r="O926" s="370"/>
      <c r="P926" s="370"/>
      <c r="Q926" s="370"/>
      <c r="R926" s="370"/>
      <c r="S926" s="370"/>
      <c r="T926" s="370"/>
      <c r="U926" s="370"/>
      <c r="V926" s="370"/>
      <c r="W926" s="370"/>
      <c r="X926" s="370"/>
      <c r="Y926" s="370"/>
      <c r="Z926" s="370"/>
    </row>
    <row r="927">
      <c r="A927" s="370"/>
      <c r="B927" s="370"/>
      <c r="C927" s="370"/>
      <c r="D927" s="370"/>
      <c r="E927" s="370"/>
      <c r="F927" s="370"/>
      <c r="G927" s="370"/>
      <c r="H927" s="370"/>
      <c r="I927" s="370"/>
      <c r="J927" s="370"/>
      <c r="K927" s="370"/>
      <c r="L927" s="370"/>
      <c r="M927" s="370"/>
      <c r="N927" s="370"/>
      <c r="O927" s="370"/>
      <c r="P927" s="370"/>
      <c r="Q927" s="370"/>
      <c r="R927" s="370"/>
      <c r="S927" s="370"/>
      <c r="T927" s="370"/>
      <c r="U927" s="370"/>
      <c r="V927" s="370"/>
      <c r="W927" s="370"/>
      <c r="X927" s="370"/>
      <c r="Y927" s="370"/>
      <c r="Z927" s="370"/>
    </row>
    <row r="928">
      <c r="A928" s="370"/>
      <c r="B928" s="370"/>
      <c r="C928" s="370"/>
      <c r="D928" s="370"/>
      <c r="E928" s="370"/>
      <c r="F928" s="370"/>
      <c r="G928" s="370"/>
      <c r="H928" s="370"/>
      <c r="I928" s="370"/>
      <c r="J928" s="370"/>
      <c r="K928" s="370"/>
      <c r="L928" s="370"/>
      <c r="M928" s="370"/>
      <c r="N928" s="370"/>
      <c r="O928" s="370"/>
      <c r="P928" s="370"/>
      <c r="Q928" s="370"/>
      <c r="R928" s="370"/>
      <c r="S928" s="370"/>
      <c r="T928" s="370"/>
      <c r="U928" s="370"/>
      <c r="V928" s="370"/>
      <c r="W928" s="370"/>
      <c r="X928" s="370"/>
      <c r="Y928" s="370"/>
      <c r="Z928" s="370"/>
    </row>
    <row r="929">
      <c r="A929" s="370"/>
      <c r="B929" s="370"/>
      <c r="C929" s="370"/>
      <c r="D929" s="370"/>
      <c r="E929" s="370"/>
      <c r="F929" s="370"/>
      <c r="G929" s="370"/>
      <c r="H929" s="370"/>
      <c r="I929" s="370"/>
      <c r="J929" s="370"/>
      <c r="K929" s="370"/>
      <c r="L929" s="370"/>
      <c r="M929" s="370"/>
      <c r="N929" s="370"/>
      <c r="O929" s="370"/>
      <c r="P929" s="370"/>
      <c r="Q929" s="370"/>
      <c r="R929" s="370"/>
      <c r="S929" s="370"/>
      <c r="T929" s="370"/>
      <c r="U929" s="370"/>
      <c r="V929" s="370"/>
      <c r="W929" s="370"/>
      <c r="X929" s="370"/>
      <c r="Y929" s="370"/>
      <c r="Z929" s="370"/>
    </row>
    <row r="930">
      <c r="A930" s="370"/>
      <c r="B930" s="370"/>
      <c r="C930" s="370"/>
      <c r="D930" s="370"/>
      <c r="E930" s="370"/>
      <c r="F930" s="370"/>
      <c r="G930" s="370"/>
      <c r="H930" s="370"/>
      <c r="I930" s="370"/>
      <c r="J930" s="370"/>
      <c r="K930" s="370"/>
      <c r="L930" s="370"/>
      <c r="M930" s="370"/>
      <c r="N930" s="370"/>
      <c r="O930" s="370"/>
      <c r="P930" s="370"/>
      <c r="Q930" s="370"/>
      <c r="R930" s="370"/>
      <c r="S930" s="370"/>
      <c r="T930" s="370"/>
      <c r="U930" s="370"/>
      <c r="V930" s="370"/>
      <c r="W930" s="370"/>
      <c r="X930" s="370"/>
      <c r="Y930" s="370"/>
      <c r="Z930" s="370"/>
    </row>
    <row r="931">
      <c r="A931" s="370"/>
      <c r="B931" s="370"/>
      <c r="C931" s="370"/>
      <c r="D931" s="370"/>
      <c r="E931" s="370"/>
      <c r="F931" s="370"/>
      <c r="G931" s="370"/>
      <c r="H931" s="370"/>
      <c r="I931" s="370"/>
      <c r="J931" s="370"/>
      <c r="K931" s="370"/>
      <c r="L931" s="370"/>
      <c r="M931" s="370"/>
      <c r="N931" s="370"/>
      <c r="O931" s="370"/>
      <c r="P931" s="370"/>
      <c r="Q931" s="370"/>
      <c r="R931" s="370"/>
      <c r="S931" s="370"/>
      <c r="T931" s="370"/>
      <c r="U931" s="370"/>
      <c r="V931" s="370"/>
      <c r="W931" s="370"/>
      <c r="X931" s="370"/>
      <c r="Y931" s="370"/>
      <c r="Z931" s="370"/>
    </row>
    <row r="932">
      <c r="A932" s="370"/>
      <c r="B932" s="370"/>
      <c r="C932" s="370"/>
      <c r="D932" s="370"/>
      <c r="E932" s="370"/>
      <c r="F932" s="370"/>
      <c r="G932" s="370"/>
      <c r="H932" s="370"/>
      <c r="I932" s="370"/>
      <c r="J932" s="370"/>
      <c r="K932" s="370"/>
      <c r="L932" s="370"/>
      <c r="M932" s="370"/>
      <c r="N932" s="370"/>
      <c r="O932" s="370"/>
      <c r="P932" s="370"/>
      <c r="Q932" s="370"/>
      <c r="R932" s="370"/>
      <c r="S932" s="370"/>
      <c r="T932" s="370"/>
      <c r="U932" s="370"/>
      <c r="V932" s="370"/>
      <c r="W932" s="370"/>
      <c r="X932" s="370"/>
      <c r="Y932" s="370"/>
      <c r="Z932" s="370"/>
    </row>
    <row r="933">
      <c r="A933" s="370"/>
      <c r="B933" s="370"/>
      <c r="C933" s="370"/>
      <c r="D933" s="370"/>
      <c r="E933" s="370"/>
      <c r="F933" s="370"/>
      <c r="G933" s="370"/>
      <c r="H933" s="370"/>
      <c r="I933" s="370"/>
      <c r="J933" s="370"/>
      <c r="K933" s="370"/>
      <c r="L933" s="370"/>
      <c r="M933" s="370"/>
      <c r="N933" s="370"/>
      <c r="O933" s="370"/>
      <c r="P933" s="370"/>
      <c r="Q933" s="370"/>
      <c r="R933" s="370"/>
      <c r="S933" s="370"/>
      <c r="T933" s="370"/>
      <c r="U933" s="370"/>
      <c r="V933" s="370"/>
      <c r="W933" s="370"/>
      <c r="X933" s="370"/>
      <c r="Y933" s="370"/>
      <c r="Z933" s="370"/>
    </row>
    <row r="934">
      <c r="A934" s="370"/>
      <c r="B934" s="370"/>
      <c r="C934" s="370"/>
      <c r="D934" s="370"/>
      <c r="E934" s="370"/>
      <c r="F934" s="370"/>
      <c r="G934" s="370"/>
      <c r="H934" s="370"/>
      <c r="I934" s="370"/>
      <c r="J934" s="370"/>
      <c r="K934" s="370"/>
      <c r="L934" s="370"/>
      <c r="M934" s="370"/>
      <c r="N934" s="370"/>
      <c r="O934" s="370"/>
      <c r="P934" s="370"/>
      <c r="Q934" s="370"/>
      <c r="R934" s="370"/>
      <c r="S934" s="370"/>
      <c r="T934" s="370"/>
      <c r="U934" s="370"/>
      <c r="V934" s="370"/>
      <c r="W934" s="370"/>
      <c r="X934" s="370"/>
      <c r="Y934" s="370"/>
      <c r="Z934" s="370"/>
    </row>
    <row r="935">
      <c r="A935" s="370"/>
      <c r="B935" s="370"/>
      <c r="C935" s="370"/>
      <c r="D935" s="370"/>
      <c r="E935" s="370"/>
      <c r="F935" s="370"/>
      <c r="G935" s="370"/>
      <c r="H935" s="370"/>
      <c r="I935" s="370"/>
      <c r="J935" s="370"/>
      <c r="K935" s="370"/>
      <c r="L935" s="370"/>
      <c r="M935" s="370"/>
      <c r="N935" s="370"/>
      <c r="O935" s="370"/>
      <c r="P935" s="370"/>
      <c r="Q935" s="370"/>
      <c r="R935" s="370"/>
      <c r="S935" s="370"/>
      <c r="T935" s="370"/>
      <c r="U935" s="370"/>
      <c r="V935" s="370"/>
      <c r="W935" s="370"/>
      <c r="X935" s="370"/>
      <c r="Y935" s="370"/>
      <c r="Z935" s="370"/>
    </row>
    <row r="936">
      <c r="A936" s="370"/>
      <c r="B936" s="370"/>
      <c r="C936" s="370"/>
      <c r="D936" s="370"/>
      <c r="E936" s="370"/>
      <c r="F936" s="370"/>
      <c r="G936" s="370"/>
      <c r="H936" s="370"/>
      <c r="I936" s="370"/>
      <c r="J936" s="370"/>
      <c r="K936" s="370"/>
      <c r="L936" s="370"/>
      <c r="M936" s="370"/>
      <c r="N936" s="370"/>
      <c r="O936" s="370"/>
      <c r="P936" s="370"/>
      <c r="Q936" s="370"/>
      <c r="R936" s="370"/>
      <c r="S936" s="370"/>
      <c r="T936" s="370"/>
      <c r="U936" s="370"/>
      <c r="V936" s="370"/>
      <c r="W936" s="370"/>
      <c r="X936" s="370"/>
      <c r="Y936" s="370"/>
      <c r="Z936" s="370"/>
    </row>
    <row r="937">
      <c r="A937" s="370"/>
      <c r="B937" s="370"/>
      <c r="C937" s="370"/>
      <c r="D937" s="370"/>
      <c r="E937" s="370"/>
      <c r="F937" s="370"/>
      <c r="G937" s="370"/>
      <c r="H937" s="370"/>
      <c r="I937" s="370"/>
      <c r="J937" s="370"/>
      <c r="K937" s="370"/>
      <c r="L937" s="370"/>
      <c r="M937" s="370"/>
      <c r="N937" s="370"/>
      <c r="O937" s="370"/>
      <c r="P937" s="370"/>
      <c r="Q937" s="370"/>
      <c r="R937" s="370"/>
      <c r="S937" s="370"/>
      <c r="T937" s="370"/>
      <c r="U937" s="370"/>
      <c r="V937" s="370"/>
      <c r="W937" s="370"/>
      <c r="X937" s="370"/>
      <c r="Y937" s="370"/>
      <c r="Z937" s="370"/>
    </row>
    <row r="938">
      <c r="A938" s="370"/>
      <c r="B938" s="370"/>
      <c r="C938" s="370"/>
      <c r="D938" s="370"/>
      <c r="E938" s="370"/>
      <c r="F938" s="370"/>
      <c r="G938" s="370"/>
      <c r="H938" s="370"/>
      <c r="I938" s="370"/>
      <c r="J938" s="370"/>
      <c r="K938" s="370"/>
      <c r="L938" s="370"/>
      <c r="M938" s="370"/>
      <c r="N938" s="370"/>
      <c r="O938" s="370"/>
      <c r="P938" s="370"/>
      <c r="Q938" s="370"/>
      <c r="R938" s="370"/>
      <c r="S938" s="370"/>
      <c r="T938" s="370"/>
      <c r="U938" s="370"/>
      <c r="V938" s="370"/>
      <c r="W938" s="370"/>
      <c r="X938" s="370"/>
      <c r="Y938" s="370"/>
      <c r="Z938" s="370"/>
    </row>
    <row r="939">
      <c r="A939" s="370"/>
      <c r="B939" s="370"/>
      <c r="C939" s="370"/>
      <c r="D939" s="370"/>
      <c r="E939" s="370"/>
      <c r="F939" s="370"/>
      <c r="G939" s="370"/>
      <c r="H939" s="370"/>
      <c r="I939" s="370"/>
      <c r="J939" s="370"/>
      <c r="K939" s="370"/>
      <c r="L939" s="370"/>
      <c r="M939" s="370"/>
      <c r="N939" s="370"/>
      <c r="O939" s="370"/>
      <c r="P939" s="370"/>
      <c r="Q939" s="370"/>
      <c r="R939" s="370"/>
      <c r="S939" s="370"/>
      <c r="T939" s="370"/>
      <c r="U939" s="370"/>
      <c r="V939" s="370"/>
      <c r="W939" s="370"/>
      <c r="X939" s="370"/>
      <c r="Y939" s="370"/>
      <c r="Z939" s="370"/>
    </row>
    <row r="940">
      <c r="A940" s="370"/>
      <c r="B940" s="370"/>
      <c r="C940" s="370"/>
      <c r="D940" s="370"/>
      <c r="E940" s="370"/>
      <c r="F940" s="370"/>
      <c r="G940" s="370"/>
      <c r="H940" s="370"/>
      <c r="I940" s="370"/>
      <c r="J940" s="370"/>
      <c r="K940" s="370"/>
      <c r="L940" s="370"/>
      <c r="M940" s="370"/>
      <c r="N940" s="370"/>
      <c r="O940" s="370"/>
      <c r="P940" s="370"/>
      <c r="Q940" s="370"/>
      <c r="R940" s="370"/>
      <c r="S940" s="370"/>
      <c r="T940" s="370"/>
      <c r="U940" s="370"/>
      <c r="V940" s="370"/>
      <c r="W940" s="370"/>
      <c r="X940" s="370"/>
      <c r="Y940" s="370"/>
      <c r="Z940" s="370"/>
    </row>
    <row r="941">
      <c r="A941" s="370"/>
      <c r="B941" s="370"/>
      <c r="C941" s="370"/>
      <c r="D941" s="370"/>
      <c r="E941" s="370"/>
      <c r="F941" s="370"/>
      <c r="G941" s="370"/>
      <c r="H941" s="370"/>
      <c r="I941" s="370"/>
      <c r="J941" s="370"/>
      <c r="K941" s="370"/>
      <c r="L941" s="370"/>
      <c r="M941" s="370"/>
      <c r="N941" s="370"/>
      <c r="O941" s="370"/>
      <c r="P941" s="370"/>
      <c r="Q941" s="370"/>
      <c r="R941" s="370"/>
      <c r="S941" s="370"/>
      <c r="T941" s="370"/>
      <c r="U941" s="370"/>
      <c r="V941" s="370"/>
      <c r="W941" s="370"/>
      <c r="X941" s="370"/>
      <c r="Y941" s="370"/>
      <c r="Z941" s="370"/>
    </row>
    <row r="942">
      <c r="A942" s="370"/>
      <c r="B942" s="370"/>
      <c r="C942" s="370"/>
      <c r="D942" s="370"/>
      <c r="E942" s="370"/>
      <c r="F942" s="370"/>
      <c r="G942" s="370"/>
      <c r="H942" s="370"/>
      <c r="I942" s="370"/>
      <c r="J942" s="370"/>
      <c r="K942" s="370"/>
      <c r="L942" s="370"/>
      <c r="M942" s="370"/>
      <c r="N942" s="370"/>
      <c r="O942" s="370"/>
      <c r="P942" s="370"/>
      <c r="Q942" s="370"/>
      <c r="R942" s="370"/>
      <c r="S942" s="370"/>
      <c r="T942" s="370"/>
      <c r="U942" s="370"/>
      <c r="V942" s="370"/>
      <c r="W942" s="370"/>
      <c r="X942" s="370"/>
      <c r="Y942" s="370"/>
      <c r="Z942" s="370"/>
    </row>
    <row r="943">
      <c r="A943" s="370"/>
      <c r="B943" s="370"/>
      <c r="C943" s="370"/>
      <c r="D943" s="370"/>
      <c r="E943" s="370"/>
      <c r="F943" s="370"/>
      <c r="G943" s="370"/>
      <c r="H943" s="370"/>
      <c r="I943" s="370"/>
      <c r="J943" s="370"/>
      <c r="K943" s="370"/>
      <c r="L943" s="370"/>
      <c r="M943" s="370"/>
      <c r="N943" s="370"/>
      <c r="O943" s="370"/>
      <c r="P943" s="370"/>
      <c r="Q943" s="370"/>
      <c r="R943" s="370"/>
      <c r="S943" s="370"/>
      <c r="T943" s="370"/>
      <c r="U943" s="370"/>
      <c r="V943" s="370"/>
      <c r="W943" s="370"/>
      <c r="X943" s="370"/>
      <c r="Y943" s="370"/>
      <c r="Z943" s="370"/>
    </row>
    <row r="944">
      <c r="A944" s="370"/>
      <c r="B944" s="370"/>
      <c r="C944" s="370"/>
      <c r="D944" s="370"/>
      <c r="E944" s="370"/>
      <c r="F944" s="370"/>
      <c r="G944" s="370"/>
      <c r="H944" s="370"/>
      <c r="I944" s="370"/>
      <c r="J944" s="370"/>
      <c r="K944" s="370"/>
      <c r="L944" s="370"/>
      <c r="M944" s="370"/>
      <c r="N944" s="370"/>
      <c r="O944" s="370"/>
      <c r="P944" s="370"/>
      <c r="Q944" s="370"/>
      <c r="R944" s="370"/>
      <c r="S944" s="370"/>
      <c r="T944" s="370"/>
      <c r="U944" s="370"/>
      <c r="V944" s="370"/>
      <c r="W944" s="370"/>
      <c r="X944" s="370"/>
      <c r="Y944" s="370"/>
      <c r="Z944" s="370"/>
    </row>
    <row r="945">
      <c r="A945" s="370"/>
      <c r="B945" s="370"/>
      <c r="C945" s="370"/>
      <c r="D945" s="370"/>
      <c r="E945" s="370"/>
      <c r="F945" s="370"/>
      <c r="G945" s="370"/>
      <c r="H945" s="370"/>
      <c r="I945" s="370"/>
      <c r="J945" s="370"/>
      <c r="K945" s="370"/>
      <c r="L945" s="370"/>
      <c r="M945" s="370"/>
      <c r="N945" s="370"/>
      <c r="O945" s="370"/>
      <c r="P945" s="370"/>
      <c r="Q945" s="370"/>
      <c r="R945" s="370"/>
      <c r="S945" s="370"/>
      <c r="T945" s="370"/>
      <c r="U945" s="370"/>
      <c r="V945" s="370"/>
      <c r="W945" s="370"/>
      <c r="X945" s="370"/>
      <c r="Y945" s="370"/>
      <c r="Z945" s="370"/>
    </row>
    <row r="946">
      <c r="A946" s="370"/>
      <c r="B946" s="370"/>
      <c r="C946" s="370"/>
      <c r="D946" s="370"/>
      <c r="E946" s="370"/>
      <c r="F946" s="370"/>
      <c r="G946" s="370"/>
      <c r="H946" s="370"/>
      <c r="I946" s="370"/>
      <c r="J946" s="370"/>
      <c r="K946" s="370"/>
      <c r="L946" s="370"/>
      <c r="M946" s="370"/>
      <c r="N946" s="370"/>
      <c r="O946" s="370"/>
      <c r="P946" s="370"/>
      <c r="Q946" s="370"/>
      <c r="R946" s="370"/>
      <c r="S946" s="370"/>
      <c r="T946" s="370"/>
      <c r="U946" s="370"/>
      <c r="V946" s="370"/>
      <c r="W946" s="370"/>
      <c r="X946" s="370"/>
      <c r="Y946" s="370"/>
      <c r="Z946" s="370"/>
    </row>
    <row r="947">
      <c r="A947" s="370"/>
      <c r="B947" s="370"/>
      <c r="C947" s="370"/>
      <c r="D947" s="370"/>
      <c r="E947" s="370"/>
      <c r="F947" s="370"/>
      <c r="G947" s="370"/>
      <c r="H947" s="370"/>
      <c r="I947" s="370"/>
      <c r="J947" s="370"/>
      <c r="K947" s="370"/>
      <c r="L947" s="370"/>
      <c r="M947" s="370"/>
      <c r="N947" s="370"/>
      <c r="O947" s="370"/>
      <c r="P947" s="370"/>
      <c r="Q947" s="370"/>
      <c r="R947" s="370"/>
      <c r="S947" s="370"/>
      <c r="T947" s="370"/>
      <c r="U947" s="370"/>
      <c r="V947" s="370"/>
      <c r="W947" s="370"/>
      <c r="X947" s="370"/>
      <c r="Y947" s="370"/>
      <c r="Z947" s="370"/>
    </row>
    <row r="948">
      <c r="A948" s="370"/>
      <c r="B948" s="370"/>
      <c r="C948" s="370"/>
      <c r="D948" s="370"/>
      <c r="E948" s="370"/>
      <c r="F948" s="370"/>
      <c r="G948" s="370"/>
      <c r="H948" s="370"/>
      <c r="I948" s="370"/>
      <c r="J948" s="370"/>
      <c r="K948" s="370"/>
      <c r="L948" s="370"/>
      <c r="M948" s="370"/>
      <c r="N948" s="370"/>
      <c r="O948" s="370"/>
      <c r="P948" s="370"/>
      <c r="Q948" s="370"/>
      <c r="R948" s="370"/>
      <c r="S948" s="370"/>
      <c r="T948" s="370"/>
      <c r="U948" s="370"/>
      <c r="V948" s="370"/>
      <c r="W948" s="370"/>
      <c r="X948" s="370"/>
      <c r="Y948" s="370"/>
      <c r="Z948" s="370"/>
    </row>
    <row r="949">
      <c r="A949" s="370"/>
      <c r="B949" s="370"/>
      <c r="C949" s="370"/>
      <c r="D949" s="370"/>
      <c r="E949" s="370"/>
      <c r="F949" s="370"/>
      <c r="G949" s="370"/>
      <c r="H949" s="370"/>
      <c r="I949" s="370"/>
      <c r="J949" s="370"/>
      <c r="K949" s="370"/>
      <c r="L949" s="370"/>
      <c r="M949" s="370"/>
      <c r="N949" s="370"/>
      <c r="O949" s="370"/>
      <c r="P949" s="370"/>
      <c r="Q949" s="370"/>
      <c r="R949" s="370"/>
      <c r="S949" s="370"/>
      <c r="T949" s="370"/>
      <c r="U949" s="370"/>
      <c r="V949" s="370"/>
      <c r="W949" s="370"/>
      <c r="X949" s="370"/>
      <c r="Y949" s="370"/>
      <c r="Z949" s="370"/>
    </row>
    <row r="950">
      <c r="A950" s="370"/>
      <c r="B950" s="370"/>
      <c r="C950" s="370"/>
      <c r="D950" s="370"/>
      <c r="E950" s="370"/>
      <c r="F950" s="370"/>
      <c r="G950" s="370"/>
      <c r="H950" s="370"/>
      <c r="I950" s="370"/>
      <c r="J950" s="370"/>
      <c r="K950" s="370"/>
      <c r="L950" s="370"/>
      <c r="M950" s="370"/>
      <c r="N950" s="370"/>
      <c r="O950" s="370"/>
      <c r="P950" s="370"/>
      <c r="Q950" s="370"/>
      <c r="R950" s="370"/>
      <c r="S950" s="370"/>
      <c r="T950" s="370"/>
      <c r="U950" s="370"/>
      <c r="V950" s="370"/>
      <c r="W950" s="370"/>
      <c r="X950" s="370"/>
      <c r="Y950" s="370"/>
      <c r="Z950" s="370"/>
    </row>
    <row r="951">
      <c r="A951" s="370"/>
      <c r="B951" s="370"/>
      <c r="C951" s="370"/>
      <c r="D951" s="370"/>
      <c r="E951" s="370"/>
      <c r="F951" s="370"/>
      <c r="G951" s="370"/>
      <c r="H951" s="370"/>
      <c r="I951" s="370"/>
      <c r="J951" s="370"/>
      <c r="K951" s="370"/>
      <c r="L951" s="370"/>
      <c r="M951" s="370"/>
      <c r="N951" s="370"/>
      <c r="O951" s="370"/>
      <c r="P951" s="370"/>
      <c r="Q951" s="370"/>
      <c r="R951" s="370"/>
      <c r="S951" s="370"/>
      <c r="T951" s="370"/>
      <c r="U951" s="370"/>
      <c r="V951" s="370"/>
      <c r="W951" s="370"/>
      <c r="X951" s="370"/>
      <c r="Y951" s="370"/>
      <c r="Z951" s="370"/>
    </row>
    <row r="952">
      <c r="A952" s="370"/>
      <c r="B952" s="370"/>
      <c r="C952" s="370"/>
      <c r="D952" s="370"/>
      <c r="E952" s="370"/>
      <c r="F952" s="370"/>
      <c r="G952" s="370"/>
      <c r="H952" s="370"/>
      <c r="I952" s="370"/>
      <c r="J952" s="370"/>
      <c r="K952" s="370"/>
      <c r="L952" s="370"/>
      <c r="M952" s="370"/>
      <c r="N952" s="370"/>
      <c r="O952" s="370"/>
      <c r="P952" s="370"/>
      <c r="Q952" s="370"/>
      <c r="R952" s="370"/>
      <c r="S952" s="370"/>
      <c r="T952" s="370"/>
      <c r="U952" s="370"/>
      <c r="V952" s="370"/>
      <c r="W952" s="370"/>
      <c r="X952" s="370"/>
      <c r="Y952" s="370"/>
      <c r="Z952" s="370"/>
    </row>
    <row r="953">
      <c r="A953" s="370"/>
      <c r="B953" s="370"/>
      <c r="C953" s="370"/>
      <c r="D953" s="370"/>
      <c r="E953" s="370"/>
      <c r="F953" s="370"/>
      <c r="G953" s="370"/>
      <c r="H953" s="370"/>
      <c r="I953" s="370"/>
      <c r="J953" s="370"/>
      <c r="K953" s="370"/>
      <c r="L953" s="370"/>
      <c r="M953" s="370"/>
      <c r="N953" s="370"/>
      <c r="O953" s="370"/>
      <c r="P953" s="370"/>
      <c r="Q953" s="370"/>
      <c r="R953" s="370"/>
      <c r="S953" s="370"/>
      <c r="T953" s="370"/>
      <c r="U953" s="370"/>
      <c r="V953" s="370"/>
      <c r="W953" s="370"/>
      <c r="X953" s="370"/>
      <c r="Y953" s="370"/>
      <c r="Z953" s="370"/>
    </row>
    <row r="954">
      <c r="A954" s="370"/>
      <c r="B954" s="370"/>
      <c r="C954" s="370"/>
      <c r="D954" s="370"/>
      <c r="E954" s="370"/>
      <c r="F954" s="370"/>
      <c r="G954" s="370"/>
      <c r="H954" s="370"/>
      <c r="I954" s="370"/>
      <c r="J954" s="370"/>
      <c r="K954" s="370"/>
      <c r="L954" s="370"/>
      <c r="M954" s="370"/>
      <c r="N954" s="370"/>
      <c r="O954" s="370"/>
      <c r="P954" s="370"/>
      <c r="Q954" s="370"/>
      <c r="R954" s="370"/>
      <c r="S954" s="370"/>
      <c r="T954" s="370"/>
      <c r="U954" s="370"/>
      <c r="V954" s="370"/>
      <c r="W954" s="370"/>
      <c r="X954" s="370"/>
      <c r="Y954" s="370"/>
      <c r="Z954" s="370"/>
    </row>
    <row r="955">
      <c r="A955" s="370"/>
      <c r="B955" s="370"/>
      <c r="C955" s="370"/>
      <c r="D955" s="370"/>
      <c r="E955" s="370"/>
      <c r="F955" s="370"/>
      <c r="G955" s="370"/>
      <c r="H955" s="370"/>
      <c r="I955" s="370"/>
      <c r="J955" s="370"/>
      <c r="K955" s="370"/>
      <c r="L955" s="370"/>
      <c r="M955" s="370"/>
      <c r="N955" s="370"/>
      <c r="O955" s="370"/>
      <c r="P955" s="370"/>
      <c r="Q955" s="370"/>
      <c r="R955" s="370"/>
      <c r="S955" s="370"/>
      <c r="T955" s="370"/>
      <c r="U955" s="370"/>
      <c r="V955" s="370"/>
      <c r="W955" s="370"/>
      <c r="X955" s="370"/>
      <c r="Y955" s="370"/>
      <c r="Z955" s="370"/>
    </row>
    <row r="956">
      <c r="A956" s="370"/>
      <c r="B956" s="370"/>
      <c r="C956" s="370"/>
      <c r="D956" s="370"/>
      <c r="E956" s="370"/>
      <c r="F956" s="370"/>
      <c r="G956" s="370"/>
      <c r="H956" s="370"/>
      <c r="I956" s="370"/>
      <c r="J956" s="370"/>
      <c r="K956" s="370"/>
      <c r="L956" s="370"/>
      <c r="M956" s="370"/>
      <c r="N956" s="370"/>
      <c r="O956" s="370"/>
      <c r="P956" s="370"/>
      <c r="Q956" s="370"/>
      <c r="R956" s="370"/>
      <c r="S956" s="370"/>
      <c r="T956" s="370"/>
      <c r="U956" s="370"/>
      <c r="V956" s="370"/>
      <c r="W956" s="370"/>
      <c r="X956" s="370"/>
      <c r="Y956" s="370"/>
      <c r="Z956" s="370"/>
    </row>
    <row r="957">
      <c r="A957" s="370"/>
      <c r="B957" s="370"/>
      <c r="C957" s="370"/>
      <c r="D957" s="370"/>
      <c r="E957" s="370"/>
      <c r="F957" s="370"/>
      <c r="G957" s="370"/>
      <c r="H957" s="370"/>
      <c r="I957" s="370"/>
      <c r="J957" s="370"/>
      <c r="K957" s="370"/>
      <c r="L957" s="370"/>
      <c r="M957" s="370"/>
      <c r="N957" s="370"/>
      <c r="O957" s="370"/>
      <c r="P957" s="370"/>
      <c r="Q957" s="370"/>
      <c r="R957" s="370"/>
      <c r="S957" s="370"/>
      <c r="T957" s="370"/>
      <c r="U957" s="370"/>
      <c r="V957" s="370"/>
      <c r="W957" s="370"/>
      <c r="X957" s="370"/>
      <c r="Y957" s="370"/>
      <c r="Z957" s="370"/>
    </row>
    <row r="958">
      <c r="A958" s="370"/>
      <c r="B958" s="370"/>
      <c r="C958" s="370"/>
      <c r="D958" s="370"/>
      <c r="E958" s="370"/>
      <c r="F958" s="370"/>
      <c r="G958" s="370"/>
      <c r="H958" s="370"/>
      <c r="I958" s="370"/>
      <c r="J958" s="370"/>
      <c r="K958" s="370"/>
      <c r="L958" s="370"/>
      <c r="M958" s="370"/>
      <c r="N958" s="370"/>
      <c r="O958" s="370"/>
      <c r="P958" s="370"/>
      <c r="Q958" s="370"/>
      <c r="R958" s="370"/>
      <c r="S958" s="370"/>
      <c r="T958" s="370"/>
      <c r="U958" s="370"/>
      <c r="V958" s="370"/>
      <c r="W958" s="370"/>
      <c r="X958" s="370"/>
      <c r="Y958" s="370"/>
      <c r="Z958" s="370"/>
    </row>
    <row r="959">
      <c r="A959" s="370"/>
      <c r="B959" s="370"/>
      <c r="C959" s="370"/>
      <c r="D959" s="370"/>
      <c r="E959" s="370"/>
      <c r="F959" s="370"/>
      <c r="G959" s="370"/>
      <c r="H959" s="370"/>
      <c r="I959" s="370"/>
      <c r="J959" s="370"/>
      <c r="K959" s="370"/>
      <c r="L959" s="370"/>
      <c r="M959" s="370"/>
      <c r="N959" s="370"/>
      <c r="O959" s="370"/>
      <c r="P959" s="370"/>
      <c r="Q959" s="370"/>
      <c r="R959" s="370"/>
      <c r="S959" s="370"/>
      <c r="T959" s="370"/>
      <c r="U959" s="370"/>
      <c r="V959" s="370"/>
      <c r="W959" s="370"/>
      <c r="X959" s="370"/>
      <c r="Y959" s="370"/>
      <c r="Z959" s="370"/>
    </row>
    <row r="960">
      <c r="A960" s="370"/>
      <c r="B960" s="370"/>
      <c r="C960" s="370"/>
      <c r="D960" s="370"/>
      <c r="E960" s="370"/>
      <c r="F960" s="370"/>
      <c r="G960" s="370"/>
      <c r="H960" s="370"/>
      <c r="I960" s="370"/>
      <c r="J960" s="370"/>
      <c r="K960" s="370"/>
      <c r="L960" s="370"/>
      <c r="M960" s="370"/>
      <c r="N960" s="370"/>
      <c r="O960" s="370"/>
      <c r="P960" s="370"/>
      <c r="Q960" s="370"/>
      <c r="R960" s="370"/>
      <c r="S960" s="370"/>
      <c r="T960" s="370"/>
      <c r="U960" s="370"/>
      <c r="V960" s="370"/>
      <c r="W960" s="370"/>
      <c r="X960" s="370"/>
      <c r="Y960" s="370"/>
      <c r="Z960" s="370"/>
    </row>
    <row r="961">
      <c r="A961" s="370"/>
      <c r="B961" s="370"/>
      <c r="C961" s="370"/>
      <c r="D961" s="370"/>
      <c r="E961" s="370"/>
      <c r="F961" s="370"/>
      <c r="G961" s="370"/>
      <c r="H961" s="370"/>
      <c r="I961" s="370"/>
      <c r="J961" s="370"/>
      <c r="K961" s="370"/>
      <c r="L961" s="370"/>
      <c r="M961" s="370"/>
      <c r="N961" s="370"/>
      <c r="O961" s="370"/>
      <c r="P961" s="370"/>
      <c r="Q961" s="370"/>
      <c r="R961" s="370"/>
      <c r="S961" s="370"/>
      <c r="T961" s="370"/>
      <c r="U961" s="370"/>
      <c r="V961" s="370"/>
      <c r="W961" s="370"/>
      <c r="X961" s="370"/>
      <c r="Y961" s="370"/>
      <c r="Z961" s="370"/>
    </row>
    <row r="962">
      <c r="A962" s="370"/>
      <c r="B962" s="370"/>
      <c r="C962" s="370"/>
      <c r="D962" s="370"/>
      <c r="E962" s="370"/>
      <c r="F962" s="370"/>
      <c r="G962" s="370"/>
      <c r="H962" s="370"/>
      <c r="I962" s="370"/>
      <c r="J962" s="370"/>
      <c r="K962" s="370"/>
      <c r="L962" s="370"/>
      <c r="M962" s="370"/>
      <c r="N962" s="370"/>
      <c r="O962" s="370"/>
      <c r="P962" s="370"/>
      <c r="Q962" s="370"/>
      <c r="R962" s="370"/>
      <c r="S962" s="370"/>
      <c r="T962" s="370"/>
      <c r="U962" s="370"/>
      <c r="V962" s="370"/>
      <c r="W962" s="370"/>
      <c r="X962" s="370"/>
      <c r="Y962" s="370"/>
      <c r="Z962" s="370"/>
    </row>
    <row r="963">
      <c r="A963" s="370"/>
      <c r="B963" s="370"/>
      <c r="C963" s="370"/>
      <c r="D963" s="370"/>
      <c r="E963" s="370"/>
      <c r="F963" s="370"/>
      <c r="G963" s="370"/>
      <c r="H963" s="370"/>
      <c r="I963" s="370"/>
      <c r="J963" s="370"/>
      <c r="K963" s="370"/>
      <c r="L963" s="370"/>
      <c r="M963" s="370"/>
      <c r="N963" s="370"/>
      <c r="O963" s="370"/>
      <c r="P963" s="370"/>
      <c r="Q963" s="370"/>
      <c r="R963" s="370"/>
      <c r="S963" s="370"/>
      <c r="T963" s="370"/>
      <c r="U963" s="370"/>
      <c r="V963" s="370"/>
      <c r="W963" s="370"/>
      <c r="X963" s="370"/>
      <c r="Y963" s="370"/>
      <c r="Z963" s="370"/>
    </row>
    <row r="964">
      <c r="A964" s="370"/>
      <c r="B964" s="370"/>
      <c r="C964" s="370"/>
      <c r="D964" s="370"/>
      <c r="E964" s="370"/>
      <c r="F964" s="370"/>
      <c r="G964" s="370"/>
      <c r="H964" s="370"/>
      <c r="I964" s="370"/>
      <c r="J964" s="370"/>
      <c r="K964" s="370"/>
      <c r="L964" s="370"/>
      <c r="M964" s="370"/>
      <c r="N964" s="370"/>
      <c r="O964" s="370"/>
      <c r="P964" s="370"/>
      <c r="Q964" s="370"/>
      <c r="R964" s="370"/>
      <c r="S964" s="370"/>
      <c r="T964" s="370"/>
      <c r="U964" s="370"/>
      <c r="V964" s="370"/>
      <c r="W964" s="370"/>
      <c r="X964" s="370"/>
      <c r="Y964" s="370"/>
      <c r="Z964" s="370"/>
    </row>
    <row r="965">
      <c r="A965" s="370"/>
      <c r="B965" s="370"/>
      <c r="C965" s="370"/>
      <c r="D965" s="370"/>
      <c r="E965" s="370"/>
      <c r="F965" s="370"/>
      <c r="G965" s="370"/>
      <c r="H965" s="370"/>
      <c r="I965" s="370"/>
      <c r="J965" s="370"/>
      <c r="K965" s="370"/>
      <c r="L965" s="370"/>
      <c r="M965" s="370"/>
      <c r="N965" s="370"/>
      <c r="O965" s="370"/>
      <c r="P965" s="370"/>
      <c r="Q965" s="370"/>
      <c r="R965" s="370"/>
      <c r="S965" s="370"/>
      <c r="T965" s="370"/>
      <c r="U965" s="370"/>
      <c r="V965" s="370"/>
      <c r="W965" s="370"/>
      <c r="X965" s="370"/>
      <c r="Y965" s="370"/>
      <c r="Z965" s="370"/>
    </row>
    <row r="966">
      <c r="A966" s="370"/>
      <c r="B966" s="370"/>
      <c r="C966" s="370"/>
      <c r="D966" s="370"/>
      <c r="E966" s="370"/>
      <c r="F966" s="370"/>
      <c r="G966" s="370"/>
      <c r="H966" s="370"/>
      <c r="I966" s="370"/>
      <c r="J966" s="370"/>
      <c r="K966" s="370"/>
      <c r="L966" s="370"/>
      <c r="M966" s="370"/>
      <c r="N966" s="370"/>
      <c r="O966" s="370"/>
      <c r="P966" s="370"/>
      <c r="Q966" s="370"/>
      <c r="R966" s="370"/>
      <c r="S966" s="370"/>
      <c r="T966" s="370"/>
      <c r="U966" s="370"/>
      <c r="V966" s="370"/>
      <c r="W966" s="370"/>
      <c r="X966" s="370"/>
      <c r="Y966" s="370"/>
      <c r="Z966" s="370"/>
    </row>
    <row r="967">
      <c r="A967" s="370"/>
      <c r="B967" s="370"/>
      <c r="C967" s="370"/>
      <c r="D967" s="370"/>
      <c r="E967" s="370"/>
      <c r="F967" s="370"/>
      <c r="G967" s="370"/>
      <c r="H967" s="370"/>
      <c r="I967" s="370"/>
      <c r="J967" s="370"/>
      <c r="K967" s="370"/>
      <c r="L967" s="370"/>
      <c r="M967" s="370"/>
      <c r="N967" s="370"/>
      <c r="O967" s="370"/>
      <c r="P967" s="370"/>
      <c r="Q967" s="370"/>
      <c r="R967" s="370"/>
      <c r="S967" s="370"/>
      <c r="T967" s="370"/>
      <c r="U967" s="370"/>
      <c r="V967" s="370"/>
      <c r="W967" s="370"/>
      <c r="X967" s="370"/>
      <c r="Y967" s="370"/>
      <c r="Z967" s="370"/>
    </row>
    <row r="968">
      <c r="A968" s="370"/>
      <c r="B968" s="370"/>
      <c r="C968" s="370"/>
      <c r="D968" s="370"/>
      <c r="E968" s="370"/>
      <c r="F968" s="370"/>
      <c r="G968" s="370"/>
      <c r="H968" s="370"/>
      <c r="I968" s="370"/>
      <c r="J968" s="370"/>
      <c r="K968" s="370"/>
      <c r="L968" s="370"/>
      <c r="M968" s="370"/>
      <c r="N968" s="370"/>
      <c r="O968" s="370"/>
      <c r="P968" s="370"/>
      <c r="Q968" s="370"/>
      <c r="R968" s="370"/>
      <c r="S968" s="370"/>
      <c r="T968" s="370"/>
      <c r="U968" s="370"/>
      <c r="V968" s="370"/>
      <c r="W968" s="370"/>
      <c r="X968" s="370"/>
      <c r="Y968" s="370"/>
      <c r="Z968" s="370"/>
    </row>
    <row r="969">
      <c r="A969" s="370"/>
      <c r="B969" s="370"/>
      <c r="C969" s="370"/>
      <c r="D969" s="370"/>
      <c r="E969" s="370"/>
      <c r="F969" s="370"/>
      <c r="G969" s="370"/>
      <c r="H969" s="370"/>
      <c r="I969" s="370"/>
      <c r="J969" s="370"/>
      <c r="K969" s="370"/>
      <c r="L969" s="370"/>
      <c r="M969" s="370"/>
      <c r="N969" s="370"/>
      <c r="O969" s="370"/>
      <c r="P969" s="370"/>
      <c r="Q969" s="370"/>
      <c r="R969" s="370"/>
      <c r="S969" s="370"/>
      <c r="T969" s="370"/>
      <c r="U969" s="370"/>
      <c r="V969" s="370"/>
      <c r="W969" s="370"/>
      <c r="X969" s="370"/>
      <c r="Y969" s="370"/>
      <c r="Z969" s="370"/>
    </row>
    <row r="970">
      <c r="A970" s="370"/>
      <c r="B970" s="370"/>
      <c r="C970" s="370"/>
      <c r="D970" s="370"/>
      <c r="E970" s="370"/>
      <c r="F970" s="370"/>
      <c r="G970" s="370"/>
      <c r="H970" s="370"/>
      <c r="I970" s="370"/>
      <c r="J970" s="370"/>
      <c r="K970" s="370"/>
      <c r="L970" s="370"/>
      <c r="M970" s="370"/>
      <c r="N970" s="370"/>
      <c r="O970" s="370"/>
      <c r="P970" s="370"/>
      <c r="Q970" s="370"/>
      <c r="R970" s="370"/>
      <c r="S970" s="370"/>
      <c r="T970" s="370"/>
      <c r="U970" s="370"/>
      <c r="V970" s="370"/>
      <c r="W970" s="370"/>
      <c r="X970" s="370"/>
      <c r="Y970" s="370"/>
      <c r="Z970" s="370"/>
    </row>
    <row r="971">
      <c r="A971" s="370"/>
      <c r="B971" s="370"/>
      <c r="C971" s="370"/>
      <c r="D971" s="370"/>
      <c r="E971" s="370"/>
      <c r="F971" s="370"/>
      <c r="G971" s="370"/>
      <c r="H971" s="370"/>
      <c r="I971" s="370"/>
      <c r="J971" s="370"/>
      <c r="K971" s="370"/>
      <c r="L971" s="370"/>
      <c r="M971" s="370"/>
      <c r="N971" s="370"/>
      <c r="O971" s="370"/>
      <c r="P971" s="370"/>
      <c r="Q971" s="370"/>
      <c r="R971" s="370"/>
      <c r="S971" s="370"/>
      <c r="T971" s="370"/>
      <c r="U971" s="370"/>
      <c r="V971" s="370"/>
      <c r="W971" s="370"/>
      <c r="X971" s="370"/>
      <c r="Y971" s="370"/>
      <c r="Z971" s="370"/>
    </row>
    <row r="972">
      <c r="A972" s="370"/>
      <c r="B972" s="370"/>
      <c r="C972" s="370"/>
      <c r="D972" s="370"/>
      <c r="E972" s="370"/>
      <c r="F972" s="370"/>
      <c r="G972" s="370"/>
      <c r="H972" s="370"/>
      <c r="I972" s="370"/>
      <c r="J972" s="370"/>
      <c r="K972" s="370"/>
      <c r="L972" s="370"/>
      <c r="M972" s="370"/>
      <c r="N972" s="370"/>
      <c r="O972" s="370"/>
      <c r="P972" s="370"/>
      <c r="Q972" s="370"/>
      <c r="R972" s="370"/>
      <c r="S972" s="370"/>
      <c r="T972" s="370"/>
      <c r="U972" s="370"/>
      <c r="V972" s="370"/>
      <c r="W972" s="370"/>
      <c r="X972" s="370"/>
      <c r="Y972" s="370"/>
      <c r="Z972" s="370"/>
    </row>
    <row r="973">
      <c r="A973" s="370"/>
      <c r="B973" s="370"/>
      <c r="C973" s="370"/>
      <c r="D973" s="370"/>
      <c r="E973" s="370"/>
      <c r="F973" s="370"/>
      <c r="G973" s="370"/>
      <c r="H973" s="370"/>
      <c r="I973" s="370"/>
      <c r="J973" s="370"/>
      <c r="K973" s="370"/>
      <c r="L973" s="370"/>
      <c r="M973" s="370"/>
      <c r="N973" s="370"/>
      <c r="O973" s="370"/>
      <c r="P973" s="370"/>
      <c r="Q973" s="370"/>
      <c r="R973" s="370"/>
      <c r="S973" s="370"/>
      <c r="T973" s="370"/>
      <c r="U973" s="370"/>
      <c r="V973" s="370"/>
      <c r="W973" s="370"/>
      <c r="X973" s="370"/>
      <c r="Y973" s="370"/>
      <c r="Z973" s="370"/>
    </row>
    <row r="974">
      <c r="A974" s="370"/>
      <c r="B974" s="370"/>
      <c r="C974" s="370"/>
      <c r="D974" s="370"/>
      <c r="E974" s="370"/>
      <c r="F974" s="370"/>
      <c r="G974" s="370"/>
      <c r="H974" s="370"/>
      <c r="I974" s="370"/>
      <c r="J974" s="370"/>
      <c r="K974" s="370"/>
      <c r="L974" s="370"/>
      <c r="M974" s="370"/>
      <c r="N974" s="370"/>
      <c r="O974" s="370"/>
      <c r="P974" s="370"/>
      <c r="Q974" s="370"/>
      <c r="R974" s="370"/>
      <c r="S974" s="370"/>
      <c r="T974" s="370"/>
      <c r="U974" s="370"/>
      <c r="V974" s="370"/>
      <c r="W974" s="370"/>
      <c r="X974" s="370"/>
      <c r="Y974" s="370"/>
      <c r="Z974" s="370"/>
    </row>
    <row r="975">
      <c r="A975" s="370"/>
      <c r="B975" s="370"/>
      <c r="C975" s="370"/>
      <c r="D975" s="370"/>
      <c r="E975" s="370"/>
      <c r="F975" s="370"/>
      <c r="G975" s="370"/>
      <c r="H975" s="370"/>
      <c r="I975" s="370"/>
      <c r="J975" s="370"/>
      <c r="K975" s="370"/>
      <c r="L975" s="370"/>
      <c r="M975" s="370"/>
      <c r="N975" s="370"/>
      <c r="O975" s="370"/>
      <c r="P975" s="370"/>
      <c r="Q975" s="370"/>
      <c r="R975" s="370"/>
      <c r="S975" s="370"/>
      <c r="T975" s="370"/>
      <c r="U975" s="370"/>
      <c r="V975" s="370"/>
      <c r="W975" s="370"/>
      <c r="X975" s="370"/>
      <c r="Y975" s="370"/>
      <c r="Z975" s="370"/>
    </row>
    <row r="976">
      <c r="A976" s="370"/>
      <c r="B976" s="370"/>
      <c r="C976" s="370"/>
      <c r="D976" s="370"/>
      <c r="E976" s="370"/>
      <c r="F976" s="370"/>
      <c r="G976" s="370"/>
      <c r="H976" s="370"/>
      <c r="I976" s="370"/>
      <c r="J976" s="370"/>
      <c r="K976" s="370"/>
      <c r="L976" s="370"/>
      <c r="M976" s="370"/>
      <c r="N976" s="370"/>
      <c r="O976" s="370"/>
      <c r="P976" s="370"/>
      <c r="Q976" s="370"/>
      <c r="R976" s="370"/>
      <c r="S976" s="370"/>
      <c r="T976" s="370"/>
      <c r="U976" s="370"/>
      <c r="V976" s="370"/>
      <c r="W976" s="370"/>
      <c r="X976" s="370"/>
      <c r="Y976" s="370"/>
      <c r="Z976" s="370"/>
    </row>
    <row r="977">
      <c r="A977" s="370"/>
      <c r="B977" s="370"/>
      <c r="C977" s="370"/>
      <c r="D977" s="370"/>
      <c r="E977" s="370"/>
      <c r="F977" s="370"/>
      <c r="G977" s="370"/>
      <c r="H977" s="370"/>
      <c r="I977" s="370"/>
      <c r="J977" s="370"/>
      <c r="K977" s="370"/>
      <c r="L977" s="370"/>
      <c r="M977" s="370"/>
      <c r="N977" s="370"/>
      <c r="O977" s="370"/>
      <c r="P977" s="370"/>
      <c r="Q977" s="370"/>
      <c r="R977" s="370"/>
      <c r="S977" s="370"/>
      <c r="T977" s="370"/>
      <c r="U977" s="370"/>
      <c r="V977" s="370"/>
      <c r="W977" s="370"/>
      <c r="X977" s="370"/>
      <c r="Y977" s="370"/>
      <c r="Z977" s="370"/>
    </row>
    <row r="978">
      <c r="A978" s="370"/>
      <c r="B978" s="370"/>
      <c r="C978" s="370"/>
      <c r="D978" s="370"/>
      <c r="E978" s="370"/>
      <c r="F978" s="370"/>
      <c r="G978" s="370"/>
      <c r="H978" s="370"/>
      <c r="I978" s="370"/>
      <c r="J978" s="370"/>
      <c r="K978" s="370"/>
      <c r="L978" s="370"/>
      <c r="M978" s="370"/>
      <c r="N978" s="370"/>
      <c r="O978" s="370"/>
      <c r="P978" s="370"/>
      <c r="Q978" s="370"/>
      <c r="R978" s="370"/>
      <c r="S978" s="370"/>
      <c r="T978" s="370"/>
      <c r="U978" s="370"/>
      <c r="V978" s="370"/>
      <c r="W978" s="370"/>
      <c r="X978" s="370"/>
      <c r="Y978" s="370"/>
      <c r="Z978" s="370"/>
    </row>
    <row r="979">
      <c r="A979" s="370"/>
      <c r="B979" s="370"/>
      <c r="C979" s="370"/>
      <c r="D979" s="370"/>
      <c r="E979" s="370"/>
      <c r="F979" s="370"/>
      <c r="G979" s="370"/>
      <c r="H979" s="370"/>
      <c r="I979" s="370"/>
      <c r="J979" s="370"/>
      <c r="K979" s="370"/>
      <c r="L979" s="370"/>
      <c r="M979" s="370"/>
      <c r="N979" s="370"/>
      <c r="O979" s="370"/>
      <c r="P979" s="370"/>
      <c r="Q979" s="370"/>
      <c r="R979" s="370"/>
      <c r="S979" s="370"/>
      <c r="T979" s="370"/>
      <c r="U979" s="370"/>
      <c r="V979" s="370"/>
      <c r="W979" s="370"/>
      <c r="X979" s="370"/>
      <c r="Y979" s="370"/>
      <c r="Z979" s="370"/>
    </row>
    <row r="980">
      <c r="A980" s="370"/>
      <c r="B980" s="370"/>
      <c r="C980" s="370"/>
      <c r="D980" s="370"/>
      <c r="E980" s="370"/>
      <c r="F980" s="370"/>
      <c r="G980" s="370"/>
      <c r="H980" s="370"/>
      <c r="I980" s="370"/>
      <c r="J980" s="370"/>
      <c r="K980" s="370"/>
      <c r="L980" s="370"/>
      <c r="M980" s="370"/>
      <c r="N980" s="370"/>
      <c r="O980" s="370"/>
      <c r="P980" s="370"/>
      <c r="Q980" s="370"/>
      <c r="R980" s="370"/>
      <c r="S980" s="370"/>
      <c r="T980" s="370"/>
      <c r="U980" s="370"/>
      <c r="V980" s="370"/>
      <c r="W980" s="370"/>
      <c r="X980" s="370"/>
      <c r="Y980" s="370"/>
      <c r="Z980" s="370"/>
    </row>
    <row r="981">
      <c r="A981" s="370"/>
      <c r="B981" s="370"/>
      <c r="C981" s="370"/>
      <c r="D981" s="370"/>
      <c r="E981" s="370"/>
      <c r="F981" s="370"/>
      <c r="G981" s="370"/>
      <c r="H981" s="370"/>
      <c r="I981" s="370"/>
      <c r="J981" s="370"/>
      <c r="K981" s="370"/>
      <c r="L981" s="370"/>
      <c r="M981" s="370"/>
      <c r="N981" s="370"/>
      <c r="O981" s="370"/>
      <c r="P981" s="370"/>
      <c r="Q981" s="370"/>
      <c r="R981" s="370"/>
      <c r="S981" s="370"/>
      <c r="T981" s="370"/>
      <c r="U981" s="370"/>
      <c r="V981" s="370"/>
      <c r="W981" s="370"/>
      <c r="X981" s="370"/>
      <c r="Y981" s="370"/>
      <c r="Z981" s="370"/>
    </row>
    <row r="982">
      <c r="A982" s="370"/>
      <c r="B982" s="370"/>
      <c r="C982" s="370"/>
      <c r="D982" s="370"/>
      <c r="E982" s="370"/>
      <c r="F982" s="370"/>
      <c r="G982" s="370"/>
      <c r="H982" s="370"/>
      <c r="I982" s="370"/>
      <c r="J982" s="370"/>
      <c r="K982" s="370"/>
      <c r="L982" s="370"/>
      <c r="M982" s="370"/>
      <c r="N982" s="370"/>
      <c r="O982" s="370"/>
      <c r="P982" s="370"/>
      <c r="Q982" s="370"/>
      <c r="R982" s="370"/>
      <c r="S982" s="370"/>
      <c r="T982" s="370"/>
      <c r="U982" s="370"/>
      <c r="V982" s="370"/>
      <c r="W982" s="370"/>
      <c r="X982" s="370"/>
      <c r="Y982" s="370"/>
      <c r="Z982" s="370"/>
    </row>
    <row r="983">
      <c r="A983" s="370"/>
      <c r="B983" s="370"/>
      <c r="C983" s="370"/>
      <c r="D983" s="370"/>
      <c r="E983" s="370"/>
      <c r="F983" s="370"/>
      <c r="G983" s="370"/>
      <c r="H983" s="370"/>
      <c r="I983" s="370"/>
      <c r="J983" s="370"/>
      <c r="K983" s="370"/>
      <c r="L983" s="370"/>
      <c r="M983" s="370"/>
      <c r="N983" s="370"/>
      <c r="O983" s="370"/>
      <c r="P983" s="370"/>
      <c r="Q983" s="370"/>
      <c r="R983" s="370"/>
      <c r="S983" s="370"/>
      <c r="T983" s="370"/>
      <c r="U983" s="370"/>
      <c r="V983" s="370"/>
      <c r="W983" s="370"/>
      <c r="X983" s="370"/>
      <c r="Y983" s="370"/>
      <c r="Z983" s="370"/>
    </row>
    <row r="984">
      <c r="A984" s="370"/>
      <c r="B984" s="370"/>
      <c r="C984" s="370"/>
      <c r="D984" s="370"/>
      <c r="E984" s="370"/>
      <c r="F984" s="370"/>
      <c r="G984" s="370"/>
      <c r="H984" s="370"/>
      <c r="I984" s="370"/>
      <c r="J984" s="370"/>
      <c r="K984" s="370"/>
      <c r="L984" s="370"/>
      <c r="M984" s="370"/>
      <c r="N984" s="370"/>
      <c r="O984" s="370"/>
      <c r="P984" s="370"/>
      <c r="Q984" s="370"/>
      <c r="R984" s="370"/>
      <c r="S984" s="370"/>
      <c r="T984" s="370"/>
      <c r="U984" s="370"/>
      <c r="V984" s="370"/>
      <c r="W984" s="370"/>
      <c r="X984" s="370"/>
      <c r="Y984" s="370"/>
      <c r="Z984" s="370"/>
    </row>
    <row r="985">
      <c r="A985" s="370"/>
      <c r="B985" s="370"/>
      <c r="C985" s="370"/>
      <c r="D985" s="370"/>
      <c r="E985" s="370"/>
      <c r="F985" s="370"/>
      <c r="G985" s="370"/>
      <c r="H985" s="370"/>
      <c r="I985" s="370"/>
      <c r="J985" s="370"/>
      <c r="K985" s="370"/>
      <c r="L985" s="370"/>
      <c r="M985" s="370"/>
      <c r="N985" s="370"/>
      <c r="O985" s="370"/>
      <c r="P985" s="370"/>
      <c r="Q985" s="370"/>
      <c r="R985" s="370"/>
      <c r="S985" s="370"/>
      <c r="T985" s="370"/>
      <c r="U985" s="370"/>
      <c r="V985" s="370"/>
      <c r="W985" s="370"/>
      <c r="X985" s="370"/>
      <c r="Y985" s="370"/>
      <c r="Z985" s="370"/>
    </row>
    <row r="986">
      <c r="A986" s="370"/>
      <c r="B986" s="370"/>
      <c r="C986" s="370"/>
      <c r="D986" s="370"/>
      <c r="E986" s="370"/>
      <c r="F986" s="370"/>
      <c r="G986" s="370"/>
      <c r="H986" s="370"/>
      <c r="I986" s="370"/>
      <c r="J986" s="370"/>
      <c r="K986" s="370"/>
      <c r="L986" s="370"/>
      <c r="M986" s="370"/>
      <c r="N986" s="370"/>
      <c r="O986" s="370"/>
      <c r="P986" s="370"/>
      <c r="Q986" s="370"/>
      <c r="R986" s="370"/>
      <c r="S986" s="370"/>
      <c r="T986" s="370"/>
      <c r="U986" s="370"/>
      <c r="V986" s="370"/>
      <c r="W986" s="370"/>
      <c r="X986" s="370"/>
      <c r="Y986" s="370"/>
      <c r="Z986" s="370"/>
    </row>
    <row r="987">
      <c r="A987" s="370"/>
      <c r="B987" s="370"/>
      <c r="C987" s="370"/>
      <c r="D987" s="370"/>
      <c r="E987" s="370"/>
      <c r="F987" s="370"/>
      <c r="G987" s="370"/>
      <c r="H987" s="370"/>
      <c r="I987" s="370"/>
      <c r="J987" s="370"/>
      <c r="K987" s="370"/>
      <c r="L987" s="370"/>
      <c r="M987" s="370"/>
      <c r="N987" s="370"/>
      <c r="O987" s="370"/>
      <c r="P987" s="370"/>
      <c r="Q987" s="370"/>
      <c r="R987" s="370"/>
      <c r="S987" s="370"/>
      <c r="T987" s="370"/>
      <c r="U987" s="370"/>
      <c r="V987" s="370"/>
      <c r="W987" s="370"/>
      <c r="X987" s="370"/>
      <c r="Y987" s="370"/>
      <c r="Z987" s="370"/>
    </row>
    <row r="988">
      <c r="A988" s="370"/>
      <c r="B988" s="370"/>
      <c r="C988" s="370"/>
      <c r="D988" s="370"/>
      <c r="E988" s="370"/>
      <c r="F988" s="370"/>
      <c r="G988" s="370"/>
      <c r="H988" s="370"/>
      <c r="I988" s="370"/>
      <c r="J988" s="370"/>
      <c r="K988" s="370"/>
      <c r="L988" s="370"/>
      <c r="M988" s="370"/>
      <c r="N988" s="370"/>
      <c r="O988" s="370"/>
      <c r="P988" s="370"/>
      <c r="Q988" s="370"/>
      <c r="R988" s="370"/>
      <c r="S988" s="370"/>
      <c r="T988" s="370"/>
      <c r="U988" s="370"/>
      <c r="V988" s="370"/>
      <c r="W988" s="370"/>
      <c r="X988" s="370"/>
      <c r="Y988" s="370"/>
      <c r="Z988" s="370"/>
    </row>
    <row r="989">
      <c r="A989" s="370"/>
      <c r="B989" s="370"/>
      <c r="C989" s="370"/>
      <c r="D989" s="370"/>
      <c r="E989" s="370"/>
      <c r="F989" s="370"/>
      <c r="G989" s="370"/>
      <c r="H989" s="370"/>
      <c r="I989" s="370"/>
      <c r="J989" s="370"/>
      <c r="K989" s="370"/>
      <c r="L989" s="370"/>
      <c r="M989" s="370"/>
      <c r="N989" s="370"/>
      <c r="O989" s="370"/>
      <c r="P989" s="370"/>
      <c r="Q989" s="370"/>
      <c r="R989" s="370"/>
      <c r="S989" s="370"/>
      <c r="T989" s="370"/>
      <c r="U989" s="370"/>
      <c r="V989" s="370"/>
      <c r="W989" s="370"/>
      <c r="X989" s="370"/>
      <c r="Y989" s="370"/>
      <c r="Z989" s="370"/>
    </row>
    <row r="990">
      <c r="A990" s="370"/>
      <c r="B990" s="370"/>
      <c r="C990" s="370"/>
      <c r="D990" s="370"/>
      <c r="E990" s="370"/>
      <c r="F990" s="370"/>
      <c r="G990" s="370"/>
      <c r="H990" s="370"/>
      <c r="I990" s="370"/>
      <c r="J990" s="370"/>
      <c r="K990" s="370"/>
      <c r="L990" s="370"/>
      <c r="M990" s="370"/>
      <c r="N990" s="370"/>
      <c r="O990" s="370"/>
      <c r="P990" s="370"/>
      <c r="Q990" s="370"/>
      <c r="R990" s="370"/>
      <c r="S990" s="370"/>
      <c r="T990" s="370"/>
      <c r="U990" s="370"/>
      <c r="V990" s="370"/>
      <c r="W990" s="370"/>
      <c r="X990" s="370"/>
      <c r="Y990" s="370"/>
      <c r="Z990" s="370"/>
    </row>
    <row r="991">
      <c r="A991" s="370"/>
      <c r="B991" s="370"/>
      <c r="C991" s="370"/>
      <c r="D991" s="370"/>
      <c r="E991" s="370"/>
      <c r="F991" s="370"/>
      <c r="G991" s="370"/>
      <c r="H991" s="370"/>
      <c r="I991" s="370"/>
      <c r="J991" s="370"/>
      <c r="K991" s="370"/>
      <c r="L991" s="370"/>
      <c r="M991" s="370"/>
      <c r="N991" s="370"/>
      <c r="O991" s="370"/>
      <c r="P991" s="370"/>
      <c r="Q991" s="370"/>
      <c r="R991" s="370"/>
      <c r="S991" s="370"/>
      <c r="T991" s="370"/>
      <c r="U991" s="370"/>
      <c r="V991" s="370"/>
      <c r="W991" s="370"/>
      <c r="X991" s="370"/>
      <c r="Y991" s="370"/>
      <c r="Z991" s="370"/>
    </row>
    <row r="992">
      <c r="A992" s="370"/>
      <c r="B992" s="370"/>
      <c r="C992" s="370"/>
      <c r="D992" s="370"/>
      <c r="E992" s="370"/>
      <c r="F992" s="370"/>
      <c r="G992" s="370"/>
      <c r="H992" s="370"/>
      <c r="I992" s="370"/>
      <c r="J992" s="370"/>
      <c r="K992" s="370"/>
      <c r="L992" s="370"/>
      <c r="M992" s="370"/>
      <c r="N992" s="370"/>
      <c r="O992" s="370"/>
      <c r="P992" s="370"/>
      <c r="Q992" s="370"/>
      <c r="R992" s="370"/>
      <c r="S992" s="370"/>
      <c r="T992" s="370"/>
      <c r="U992" s="370"/>
      <c r="V992" s="370"/>
      <c r="W992" s="370"/>
      <c r="X992" s="370"/>
      <c r="Y992" s="370"/>
      <c r="Z992" s="370"/>
    </row>
    <row r="993">
      <c r="A993" s="370"/>
      <c r="B993" s="370"/>
      <c r="C993" s="370"/>
      <c r="D993" s="370"/>
      <c r="E993" s="370"/>
      <c r="F993" s="370"/>
      <c r="G993" s="370"/>
      <c r="H993" s="370"/>
      <c r="I993" s="370"/>
      <c r="J993" s="370"/>
      <c r="K993" s="370"/>
      <c r="L993" s="370"/>
      <c r="M993" s="370"/>
      <c r="N993" s="370"/>
      <c r="O993" s="370"/>
      <c r="P993" s="370"/>
      <c r="Q993" s="370"/>
      <c r="R993" s="370"/>
      <c r="S993" s="370"/>
      <c r="T993" s="370"/>
      <c r="U993" s="370"/>
      <c r="V993" s="370"/>
      <c r="W993" s="370"/>
      <c r="X993" s="370"/>
      <c r="Y993" s="370"/>
      <c r="Z993" s="370"/>
    </row>
    <row r="994">
      <c r="A994" s="370"/>
      <c r="B994" s="370"/>
      <c r="C994" s="370"/>
      <c r="D994" s="370"/>
      <c r="E994" s="370"/>
      <c r="F994" s="370"/>
      <c r="G994" s="370"/>
      <c r="H994" s="370"/>
      <c r="I994" s="370"/>
      <c r="J994" s="370"/>
      <c r="K994" s="370"/>
      <c r="L994" s="370"/>
      <c r="M994" s="370"/>
      <c r="N994" s="370"/>
      <c r="O994" s="370"/>
      <c r="P994" s="370"/>
      <c r="Q994" s="370"/>
      <c r="R994" s="370"/>
      <c r="S994" s="370"/>
      <c r="T994" s="370"/>
      <c r="U994" s="370"/>
      <c r="V994" s="370"/>
      <c r="W994" s="370"/>
      <c r="X994" s="370"/>
      <c r="Y994" s="370"/>
      <c r="Z994" s="370"/>
    </row>
    <row r="995">
      <c r="A995" s="370"/>
      <c r="B995" s="370"/>
      <c r="C995" s="370"/>
      <c r="D995" s="370"/>
      <c r="E995" s="370"/>
      <c r="F995" s="370"/>
      <c r="G995" s="370"/>
      <c r="H995" s="370"/>
      <c r="I995" s="370"/>
      <c r="J995" s="370"/>
      <c r="K995" s="370"/>
      <c r="L995" s="370"/>
      <c r="M995" s="370"/>
      <c r="N995" s="370"/>
      <c r="O995" s="370"/>
      <c r="P995" s="370"/>
      <c r="Q995" s="370"/>
      <c r="R995" s="370"/>
      <c r="S995" s="370"/>
      <c r="T995" s="370"/>
      <c r="U995" s="370"/>
      <c r="V995" s="370"/>
      <c r="W995" s="370"/>
      <c r="X995" s="370"/>
      <c r="Y995" s="370"/>
      <c r="Z995" s="370"/>
    </row>
    <row r="996">
      <c r="A996" s="370"/>
      <c r="B996" s="370"/>
      <c r="C996" s="370"/>
      <c r="D996" s="370"/>
      <c r="E996" s="370"/>
      <c r="F996" s="370"/>
      <c r="G996" s="370"/>
      <c r="H996" s="370"/>
      <c r="I996" s="370"/>
      <c r="J996" s="370"/>
      <c r="K996" s="370"/>
      <c r="L996" s="370"/>
      <c r="M996" s="370"/>
      <c r="N996" s="370"/>
      <c r="O996" s="370"/>
      <c r="P996" s="370"/>
      <c r="Q996" s="370"/>
      <c r="R996" s="370"/>
      <c r="S996" s="370"/>
      <c r="T996" s="370"/>
      <c r="U996" s="370"/>
      <c r="V996" s="370"/>
      <c r="W996" s="370"/>
      <c r="X996" s="370"/>
      <c r="Y996" s="370"/>
      <c r="Z996" s="370"/>
    </row>
    <row r="997">
      <c r="A997" s="370"/>
      <c r="B997" s="370"/>
      <c r="C997" s="370"/>
      <c r="D997" s="370"/>
      <c r="E997" s="370"/>
      <c r="F997" s="370"/>
      <c r="G997" s="370"/>
      <c r="H997" s="370"/>
      <c r="I997" s="370"/>
      <c r="J997" s="370"/>
      <c r="K997" s="370"/>
      <c r="L997" s="370"/>
      <c r="M997" s="370"/>
      <c r="N997" s="370"/>
      <c r="O997" s="370"/>
      <c r="P997" s="370"/>
      <c r="Q997" s="370"/>
      <c r="R997" s="370"/>
      <c r="S997" s="370"/>
      <c r="T997" s="370"/>
      <c r="U997" s="370"/>
      <c r="V997" s="370"/>
      <c r="W997" s="370"/>
      <c r="X997" s="370"/>
      <c r="Y997" s="370"/>
      <c r="Z997" s="370"/>
    </row>
    <row r="998">
      <c r="A998" s="370"/>
      <c r="B998" s="370"/>
      <c r="C998" s="370"/>
      <c r="D998" s="370"/>
      <c r="E998" s="370"/>
      <c r="F998" s="370"/>
      <c r="G998" s="370"/>
      <c r="H998" s="370"/>
      <c r="I998" s="370"/>
      <c r="J998" s="370"/>
      <c r="K998" s="370"/>
      <c r="L998" s="370"/>
      <c r="M998" s="370"/>
      <c r="N998" s="370"/>
      <c r="O998" s="370"/>
      <c r="P998" s="370"/>
      <c r="Q998" s="370"/>
      <c r="R998" s="370"/>
      <c r="S998" s="370"/>
      <c r="T998" s="370"/>
      <c r="U998" s="370"/>
      <c r="V998" s="370"/>
      <c r="W998" s="370"/>
      <c r="X998" s="370"/>
      <c r="Y998" s="370"/>
      <c r="Z998" s="370"/>
    </row>
    <row r="999">
      <c r="A999" s="370"/>
      <c r="B999" s="370"/>
      <c r="C999" s="370"/>
      <c r="D999" s="370"/>
      <c r="E999" s="370"/>
      <c r="F999" s="370"/>
      <c r="G999" s="370"/>
      <c r="H999" s="370"/>
      <c r="I999" s="370"/>
      <c r="J999" s="370"/>
      <c r="K999" s="370"/>
      <c r="L999" s="370"/>
      <c r="M999" s="370"/>
      <c r="N999" s="370"/>
      <c r="O999" s="370"/>
      <c r="P999" s="370"/>
      <c r="Q999" s="370"/>
      <c r="R999" s="370"/>
      <c r="S999" s="370"/>
      <c r="T999" s="370"/>
      <c r="U999" s="370"/>
      <c r="V999" s="370"/>
      <c r="W999" s="370"/>
      <c r="X999" s="370"/>
      <c r="Y999" s="370"/>
      <c r="Z999" s="370"/>
    </row>
    <row r="1000">
      <c r="A1000" s="370"/>
      <c r="B1000" s="370"/>
      <c r="C1000" s="370"/>
      <c r="D1000" s="370"/>
      <c r="E1000" s="370"/>
      <c r="F1000" s="370"/>
      <c r="G1000" s="370"/>
      <c r="H1000" s="370"/>
      <c r="I1000" s="370"/>
      <c r="J1000" s="370"/>
      <c r="K1000" s="370"/>
      <c r="L1000" s="370"/>
      <c r="M1000" s="370"/>
      <c r="N1000" s="370"/>
      <c r="O1000" s="370"/>
      <c r="P1000" s="370"/>
      <c r="Q1000" s="370"/>
      <c r="R1000" s="370"/>
      <c r="S1000" s="370"/>
      <c r="T1000" s="370"/>
      <c r="U1000" s="370"/>
      <c r="V1000" s="370"/>
      <c r="W1000" s="370"/>
      <c r="X1000" s="370"/>
      <c r="Y1000" s="370"/>
      <c r="Z1000" s="370"/>
    </row>
    <row r="1001">
      <c r="A1001" s="370"/>
      <c r="B1001" s="370"/>
      <c r="C1001" s="370"/>
      <c r="D1001" s="370"/>
      <c r="E1001" s="370"/>
      <c r="F1001" s="370"/>
      <c r="G1001" s="370"/>
      <c r="H1001" s="370"/>
      <c r="I1001" s="370"/>
      <c r="J1001" s="370"/>
      <c r="K1001" s="370"/>
      <c r="L1001" s="370"/>
      <c r="M1001" s="370"/>
      <c r="N1001" s="370"/>
      <c r="O1001" s="370"/>
      <c r="P1001" s="370"/>
      <c r="Q1001" s="370"/>
      <c r="R1001" s="370"/>
      <c r="S1001" s="370"/>
      <c r="T1001" s="370"/>
      <c r="U1001" s="370"/>
      <c r="V1001" s="370"/>
      <c r="W1001" s="370"/>
      <c r="X1001" s="370"/>
      <c r="Y1001" s="370"/>
      <c r="Z1001" s="370"/>
    </row>
    <row r="1002">
      <c r="A1002" s="370"/>
      <c r="B1002" s="370"/>
      <c r="C1002" s="370"/>
      <c r="D1002" s="370"/>
      <c r="E1002" s="370"/>
      <c r="F1002" s="370"/>
      <c r="G1002" s="370"/>
      <c r="H1002" s="370"/>
      <c r="I1002" s="370"/>
      <c r="J1002" s="370"/>
      <c r="K1002" s="370"/>
      <c r="L1002" s="370"/>
      <c r="M1002" s="370"/>
      <c r="N1002" s="370"/>
      <c r="O1002" s="370"/>
      <c r="P1002" s="370"/>
      <c r="Q1002" s="370"/>
      <c r="R1002" s="370"/>
      <c r="S1002" s="370"/>
      <c r="T1002" s="370"/>
      <c r="U1002" s="370"/>
      <c r="V1002" s="370"/>
      <c r="W1002" s="370"/>
      <c r="X1002" s="370"/>
      <c r="Y1002" s="370"/>
      <c r="Z1002" s="370"/>
    </row>
    <row r="1003">
      <c r="A1003" s="370"/>
      <c r="B1003" s="370"/>
      <c r="C1003" s="370"/>
      <c r="D1003" s="370"/>
      <c r="E1003" s="370"/>
      <c r="F1003" s="370"/>
      <c r="G1003" s="370"/>
      <c r="H1003" s="370"/>
      <c r="I1003" s="370"/>
      <c r="J1003" s="370"/>
      <c r="K1003" s="370"/>
      <c r="L1003" s="370"/>
      <c r="M1003" s="370"/>
      <c r="N1003" s="370"/>
      <c r="O1003" s="370"/>
      <c r="P1003" s="370"/>
      <c r="Q1003" s="370"/>
      <c r="R1003" s="370"/>
      <c r="S1003" s="370"/>
      <c r="T1003" s="370"/>
      <c r="U1003" s="370"/>
      <c r="V1003" s="370"/>
      <c r="W1003" s="370"/>
      <c r="X1003" s="370"/>
      <c r="Y1003" s="370"/>
      <c r="Z1003" s="370"/>
    </row>
    <row r="1004">
      <c r="A1004" s="370"/>
      <c r="B1004" s="370"/>
      <c r="C1004" s="370"/>
      <c r="D1004" s="370"/>
      <c r="E1004" s="370"/>
      <c r="F1004" s="370"/>
      <c r="G1004" s="370"/>
      <c r="H1004" s="370"/>
      <c r="I1004" s="370"/>
      <c r="J1004" s="370"/>
      <c r="K1004" s="370"/>
      <c r="L1004" s="370"/>
      <c r="M1004" s="370"/>
      <c r="N1004" s="370"/>
      <c r="O1004" s="370"/>
      <c r="P1004" s="370"/>
      <c r="Q1004" s="370"/>
      <c r="R1004" s="370"/>
      <c r="S1004" s="370"/>
      <c r="T1004" s="370"/>
      <c r="U1004" s="370"/>
      <c r="V1004" s="370"/>
      <c r="W1004" s="370"/>
      <c r="X1004" s="370"/>
      <c r="Y1004" s="370"/>
      <c r="Z1004" s="370"/>
    </row>
    <row r="1005">
      <c r="A1005" s="370"/>
      <c r="B1005" s="370"/>
      <c r="C1005" s="370"/>
      <c r="D1005" s="370"/>
      <c r="E1005" s="370"/>
      <c r="F1005" s="370"/>
      <c r="G1005" s="370"/>
      <c r="H1005" s="370"/>
      <c r="I1005" s="370"/>
      <c r="J1005" s="370"/>
      <c r="K1005" s="370"/>
      <c r="L1005" s="370"/>
      <c r="M1005" s="370"/>
      <c r="N1005" s="370"/>
      <c r="O1005" s="370"/>
      <c r="P1005" s="370"/>
      <c r="Q1005" s="370"/>
      <c r="R1005" s="370"/>
      <c r="S1005" s="370"/>
      <c r="T1005" s="370"/>
      <c r="U1005" s="370"/>
      <c r="V1005" s="370"/>
      <c r="W1005" s="370"/>
      <c r="X1005" s="370"/>
      <c r="Y1005" s="370"/>
      <c r="Z1005" s="370"/>
    </row>
    <row r="1006">
      <c r="A1006" s="370"/>
      <c r="B1006" s="370"/>
      <c r="C1006" s="370"/>
      <c r="D1006" s="370"/>
      <c r="E1006" s="370"/>
      <c r="F1006" s="370"/>
      <c r="G1006" s="370"/>
      <c r="H1006" s="370"/>
      <c r="I1006" s="370"/>
      <c r="J1006" s="370"/>
      <c r="K1006" s="370"/>
      <c r="L1006" s="370"/>
      <c r="M1006" s="370"/>
      <c r="N1006" s="370"/>
      <c r="O1006" s="370"/>
      <c r="P1006" s="370"/>
      <c r="Q1006" s="370"/>
      <c r="R1006" s="370"/>
      <c r="S1006" s="370"/>
      <c r="T1006" s="370"/>
      <c r="U1006" s="370"/>
      <c r="V1006" s="370"/>
      <c r="W1006" s="370"/>
      <c r="X1006" s="370"/>
      <c r="Y1006" s="370"/>
      <c r="Z1006" s="370"/>
    </row>
    <row r="1007">
      <c r="A1007" s="370"/>
      <c r="B1007" s="370"/>
      <c r="C1007" s="370"/>
      <c r="D1007" s="370"/>
      <c r="E1007" s="370"/>
      <c r="F1007" s="370"/>
      <c r="G1007" s="370"/>
      <c r="H1007" s="370"/>
      <c r="I1007" s="370"/>
      <c r="J1007" s="370"/>
      <c r="K1007" s="370"/>
      <c r="L1007" s="370"/>
      <c r="M1007" s="370"/>
      <c r="N1007" s="370"/>
      <c r="O1007" s="370"/>
      <c r="P1007" s="370"/>
      <c r="Q1007" s="370"/>
      <c r="R1007" s="370"/>
      <c r="S1007" s="370"/>
      <c r="T1007" s="370"/>
      <c r="U1007" s="370"/>
      <c r="V1007" s="370"/>
      <c r="W1007" s="370"/>
      <c r="X1007" s="370"/>
      <c r="Y1007" s="370"/>
      <c r="Z1007" s="370"/>
    </row>
    <row r="1008">
      <c r="A1008" s="370"/>
      <c r="B1008" s="370"/>
      <c r="C1008" s="370"/>
      <c r="D1008" s="370"/>
      <c r="E1008" s="370"/>
      <c r="F1008" s="370"/>
      <c r="G1008" s="370"/>
      <c r="H1008" s="370"/>
      <c r="I1008" s="370"/>
      <c r="J1008" s="370"/>
      <c r="K1008" s="370"/>
      <c r="L1008" s="370"/>
      <c r="M1008" s="370"/>
      <c r="N1008" s="370"/>
      <c r="O1008" s="370"/>
      <c r="P1008" s="370"/>
      <c r="Q1008" s="370"/>
      <c r="R1008" s="370"/>
      <c r="S1008" s="370"/>
      <c r="T1008" s="370"/>
      <c r="U1008" s="370"/>
      <c r="V1008" s="370"/>
      <c r="W1008" s="370"/>
      <c r="X1008" s="370"/>
      <c r="Y1008" s="370"/>
      <c r="Z1008" s="370"/>
    </row>
    <row r="1009">
      <c r="A1009" s="370"/>
      <c r="B1009" s="370"/>
      <c r="C1009" s="370"/>
      <c r="D1009" s="370"/>
      <c r="E1009" s="370"/>
      <c r="F1009" s="370"/>
      <c r="G1009" s="370"/>
      <c r="H1009" s="370"/>
      <c r="I1009" s="370"/>
      <c r="J1009" s="370"/>
      <c r="K1009" s="370"/>
      <c r="L1009" s="370"/>
      <c r="M1009" s="370"/>
      <c r="N1009" s="370"/>
      <c r="O1009" s="370"/>
      <c r="P1009" s="370"/>
      <c r="Q1009" s="370"/>
      <c r="R1009" s="370"/>
      <c r="S1009" s="370"/>
      <c r="T1009" s="370"/>
      <c r="U1009" s="370"/>
      <c r="V1009" s="370"/>
      <c r="W1009" s="370"/>
      <c r="X1009" s="370"/>
      <c r="Y1009" s="370"/>
      <c r="Z1009" s="370"/>
    </row>
    <row r="1010">
      <c r="A1010" s="370"/>
      <c r="B1010" s="370"/>
      <c r="C1010" s="370"/>
      <c r="D1010" s="370"/>
      <c r="E1010" s="370"/>
      <c r="F1010" s="370"/>
      <c r="G1010" s="370"/>
      <c r="H1010" s="370"/>
      <c r="I1010" s="370"/>
      <c r="J1010" s="370"/>
      <c r="K1010" s="370"/>
      <c r="L1010" s="370"/>
      <c r="M1010" s="370"/>
      <c r="N1010" s="370"/>
      <c r="O1010" s="370"/>
      <c r="P1010" s="370"/>
      <c r="Q1010" s="370"/>
      <c r="R1010" s="370"/>
      <c r="S1010" s="370"/>
      <c r="T1010" s="370"/>
      <c r="U1010" s="370"/>
      <c r="V1010" s="370"/>
      <c r="W1010" s="370"/>
      <c r="X1010" s="370"/>
      <c r="Y1010" s="370"/>
      <c r="Z1010" s="370"/>
    </row>
    <row r="1011">
      <c r="A1011" s="370"/>
      <c r="B1011" s="370"/>
      <c r="C1011" s="370"/>
      <c r="D1011" s="370"/>
      <c r="E1011" s="370"/>
      <c r="F1011" s="370"/>
      <c r="G1011" s="370"/>
      <c r="H1011" s="370"/>
      <c r="I1011" s="370"/>
      <c r="J1011" s="370"/>
      <c r="K1011" s="370"/>
      <c r="L1011" s="370"/>
      <c r="M1011" s="370"/>
      <c r="N1011" s="370"/>
      <c r="O1011" s="370"/>
      <c r="P1011" s="370"/>
      <c r="Q1011" s="370"/>
      <c r="R1011" s="370"/>
      <c r="S1011" s="370"/>
      <c r="T1011" s="370"/>
      <c r="U1011" s="370"/>
      <c r="V1011" s="370"/>
      <c r="W1011" s="370"/>
      <c r="X1011" s="370"/>
      <c r="Y1011" s="370"/>
      <c r="Z1011" s="370"/>
    </row>
    <row r="1012">
      <c r="A1012" s="370"/>
      <c r="B1012" s="370"/>
      <c r="C1012" s="370"/>
      <c r="D1012" s="370"/>
      <c r="E1012" s="370"/>
      <c r="F1012" s="370"/>
      <c r="G1012" s="370"/>
      <c r="H1012" s="370"/>
      <c r="I1012" s="370"/>
      <c r="J1012" s="370"/>
      <c r="K1012" s="370"/>
      <c r="L1012" s="370"/>
      <c r="M1012" s="370"/>
      <c r="N1012" s="370"/>
      <c r="O1012" s="370"/>
      <c r="P1012" s="370"/>
      <c r="Q1012" s="370"/>
      <c r="R1012" s="370"/>
      <c r="S1012" s="370"/>
      <c r="T1012" s="370"/>
      <c r="U1012" s="370"/>
      <c r="V1012" s="370"/>
      <c r="W1012" s="370"/>
      <c r="X1012" s="370"/>
      <c r="Y1012" s="370"/>
      <c r="Z1012" s="370"/>
    </row>
    <row r="1013">
      <c r="A1013" s="370"/>
      <c r="B1013" s="370"/>
      <c r="C1013" s="370"/>
      <c r="D1013" s="370"/>
      <c r="E1013" s="370"/>
      <c r="F1013" s="370"/>
      <c r="G1013" s="370"/>
      <c r="H1013" s="370"/>
      <c r="I1013" s="370"/>
      <c r="J1013" s="370"/>
      <c r="K1013" s="370"/>
      <c r="L1013" s="370"/>
      <c r="M1013" s="370"/>
      <c r="N1013" s="370"/>
      <c r="O1013" s="370"/>
      <c r="P1013" s="370"/>
      <c r="Q1013" s="370"/>
      <c r="R1013" s="370"/>
      <c r="S1013" s="370"/>
      <c r="T1013" s="370"/>
      <c r="U1013" s="370"/>
      <c r="V1013" s="370"/>
      <c r="W1013" s="370"/>
      <c r="X1013" s="370"/>
      <c r="Y1013" s="370"/>
      <c r="Z1013" s="370"/>
    </row>
    <row r="1014">
      <c r="A1014" s="370"/>
      <c r="B1014" s="370"/>
      <c r="C1014" s="370"/>
      <c r="D1014" s="370"/>
      <c r="E1014" s="370"/>
      <c r="F1014" s="370"/>
      <c r="G1014" s="370"/>
      <c r="H1014" s="370"/>
      <c r="I1014" s="370"/>
      <c r="J1014" s="370"/>
      <c r="K1014" s="370"/>
      <c r="L1014" s="370"/>
      <c r="M1014" s="370"/>
      <c r="N1014" s="370"/>
      <c r="O1014" s="370"/>
      <c r="P1014" s="370"/>
      <c r="Q1014" s="370"/>
      <c r="R1014" s="370"/>
      <c r="S1014" s="370"/>
      <c r="T1014" s="370"/>
      <c r="U1014" s="370"/>
      <c r="V1014" s="370"/>
      <c r="W1014" s="370"/>
      <c r="X1014" s="370"/>
      <c r="Y1014" s="370"/>
      <c r="Z1014" s="370"/>
    </row>
    <row r="1015">
      <c r="A1015" s="370"/>
      <c r="B1015" s="370"/>
      <c r="C1015" s="370"/>
      <c r="D1015" s="370"/>
      <c r="E1015" s="370"/>
      <c r="F1015" s="370"/>
      <c r="G1015" s="370"/>
      <c r="H1015" s="370"/>
      <c r="I1015" s="370"/>
      <c r="J1015" s="370"/>
      <c r="K1015" s="370"/>
      <c r="L1015" s="370"/>
      <c r="M1015" s="370"/>
      <c r="N1015" s="370"/>
      <c r="O1015" s="370"/>
      <c r="P1015" s="370"/>
      <c r="Q1015" s="370"/>
      <c r="R1015" s="370"/>
      <c r="S1015" s="370"/>
      <c r="T1015" s="370"/>
      <c r="U1015" s="370"/>
      <c r="V1015" s="370"/>
      <c r="W1015" s="370"/>
      <c r="X1015" s="370"/>
      <c r="Y1015" s="370"/>
      <c r="Z1015" s="370"/>
    </row>
    <row r="1016">
      <c r="A1016" s="370"/>
      <c r="B1016" s="370"/>
      <c r="C1016" s="370"/>
      <c r="D1016" s="370"/>
      <c r="E1016" s="370"/>
      <c r="F1016" s="370"/>
      <c r="G1016" s="370"/>
      <c r="H1016" s="370"/>
      <c r="I1016" s="370"/>
      <c r="J1016" s="370"/>
      <c r="K1016" s="370"/>
      <c r="L1016" s="370"/>
      <c r="M1016" s="370"/>
      <c r="N1016" s="370"/>
      <c r="O1016" s="370"/>
      <c r="P1016" s="370"/>
      <c r="Q1016" s="370"/>
      <c r="R1016" s="370"/>
      <c r="S1016" s="370"/>
      <c r="T1016" s="370"/>
      <c r="U1016" s="370"/>
      <c r="V1016" s="370"/>
      <c r="W1016" s="370"/>
      <c r="X1016" s="370"/>
      <c r="Y1016" s="370"/>
      <c r="Z1016" s="370"/>
    </row>
    <row r="1017">
      <c r="A1017" s="370"/>
      <c r="B1017" s="370"/>
      <c r="C1017" s="370"/>
      <c r="D1017" s="370"/>
      <c r="E1017" s="370"/>
      <c r="F1017" s="370"/>
      <c r="G1017" s="370"/>
      <c r="H1017" s="370"/>
      <c r="I1017" s="370"/>
      <c r="J1017" s="370"/>
      <c r="K1017" s="370"/>
      <c r="L1017" s="370"/>
      <c r="M1017" s="370"/>
      <c r="N1017" s="370"/>
      <c r="O1017" s="370"/>
      <c r="P1017" s="370"/>
      <c r="Q1017" s="370"/>
      <c r="R1017" s="370"/>
      <c r="S1017" s="370"/>
      <c r="T1017" s="370"/>
      <c r="U1017" s="370"/>
      <c r="V1017" s="370"/>
      <c r="W1017" s="370"/>
      <c r="X1017" s="370"/>
      <c r="Y1017" s="370"/>
      <c r="Z1017" s="370"/>
    </row>
  </sheetData>
  <mergeCells count="1">
    <mergeCell ref="A1:B1"/>
  </mergeCells>
  <hyperlinks>
    <hyperlink r:id="rId1" location="!/?q=tortilla%20chips&amp;search_option_id=product" ref="A11"/>
  </hyperlin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8.88"/>
    <col customWidth="1" min="9" max="9" width="16.38"/>
  </cols>
  <sheetData>
    <row r="1">
      <c r="A1" s="485" t="s">
        <v>1388</v>
      </c>
      <c r="B1" s="356"/>
      <c r="C1" s="356"/>
      <c r="D1" s="356"/>
      <c r="E1" s="356"/>
      <c r="F1" s="356"/>
      <c r="G1" s="356"/>
      <c r="H1" s="356"/>
      <c r="I1" s="30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</row>
    <row r="2">
      <c r="A2" s="486" t="s">
        <v>1321</v>
      </c>
      <c r="B2" s="487" t="s">
        <v>1389</v>
      </c>
      <c r="C2" s="487" t="s">
        <v>1390</v>
      </c>
      <c r="D2" s="487" t="s">
        <v>1391</v>
      </c>
      <c r="E2" s="487" t="s">
        <v>1392</v>
      </c>
      <c r="F2" s="487" t="s">
        <v>1393</v>
      </c>
      <c r="G2" s="487" t="s">
        <v>1394</v>
      </c>
      <c r="H2" s="488" t="s">
        <v>983</v>
      </c>
      <c r="I2" s="487" t="s">
        <v>1395</v>
      </c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</row>
    <row r="3">
      <c r="A3" s="220" t="s">
        <v>1346</v>
      </c>
      <c r="B3" s="219">
        <v>0.32</v>
      </c>
      <c r="C3" s="219">
        <v>5.06</v>
      </c>
      <c r="D3" s="219">
        <v>10.87</v>
      </c>
      <c r="E3" s="219">
        <v>8.91</v>
      </c>
      <c r="F3" s="219">
        <v>4.17</v>
      </c>
      <c r="G3" s="219" t="s">
        <v>1349</v>
      </c>
      <c r="H3" s="489">
        <v>25545.5</v>
      </c>
      <c r="I3" s="219">
        <v>33.0</v>
      </c>
      <c r="J3" s="433"/>
      <c r="K3" s="433"/>
      <c r="L3" s="433"/>
      <c r="M3" s="433"/>
      <c r="N3" s="433"/>
      <c r="O3" s="433"/>
      <c r="P3" s="433"/>
      <c r="Q3" s="433"/>
      <c r="R3" s="433"/>
      <c r="S3" s="433"/>
      <c r="T3" s="433"/>
      <c r="U3" s="433"/>
      <c r="V3" s="433"/>
      <c r="W3" s="433"/>
      <c r="X3" s="433"/>
      <c r="Y3" s="433"/>
      <c r="Z3" s="433"/>
    </row>
    <row r="4">
      <c r="A4" s="220" t="s">
        <v>1165</v>
      </c>
      <c r="B4" s="219">
        <v>0.35</v>
      </c>
      <c r="C4" s="219">
        <v>5.9</v>
      </c>
      <c r="D4" s="219">
        <v>10.84</v>
      </c>
      <c r="E4" s="219">
        <v>17.22</v>
      </c>
      <c r="F4" s="219">
        <v>2.94</v>
      </c>
      <c r="G4" s="219">
        <v>4.11</v>
      </c>
      <c r="H4" s="489">
        <v>52943.7</v>
      </c>
      <c r="I4" s="219">
        <v>43.0</v>
      </c>
      <c r="J4" s="433"/>
      <c r="K4" s="433"/>
      <c r="L4" s="433"/>
      <c r="M4" s="433"/>
      <c r="N4" s="433"/>
      <c r="O4" s="433"/>
      <c r="P4" s="433"/>
      <c r="Q4" s="433"/>
      <c r="R4" s="433"/>
      <c r="S4" s="433"/>
      <c r="T4" s="433"/>
      <c r="U4" s="433"/>
      <c r="V4" s="433"/>
      <c r="W4" s="433"/>
      <c r="X4" s="433"/>
      <c r="Y4" s="433"/>
      <c r="Z4" s="433"/>
    </row>
    <row r="5">
      <c r="A5" s="220" t="s">
        <v>1269</v>
      </c>
      <c r="B5" s="219">
        <v>1.4</v>
      </c>
      <c r="C5" s="219">
        <v>11.52</v>
      </c>
      <c r="D5" s="219">
        <v>23.95</v>
      </c>
      <c r="E5" s="219">
        <v>28.87</v>
      </c>
      <c r="F5" s="219">
        <v>6.93</v>
      </c>
      <c r="G5" s="219">
        <v>13.51</v>
      </c>
      <c r="H5" s="489">
        <v>9787.4</v>
      </c>
      <c r="I5" s="219">
        <v>33.0</v>
      </c>
      <c r="J5" s="433"/>
      <c r="K5" s="433"/>
      <c r="L5" s="433"/>
      <c r="M5" s="433"/>
      <c r="N5" s="433"/>
      <c r="O5" s="433"/>
      <c r="P5" s="433"/>
      <c r="Q5" s="433"/>
      <c r="R5" s="433"/>
      <c r="S5" s="433"/>
      <c r="T5" s="433"/>
      <c r="U5" s="433"/>
      <c r="V5" s="433"/>
      <c r="W5" s="433"/>
      <c r="X5" s="433"/>
      <c r="Y5" s="433"/>
      <c r="Z5" s="433"/>
    </row>
    <row r="6">
      <c r="A6" s="220" t="s">
        <v>1171</v>
      </c>
      <c r="B6" s="219">
        <v>0.87</v>
      </c>
      <c r="C6" s="219">
        <v>9.77</v>
      </c>
      <c r="D6" s="219">
        <v>37.76</v>
      </c>
      <c r="E6" s="219">
        <v>34.3</v>
      </c>
      <c r="F6" s="219">
        <v>1.8</v>
      </c>
      <c r="G6" s="219">
        <v>5.56</v>
      </c>
      <c r="H6" s="489">
        <v>3533.7</v>
      </c>
      <c r="I6" s="219">
        <v>26.0</v>
      </c>
      <c r="J6" s="433"/>
      <c r="K6" s="433"/>
      <c r="L6" s="433"/>
      <c r="M6" s="433"/>
      <c r="N6" s="433"/>
      <c r="O6" s="433"/>
      <c r="P6" s="433"/>
      <c r="Q6" s="433"/>
      <c r="R6" s="433"/>
      <c r="S6" s="433"/>
      <c r="T6" s="433"/>
      <c r="U6" s="433"/>
      <c r="V6" s="433"/>
      <c r="W6" s="433"/>
      <c r="X6" s="433"/>
      <c r="Y6" s="433"/>
      <c r="Z6" s="433"/>
    </row>
    <row r="7">
      <c r="A7" s="220" t="s">
        <v>1348</v>
      </c>
      <c r="B7" s="219">
        <v>0.31</v>
      </c>
      <c r="C7" s="219">
        <v>4.87</v>
      </c>
      <c r="D7" s="219">
        <v>11.04</v>
      </c>
      <c r="E7" s="219">
        <v>16.6</v>
      </c>
      <c r="F7" s="219">
        <v>1.21</v>
      </c>
      <c r="G7" s="219">
        <v>1.28</v>
      </c>
      <c r="H7" s="489">
        <v>1464.7</v>
      </c>
      <c r="I7" s="219">
        <v>13.0</v>
      </c>
      <c r="J7" s="433"/>
      <c r="K7" s="433"/>
      <c r="L7" s="433"/>
      <c r="M7" s="433"/>
      <c r="N7" s="433"/>
      <c r="O7" s="433"/>
      <c r="P7" s="433"/>
      <c r="Q7" s="433"/>
      <c r="R7" s="433"/>
      <c r="S7" s="433"/>
      <c r="T7" s="433"/>
      <c r="U7" s="433"/>
      <c r="V7" s="433"/>
      <c r="W7" s="433"/>
      <c r="X7" s="433"/>
      <c r="Y7" s="433"/>
      <c r="Z7" s="433"/>
    </row>
    <row r="8">
      <c r="A8" s="220" t="s">
        <v>1350</v>
      </c>
      <c r="B8" s="219">
        <v>0.71</v>
      </c>
      <c r="C8" s="219">
        <v>6.33</v>
      </c>
      <c r="D8" s="219">
        <v>21.28</v>
      </c>
      <c r="E8" s="219">
        <v>17.17</v>
      </c>
      <c r="F8" s="219">
        <v>3.06</v>
      </c>
      <c r="G8" s="219">
        <v>3.35</v>
      </c>
      <c r="H8" s="489">
        <v>841.4</v>
      </c>
      <c r="I8" s="219">
        <v>11.0</v>
      </c>
      <c r="J8" s="433"/>
      <c r="K8" s="433"/>
      <c r="L8" s="433"/>
      <c r="M8" s="433"/>
      <c r="N8" s="433"/>
      <c r="O8" s="433"/>
      <c r="P8" s="433"/>
      <c r="Q8" s="433"/>
      <c r="R8" s="433"/>
      <c r="S8" s="433"/>
      <c r="T8" s="433"/>
      <c r="U8" s="433"/>
      <c r="V8" s="433"/>
      <c r="W8" s="433"/>
      <c r="X8" s="433"/>
      <c r="Y8" s="433"/>
      <c r="Z8" s="433"/>
    </row>
    <row r="9">
      <c r="A9" s="220" t="s">
        <v>1351</v>
      </c>
      <c r="B9" s="219">
        <v>0.29</v>
      </c>
      <c r="C9" s="219">
        <v>4.18</v>
      </c>
      <c r="D9" s="219">
        <v>10.47</v>
      </c>
      <c r="E9" s="219">
        <v>7.78</v>
      </c>
      <c r="F9" s="219">
        <v>0.89</v>
      </c>
      <c r="G9" s="219">
        <v>0.94</v>
      </c>
      <c r="H9" s="489">
        <v>647.3</v>
      </c>
      <c r="I9" s="219">
        <v>11.0</v>
      </c>
      <c r="J9" s="433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</row>
    <row r="10">
      <c r="A10" s="204" t="s">
        <v>1352</v>
      </c>
      <c r="B10" s="490">
        <f t="shared" ref="B10:I10" si="1">AVERAGE(B3:B9)</f>
        <v>0.6071428571</v>
      </c>
      <c r="C10" s="490">
        <f t="shared" si="1"/>
        <v>6.804285714</v>
      </c>
      <c r="D10" s="490">
        <f t="shared" si="1"/>
        <v>18.03</v>
      </c>
      <c r="E10" s="490">
        <f t="shared" si="1"/>
        <v>18.69285714</v>
      </c>
      <c r="F10" s="490">
        <f t="shared" si="1"/>
        <v>3</v>
      </c>
      <c r="G10" s="490">
        <f t="shared" si="1"/>
        <v>4.791666667</v>
      </c>
      <c r="H10" s="490">
        <f t="shared" si="1"/>
        <v>13537.67143</v>
      </c>
      <c r="I10" s="490">
        <f t="shared" si="1"/>
        <v>24.28571429</v>
      </c>
      <c r="J10" s="433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</row>
    <row r="11">
      <c r="A11" s="487" t="s">
        <v>1353</v>
      </c>
      <c r="B11" s="491">
        <v>0.27</v>
      </c>
      <c r="C11" s="491">
        <v>4.39</v>
      </c>
      <c r="D11" s="491">
        <v>6.76</v>
      </c>
      <c r="E11" s="491">
        <v>7.38</v>
      </c>
      <c r="F11" s="491">
        <v>0.85</v>
      </c>
      <c r="G11" s="491">
        <v>0.85</v>
      </c>
      <c r="H11" s="492">
        <v>1582.5</v>
      </c>
      <c r="I11" s="491">
        <v>15.0</v>
      </c>
      <c r="J11" s="433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</row>
    <row r="12">
      <c r="A12" s="493" t="s">
        <v>1354</v>
      </c>
      <c r="B12" s="494">
        <f t="shared" ref="B12:I12" si="2">(B10-B11)/B11</f>
        <v>1.248677249</v>
      </c>
      <c r="C12" s="494">
        <f t="shared" si="2"/>
        <v>0.5499511878</v>
      </c>
      <c r="D12" s="494">
        <f t="shared" si="2"/>
        <v>1.667159763</v>
      </c>
      <c r="E12" s="494">
        <f t="shared" si="2"/>
        <v>1.532907472</v>
      </c>
      <c r="F12" s="494">
        <f t="shared" si="2"/>
        <v>2.529411765</v>
      </c>
      <c r="G12" s="494">
        <f t="shared" si="2"/>
        <v>4.637254902</v>
      </c>
      <c r="H12" s="494">
        <f t="shared" si="2"/>
        <v>7.554610697</v>
      </c>
      <c r="I12" s="495">
        <f t="shared" si="2"/>
        <v>0.619047619</v>
      </c>
      <c r="J12" s="433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</row>
    <row r="13">
      <c r="A13" s="433"/>
      <c r="B13" s="433"/>
      <c r="C13" s="433"/>
      <c r="D13" s="433"/>
      <c r="E13" s="433"/>
      <c r="F13" s="433"/>
      <c r="G13" s="433"/>
      <c r="H13" s="433"/>
      <c r="I13" s="433"/>
      <c r="J13" s="433"/>
      <c r="K13" s="433"/>
      <c r="L13" s="433"/>
      <c r="M13" s="433"/>
      <c r="N13" s="433"/>
      <c r="O13" s="433"/>
      <c r="P13" s="433"/>
      <c r="Q13" s="433"/>
      <c r="R13" s="433"/>
      <c r="S13" s="433"/>
      <c r="T13" s="433"/>
      <c r="U13" s="433"/>
      <c r="V13" s="433"/>
      <c r="W13" s="433"/>
      <c r="X13" s="433"/>
      <c r="Y13" s="433"/>
      <c r="Z13" s="433"/>
    </row>
    <row r="14">
      <c r="A14" s="433"/>
      <c r="B14" s="433"/>
      <c r="C14" s="433"/>
      <c r="D14" s="433"/>
      <c r="E14" s="433"/>
      <c r="F14" s="433"/>
      <c r="G14" s="433"/>
      <c r="H14" s="433"/>
      <c r="I14" s="433"/>
      <c r="J14" s="433"/>
      <c r="K14" s="433"/>
      <c r="L14" s="433"/>
      <c r="M14" s="433"/>
      <c r="N14" s="433"/>
      <c r="O14" s="433"/>
      <c r="P14" s="433"/>
      <c r="Q14" s="433"/>
      <c r="R14" s="433"/>
      <c r="S14" s="433"/>
      <c r="T14" s="433"/>
      <c r="U14" s="433"/>
      <c r="V14" s="433"/>
      <c r="W14" s="433"/>
      <c r="X14" s="433"/>
      <c r="Y14" s="433"/>
      <c r="Z14" s="433"/>
    </row>
    <row r="15">
      <c r="A15" s="433"/>
      <c r="B15" s="433"/>
      <c r="C15" s="433"/>
      <c r="D15" s="433"/>
      <c r="E15" s="433"/>
      <c r="F15" s="433"/>
      <c r="G15" s="433"/>
      <c r="H15" s="433"/>
      <c r="I15" s="433"/>
      <c r="J15" s="433"/>
      <c r="K15" s="433"/>
      <c r="L15" s="433"/>
      <c r="M15" s="433"/>
      <c r="N15" s="433"/>
      <c r="O15" s="433"/>
      <c r="P15" s="433"/>
      <c r="Q15" s="433"/>
      <c r="R15" s="433"/>
      <c r="S15" s="433"/>
      <c r="T15" s="433"/>
      <c r="U15" s="433"/>
      <c r="V15" s="433"/>
      <c r="W15" s="433"/>
      <c r="X15" s="433"/>
      <c r="Y15" s="433"/>
      <c r="Z15" s="433"/>
    </row>
    <row r="16">
      <c r="A16" s="433"/>
      <c r="B16" s="433"/>
      <c r="C16" s="433"/>
      <c r="D16" s="433"/>
      <c r="E16" s="433"/>
      <c r="F16" s="433"/>
      <c r="G16" s="433"/>
      <c r="H16" s="433"/>
      <c r="I16" s="433"/>
      <c r="J16" s="433"/>
      <c r="K16" s="433"/>
      <c r="L16" s="433"/>
      <c r="M16" s="433"/>
      <c r="N16" s="433"/>
      <c r="O16" s="433"/>
      <c r="P16" s="433"/>
      <c r="Q16" s="433"/>
      <c r="R16" s="433"/>
      <c r="S16" s="433"/>
      <c r="T16" s="433"/>
      <c r="U16" s="433"/>
      <c r="V16" s="433"/>
      <c r="W16" s="433"/>
      <c r="X16" s="433"/>
      <c r="Y16" s="433"/>
      <c r="Z16" s="433"/>
    </row>
    <row r="17">
      <c r="A17" s="433"/>
      <c r="B17" s="433"/>
      <c r="C17" s="433"/>
      <c r="D17" s="433"/>
      <c r="E17" s="433"/>
      <c r="F17" s="433"/>
      <c r="G17" s="433"/>
      <c r="H17" s="433"/>
      <c r="I17" s="433"/>
      <c r="J17" s="433"/>
      <c r="K17" s="433"/>
      <c r="L17" s="433"/>
      <c r="M17" s="433"/>
      <c r="N17" s="433"/>
      <c r="O17" s="433"/>
      <c r="P17" s="433"/>
      <c r="Q17" s="433"/>
      <c r="R17" s="433"/>
      <c r="S17" s="433"/>
      <c r="T17" s="433"/>
      <c r="U17" s="433"/>
      <c r="V17" s="433"/>
      <c r="W17" s="433"/>
      <c r="X17" s="433"/>
      <c r="Y17" s="433"/>
      <c r="Z17" s="433"/>
    </row>
    <row r="18">
      <c r="A18" s="433"/>
      <c r="B18" s="433"/>
      <c r="C18" s="433"/>
      <c r="D18" s="433"/>
      <c r="E18" s="433"/>
      <c r="F18" s="433"/>
      <c r="G18" s="433"/>
      <c r="H18" s="433"/>
      <c r="I18" s="433"/>
      <c r="J18" s="433"/>
      <c r="K18" s="433"/>
      <c r="L18" s="433"/>
      <c r="M18" s="433"/>
      <c r="N18" s="433"/>
      <c r="O18" s="433"/>
      <c r="P18" s="433"/>
      <c r="Q18" s="433"/>
      <c r="R18" s="433"/>
      <c r="S18" s="433"/>
      <c r="T18" s="433"/>
      <c r="U18" s="433"/>
      <c r="V18" s="433"/>
      <c r="W18" s="433"/>
      <c r="X18" s="433"/>
      <c r="Y18" s="433"/>
      <c r="Z18" s="433"/>
    </row>
    <row r="19">
      <c r="A19" s="433"/>
      <c r="B19" s="433"/>
      <c r="C19" s="433"/>
      <c r="D19" s="433"/>
      <c r="E19" s="433"/>
      <c r="F19" s="433"/>
      <c r="G19" s="433"/>
      <c r="H19" s="433"/>
      <c r="I19" s="433"/>
      <c r="J19" s="433"/>
      <c r="K19" s="433"/>
      <c r="L19" s="433"/>
      <c r="M19" s="433"/>
      <c r="N19" s="433"/>
      <c r="O19" s="433"/>
      <c r="P19" s="433"/>
      <c r="Q19" s="433"/>
      <c r="R19" s="433"/>
      <c r="S19" s="433"/>
      <c r="T19" s="433"/>
      <c r="U19" s="433"/>
      <c r="V19" s="433"/>
      <c r="W19" s="433"/>
      <c r="X19" s="433"/>
      <c r="Y19" s="433"/>
      <c r="Z19" s="433"/>
    </row>
    <row r="20">
      <c r="A20" s="433"/>
      <c r="B20" s="433"/>
      <c r="C20" s="433"/>
      <c r="D20" s="433"/>
      <c r="E20" s="433"/>
      <c r="F20" s="433"/>
      <c r="G20" s="433"/>
      <c r="H20" s="433"/>
      <c r="I20" s="433"/>
      <c r="J20" s="433"/>
      <c r="K20" s="433"/>
      <c r="L20" s="433"/>
      <c r="M20" s="433"/>
      <c r="N20" s="433"/>
      <c r="O20" s="433"/>
      <c r="P20" s="433"/>
      <c r="Q20" s="433"/>
      <c r="R20" s="433"/>
      <c r="S20" s="433"/>
      <c r="T20" s="433"/>
      <c r="U20" s="433"/>
      <c r="V20" s="433"/>
      <c r="W20" s="433"/>
      <c r="X20" s="433"/>
      <c r="Y20" s="433"/>
      <c r="Z20" s="433"/>
    </row>
    <row r="21">
      <c r="A21" s="433"/>
      <c r="B21" s="433"/>
      <c r="C21" s="433"/>
      <c r="D21" s="433"/>
      <c r="E21" s="433"/>
      <c r="F21" s="433"/>
      <c r="G21" s="433"/>
      <c r="H21" s="433"/>
      <c r="I21" s="433"/>
      <c r="J21" s="433"/>
      <c r="K21" s="433"/>
      <c r="L21" s="433"/>
      <c r="M21" s="433"/>
      <c r="N21" s="433"/>
      <c r="O21" s="433"/>
      <c r="P21" s="433"/>
      <c r="Q21" s="433"/>
      <c r="R21" s="433"/>
      <c r="S21" s="433"/>
      <c r="T21" s="433"/>
      <c r="U21" s="433"/>
      <c r="V21" s="433"/>
      <c r="W21" s="433"/>
      <c r="X21" s="433"/>
      <c r="Y21" s="433"/>
      <c r="Z21" s="433"/>
    </row>
    <row r="22">
      <c r="A22" s="433"/>
      <c r="B22" s="433"/>
      <c r="C22" s="433"/>
      <c r="D22" s="433"/>
      <c r="E22" s="433"/>
      <c r="F22" s="433"/>
      <c r="G22" s="433"/>
      <c r="H22" s="433"/>
      <c r="I22" s="433"/>
      <c r="J22" s="433"/>
      <c r="K22" s="433"/>
      <c r="L22" s="433"/>
      <c r="M22" s="433"/>
      <c r="N22" s="433"/>
      <c r="O22" s="433"/>
      <c r="P22" s="433"/>
      <c r="Q22" s="433"/>
      <c r="R22" s="433"/>
      <c r="S22" s="433"/>
      <c r="T22" s="433"/>
      <c r="U22" s="433"/>
      <c r="V22" s="433"/>
      <c r="W22" s="433"/>
      <c r="X22" s="433"/>
      <c r="Y22" s="433"/>
      <c r="Z22" s="433"/>
    </row>
    <row r="23">
      <c r="A23" s="433"/>
      <c r="B23" s="433"/>
      <c r="C23" s="433"/>
      <c r="D23" s="433"/>
      <c r="E23" s="433"/>
      <c r="F23" s="433"/>
      <c r="G23" s="433"/>
      <c r="H23" s="433"/>
      <c r="I23" s="433"/>
      <c r="J23" s="433"/>
      <c r="K23" s="433"/>
      <c r="L23" s="433"/>
      <c r="M23" s="433"/>
      <c r="N23" s="433"/>
      <c r="O23" s="433"/>
      <c r="P23" s="433"/>
      <c r="Q23" s="433"/>
      <c r="R23" s="433"/>
      <c r="S23" s="433"/>
      <c r="T23" s="433"/>
      <c r="U23" s="433"/>
      <c r="V23" s="433"/>
      <c r="W23" s="433"/>
      <c r="X23" s="433"/>
      <c r="Y23" s="433"/>
      <c r="Z23" s="433"/>
    </row>
    <row r="24">
      <c r="A24" s="433"/>
      <c r="B24" s="433"/>
      <c r="C24" s="433"/>
      <c r="D24" s="433"/>
      <c r="E24" s="433"/>
      <c r="F24" s="433"/>
      <c r="G24" s="433"/>
      <c r="H24" s="433"/>
      <c r="I24" s="433"/>
      <c r="J24" s="433"/>
      <c r="K24" s="433"/>
      <c r="L24" s="433"/>
      <c r="M24" s="433"/>
      <c r="N24" s="433"/>
      <c r="O24" s="433"/>
      <c r="P24" s="433"/>
      <c r="Q24" s="433"/>
      <c r="R24" s="433"/>
      <c r="S24" s="433"/>
      <c r="T24" s="433"/>
      <c r="U24" s="433"/>
      <c r="V24" s="433"/>
      <c r="W24" s="433"/>
      <c r="X24" s="433"/>
      <c r="Y24" s="433"/>
      <c r="Z24" s="433"/>
    </row>
    <row r="25">
      <c r="A25" s="433"/>
      <c r="B25" s="433"/>
      <c r="C25" s="433"/>
      <c r="D25" s="433"/>
      <c r="E25" s="433"/>
      <c r="F25" s="433"/>
      <c r="G25" s="433"/>
      <c r="H25" s="433"/>
      <c r="I25" s="433"/>
      <c r="J25" s="433"/>
      <c r="K25" s="433"/>
      <c r="L25" s="433"/>
      <c r="M25" s="433"/>
      <c r="N25" s="433"/>
      <c r="O25" s="433"/>
      <c r="P25" s="433"/>
      <c r="Q25" s="433"/>
      <c r="R25" s="433"/>
      <c r="S25" s="433"/>
      <c r="T25" s="433"/>
      <c r="U25" s="433"/>
      <c r="V25" s="433"/>
      <c r="W25" s="433"/>
      <c r="X25" s="433"/>
      <c r="Y25" s="433"/>
      <c r="Z25" s="433"/>
    </row>
    <row r="26">
      <c r="A26" s="433"/>
      <c r="B26" s="433"/>
      <c r="C26" s="433"/>
      <c r="D26" s="433"/>
      <c r="E26" s="433"/>
      <c r="F26" s="433"/>
      <c r="G26" s="433"/>
      <c r="H26" s="433"/>
      <c r="I26" s="433"/>
      <c r="J26" s="433"/>
      <c r="K26" s="433"/>
      <c r="L26" s="433"/>
      <c r="M26" s="433"/>
      <c r="N26" s="433"/>
      <c r="O26" s="433"/>
      <c r="P26" s="433"/>
      <c r="Q26" s="433"/>
      <c r="R26" s="433"/>
      <c r="S26" s="433"/>
      <c r="T26" s="433"/>
      <c r="U26" s="433"/>
      <c r="V26" s="433"/>
      <c r="W26" s="433"/>
      <c r="X26" s="433"/>
      <c r="Y26" s="433"/>
      <c r="Z26" s="433"/>
    </row>
    <row r="27">
      <c r="A27" s="433"/>
      <c r="B27" s="433"/>
      <c r="C27" s="433"/>
      <c r="D27" s="433"/>
      <c r="E27" s="433"/>
      <c r="F27" s="433"/>
      <c r="G27" s="433"/>
      <c r="H27" s="433"/>
      <c r="I27" s="433"/>
      <c r="J27" s="433"/>
      <c r="K27" s="433"/>
      <c r="L27" s="433"/>
      <c r="M27" s="433"/>
      <c r="N27" s="433"/>
      <c r="O27" s="433"/>
      <c r="P27" s="433"/>
      <c r="Q27" s="433"/>
      <c r="R27" s="433"/>
      <c r="S27" s="433"/>
      <c r="T27" s="433"/>
      <c r="U27" s="433"/>
      <c r="V27" s="433"/>
      <c r="W27" s="433"/>
      <c r="X27" s="433"/>
      <c r="Y27" s="433"/>
      <c r="Z27" s="433"/>
    </row>
    <row r="28">
      <c r="A28" s="433"/>
      <c r="B28" s="433"/>
      <c r="C28" s="433"/>
      <c r="D28" s="433"/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  <c r="R28" s="433"/>
      <c r="S28" s="433"/>
      <c r="T28" s="433"/>
      <c r="U28" s="433"/>
      <c r="V28" s="433"/>
      <c r="W28" s="433"/>
      <c r="X28" s="433"/>
      <c r="Y28" s="433"/>
      <c r="Z28" s="433"/>
    </row>
    <row r="29">
      <c r="A29" s="433"/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3"/>
      <c r="T29" s="433"/>
      <c r="U29" s="433"/>
      <c r="V29" s="433"/>
      <c r="W29" s="433"/>
      <c r="X29" s="433"/>
      <c r="Y29" s="433"/>
      <c r="Z29" s="433"/>
    </row>
    <row r="30">
      <c r="A30" s="433"/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3"/>
      <c r="T30" s="433"/>
      <c r="U30" s="433"/>
      <c r="V30" s="433"/>
      <c r="W30" s="433"/>
      <c r="X30" s="433"/>
      <c r="Y30" s="433"/>
      <c r="Z30" s="433"/>
    </row>
    <row r="31">
      <c r="A31" s="433"/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3"/>
      <c r="T31" s="433"/>
      <c r="U31" s="433"/>
      <c r="V31" s="433"/>
      <c r="W31" s="433"/>
      <c r="X31" s="433"/>
      <c r="Y31" s="433"/>
      <c r="Z31" s="433"/>
    </row>
    <row r="32">
      <c r="A32" s="433"/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3"/>
      <c r="T32" s="433"/>
      <c r="U32" s="433"/>
      <c r="V32" s="433"/>
      <c r="W32" s="433"/>
      <c r="X32" s="433"/>
      <c r="Y32" s="433"/>
      <c r="Z32" s="433"/>
    </row>
    <row r="33">
      <c r="A33" s="433"/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3"/>
      <c r="T33" s="433"/>
      <c r="U33" s="433"/>
      <c r="V33" s="433"/>
      <c r="W33" s="433"/>
      <c r="X33" s="433"/>
      <c r="Y33" s="433"/>
      <c r="Z33" s="433"/>
    </row>
    <row r="34">
      <c r="A34" s="433"/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433"/>
      <c r="U34" s="433"/>
      <c r="V34" s="433"/>
      <c r="W34" s="433"/>
      <c r="X34" s="433"/>
      <c r="Y34" s="433"/>
      <c r="Z34" s="433"/>
    </row>
    <row r="35">
      <c r="A35" s="433"/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3"/>
      <c r="T35" s="433"/>
      <c r="U35" s="433"/>
      <c r="V35" s="433"/>
      <c r="W35" s="433"/>
      <c r="X35" s="433"/>
      <c r="Y35" s="433"/>
      <c r="Z35" s="433"/>
    </row>
    <row r="36">
      <c r="A36" s="433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3"/>
      <c r="T36" s="433"/>
      <c r="U36" s="433"/>
      <c r="V36" s="433"/>
      <c r="W36" s="433"/>
      <c r="X36" s="433"/>
      <c r="Y36" s="433"/>
      <c r="Z36" s="433"/>
    </row>
    <row r="37">
      <c r="A37" s="433"/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3"/>
      <c r="T37" s="433"/>
      <c r="U37" s="433"/>
      <c r="V37" s="433"/>
      <c r="W37" s="433"/>
      <c r="X37" s="433"/>
      <c r="Y37" s="433"/>
      <c r="Z37" s="433"/>
    </row>
    <row r="38">
      <c r="A38" s="433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T38" s="433"/>
      <c r="U38" s="433"/>
      <c r="V38" s="433"/>
      <c r="W38" s="433"/>
      <c r="X38" s="433"/>
      <c r="Y38" s="433"/>
      <c r="Z38" s="433"/>
    </row>
    <row r="39">
      <c r="A39" s="433"/>
      <c r="B39" s="433"/>
      <c r="C39" s="433"/>
      <c r="D39" s="433"/>
      <c r="E39" s="433"/>
      <c r="F39" s="433"/>
      <c r="G39" s="433"/>
      <c r="H39" s="433"/>
      <c r="I39" s="433"/>
      <c r="J39" s="433"/>
      <c r="K39" s="433"/>
      <c r="L39" s="433"/>
      <c r="M39" s="433"/>
      <c r="N39" s="433"/>
      <c r="O39" s="433"/>
      <c r="P39" s="433"/>
      <c r="Q39" s="433"/>
      <c r="R39" s="433"/>
      <c r="S39" s="433"/>
      <c r="T39" s="433"/>
      <c r="U39" s="433"/>
      <c r="V39" s="433"/>
      <c r="W39" s="433"/>
      <c r="X39" s="433"/>
      <c r="Y39" s="433"/>
      <c r="Z39" s="433"/>
    </row>
    <row r="40">
      <c r="A40" s="433"/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3"/>
      <c r="T40" s="433"/>
      <c r="U40" s="433"/>
      <c r="V40" s="433"/>
      <c r="W40" s="433"/>
      <c r="X40" s="433"/>
      <c r="Y40" s="433"/>
      <c r="Z40" s="433"/>
    </row>
    <row r="41">
      <c r="A41" s="433"/>
      <c r="B41" s="433"/>
      <c r="C41" s="433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3"/>
      <c r="T41" s="433"/>
      <c r="U41" s="433"/>
      <c r="V41" s="433"/>
      <c r="W41" s="433"/>
      <c r="X41" s="433"/>
      <c r="Y41" s="433"/>
      <c r="Z41" s="433"/>
    </row>
    <row r="42">
      <c r="A42" s="433"/>
      <c r="B42" s="433"/>
      <c r="C42" s="433"/>
      <c r="D42" s="433"/>
      <c r="E42" s="433"/>
      <c r="F42" s="433"/>
      <c r="G42" s="433"/>
      <c r="H42" s="433"/>
      <c r="I42" s="433"/>
      <c r="J42" s="433"/>
      <c r="K42" s="433"/>
      <c r="L42" s="433"/>
      <c r="M42" s="433"/>
      <c r="N42" s="433"/>
      <c r="O42" s="433"/>
      <c r="P42" s="433"/>
      <c r="Q42" s="433"/>
      <c r="R42" s="433"/>
      <c r="S42" s="433"/>
      <c r="T42" s="433"/>
      <c r="U42" s="433"/>
      <c r="V42" s="433"/>
      <c r="W42" s="433"/>
      <c r="X42" s="433"/>
      <c r="Y42" s="433"/>
      <c r="Z42" s="433"/>
    </row>
    <row r="43">
      <c r="A43" s="433"/>
      <c r="B43" s="433"/>
      <c r="C43" s="433"/>
      <c r="D43" s="433"/>
      <c r="E43" s="433"/>
      <c r="F43" s="433"/>
      <c r="G43" s="433"/>
      <c r="H43" s="433"/>
      <c r="I43" s="433"/>
      <c r="J43" s="433"/>
      <c r="K43" s="433"/>
      <c r="L43" s="433"/>
      <c r="M43" s="433"/>
      <c r="N43" s="433"/>
      <c r="O43" s="433"/>
      <c r="P43" s="433"/>
      <c r="Q43" s="433"/>
      <c r="R43" s="433"/>
      <c r="S43" s="433"/>
      <c r="T43" s="433"/>
      <c r="U43" s="433"/>
      <c r="V43" s="433"/>
      <c r="W43" s="433"/>
      <c r="X43" s="433"/>
      <c r="Y43" s="433"/>
      <c r="Z43" s="433"/>
    </row>
    <row r="44">
      <c r="A44" s="433"/>
      <c r="B44" s="433"/>
      <c r="C44" s="433"/>
      <c r="D44" s="433"/>
      <c r="E44" s="433"/>
      <c r="F44" s="433"/>
      <c r="G44" s="433"/>
      <c r="H44" s="433"/>
      <c r="I44" s="433"/>
      <c r="J44" s="433"/>
      <c r="K44" s="433"/>
      <c r="L44" s="433"/>
      <c r="M44" s="433"/>
      <c r="N44" s="433"/>
      <c r="O44" s="433"/>
      <c r="P44" s="433"/>
      <c r="Q44" s="433"/>
      <c r="R44" s="433"/>
      <c r="S44" s="433"/>
      <c r="T44" s="433"/>
      <c r="U44" s="433"/>
      <c r="V44" s="433"/>
      <c r="W44" s="433"/>
      <c r="X44" s="433"/>
      <c r="Y44" s="433"/>
      <c r="Z44" s="433"/>
    </row>
    <row r="45">
      <c r="A45" s="433"/>
      <c r="B45" s="433"/>
      <c r="C45" s="433"/>
      <c r="D45" s="433"/>
      <c r="E45" s="433"/>
      <c r="F45" s="433"/>
      <c r="G45" s="433"/>
      <c r="H45" s="433"/>
      <c r="I45" s="433"/>
      <c r="J45" s="433"/>
      <c r="K45" s="433"/>
      <c r="L45" s="433"/>
      <c r="M45" s="433"/>
      <c r="N45" s="433"/>
      <c r="O45" s="433"/>
      <c r="P45" s="433"/>
      <c r="Q45" s="433"/>
      <c r="R45" s="433"/>
      <c r="S45" s="433"/>
      <c r="T45" s="433"/>
      <c r="U45" s="433"/>
      <c r="V45" s="433"/>
      <c r="W45" s="433"/>
      <c r="X45" s="433"/>
      <c r="Y45" s="433"/>
      <c r="Z45" s="433"/>
    </row>
    <row r="46">
      <c r="A46" s="433"/>
      <c r="B46" s="433"/>
      <c r="C46" s="433"/>
      <c r="D46" s="433"/>
      <c r="E46" s="433"/>
      <c r="F46" s="433"/>
      <c r="G46" s="433"/>
      <c r="H46" s="433"/>
      <c r="I46" s="433"/>
      <c r="J46" s="433"/>
      <c r="K46" s="433"/>
      <c r="L46" s="433"/>
      <c r="M46" s="433"/>
      <c r="N46" s="433"/>
      <c r="O46" s="433"/>
      <c r="P46" s="433"/>
      <c r="Q46" s="433"/>
      <c r="R46" s="433"/>
      <c r="S46" s="433"/>
      <c r="T46" s="433"/>
      <c r="U46" s="433"/>
      <c r="V46" s="433"/>
      <c r="W46" s="433"/>
      <c r="X46" s="433"/>
      <c r="Y46" s="433"/>
      <c r="Z46" s="433"/>
    </row>
    <row r="47">
      <c r="A47" s="433"/>
      <c r="B47" s="433"/>
      <c r="C47" s="433"/>
      <c r="D47" s="433"/>
      <c r="E47" s="433"/>
      <c r="F47" s="433"/>
      <c r="G47" s="433"/>
      <c r="H47" s="433"/>
      <c r="I47" s="433"/>
      <c r="J47" s="433"/>
      <c r="K47" s="433"/>
      <c r="L47" s="433"/>
      <c r="M47" s="433"/>
      <c r="N47" s="433"/>
      <c r="O47" s="433"/>
      <c r="P47" s="433"/>
      <c r="Q47" s="433"/>
      <c r="R47" s="433"/>
      <c r="S47" s="433"/>
      <c r="T47" s="433"/>
      <c r="U47" s="433"/>
      <c r="V47" s="433"/>
      <c r="W47" s="433"/>
      <c r="X47" s="433"/>
      <c r="Y47" s="433"/>
      <c r="Z47" s="433"/>
    </row>
    <row r="48">
      <c r="A48" s="433"/>
      <c r="B48" s="433"/>
      <c r="C48" s="433"/>
      <c r="D48" s="433"/>
      <c r="E48" s="433"/>
      <c r="F48" s="433"/>
      <c r="G48" s="433"/>
      <c r="H48" s="433"/>
      <c r="I48" s="433"/>
      <c r="J48" s="433"/>
      <c r="K48" s="433"/>
      <c r="L48" s="433"/>
      <c r="M48" s="433"/>
      <c r="N48" s="433"/>
      <c r="O48" s="433"/>
      <c r="P48" s="433"/>
      <c r="Q48" s="433"/>
      <c r="R48" s="433"/>
      <c r="S48" s="433"/>
      <c r="T48" s="433"/>
      <c r="U48" s="433"/>
      <c r="V48" s="433"/>
      <c r="W48" s="433"/>
      <c r="X48" s="433"/>
      <c r="Y48" s="433"/>
      <c r="Z48" s="433"/>
    </row>
    <row r="49">
      <c r="A49" s="433"/>
      <c r="B49" s="433"/>
      <c r="C49" s="433"/>
      <c r="D49" s="433"/>
      <c r="E49" s="433"/>
      <c r="F49" s="433"/>
      <c r="G49" s="433"/>
      <c r="H49" s="433"/>
      <c r="I49" s="433"/>
      <c r="J49" s="433"/>
      <c r="K49" s="433"/>
      <c r="L49" s="433"/>
      <c r="M49" s="433"/>
      <c r="N49" s="433"/>
      <c r="O49" s="433"/>
      <c r="P49" s="433"/>
      <c r="Q49" s="433"/>
      <c r="R49" s="433"/>
      <c r="S49" s="433"/>
      <c r="T49" s="433"/>
      <c r="U49" s="433"/>
      <c r="V49" s="433"/>
      <c r="W49" s="433"/>
      <c r="X49" s="433"/>
      <c r="Y49" s="433"/>
      <c r="Z49" s="433"/>
    </row>
    <row r="50">
      <c r="A50" s="433"/>
      <c r="B50" s="433"/>
      <c r="C50" s="433"/>
      <c r="D50" s="433"/>
      <c r="E50" s="433"/>
      <c r="F50" s="433"/>
      <c r="G50" s="433"/>
      <c r="H50" s="433"/>
      <c r="I50" s="433"/>
      <c r="J50" s="433"/>
      <c r="K50" s="433"/>
      <c r="L50" s="433"/>
      <c r="M50" s="433"/>
      <c r="N50" s="433"/>
      <c r="O50" s="433"/>
      <c r="P50" s="433"/>
      <c r="Q50" s="433"/>
      <c r="R50" s="433"/>
      <c r="S50" s="433"/>
      <c r="T50" s="433"/>
      <c r="U50" s="433"/>
      <c r="V50" s="433"/>
      <c r="W50" s="433"/>
      <c r="X50" s="433"/>
      <c r="Y50" s="433"/>
      <c r="Z50" s="433"/>
    </row>
    <row r="51">
      <c r="A51" s="433"/>
      <c r="B51" s="433"/>
      <c r="C51" s="433"/>
      <c r="D51" s="433"/>
      <c r="E51" s="433"/>
      <c r="F51" s="433"/>
      <c r="G51" s="433"/>
      <c r="H51" s="433"/>
      <c r="I51" s="433"/>
      <c r="J51" s="433"/>
      <c r="K51" s="433"/>
      <c r="L51" s="433"/>
      <c r="M51" s="433"/>
      <c r="N51" s="433"/>
      <c r="O51" s="433"/>
      <c r="P51" s="433"/>
      <c r="Q51" s="433"/>
      <c r="R51" s="433"/>
      <c r="S51" s="433"/>
      <c r="T51" s="433"/>
      <c r="U51" s="433"/>
      <c r="V51" s="433"/>
      <c r="W51" s="433"/>
      <c r="X51" s="433"/>
      <c r="Y51" s="433"/>
      <c r="Z51" s="433"/>
    </row>
    <row r="52">
      <c r="A52" s="433"/>
      <c r="B52" s="433"/>
      <c r="C52" s="433"/>
      <c r="D52" s="433"/>
      <c r="E52" s="433"/>
      <c r="F52" s="433"/>
      <c r="G52" s="433"/>
      <c r="H52" s="433"/>
      <c r="I52" s="433"/>
      <c r="J52" s="433"/>
      <c r="K52" s="433"/>
      <c r="L52" s="433"/>
      <c r="M52" s="433"/>
      <c r="N52" s="433"/>
      <c r="O52" s="433"/>
      <c r="P52" s="433"/>
      <c r="Q52" s="433"/>
      <c r="R52" s="433"/>
      <c r="S52" s="433"/>
      <c r="T52" s="433"/>
      <c r="U52" s="433"/>
      <c r="V52" s="433"/>
      <c r="W52" s="433"/>
      <c r="X52" s="433"/>
      <c r="Y52" s="433"/>
      <c r="Z52" s="433"/>
    </row>
    <row r="53">
      <c r="A53" s="433"/>
      <c r="B53" s="433"/>
      <c r="C53" s="433"/>
      <c r="D53" s="433"/>
      <c r="E53" s="433"/>
      <c r="F53" s="433"/>
      <c r="G53" s="433"/>
      <c r="H53" s="433"/>
      <c r="I53" s="433"/>
      <c r="J53" s="433"/>
      <c r="K53" s="433"/>
      <c r="L53" s="433"/>
      <c r="M53" s="433"/>
      <c r="N53" s="433"/>
      <c r="O53" s="433"/>
      <c r="P53" s="433"/>
      <c r="Q53" s="433"/>
      <c r="R53" s="433"/>
      <c r="S53" s="433"/>
      <c r="T53" s="433"/>
      <c r="U53" s="433"/>
      <c r="V53" s="433"/>
      <c r="W53" s="433"/>
      <c r="X53" s="433"/>
      <c r="Y53" s="433"/>
      <c r="Z53" s="433"/>
    </row>
    <row r="54">
      <c r="A54" s="433"/>
      <c r="B54" s="433"/>
      <c r="C54" s="433"/>
      <c r="D54" s="433"/>
      <c r="E54" s="433"/>
      <c r="F54" s="433"/>
      <c r="G54" s="433"/>
      <c r="H54" s="433"/>
      <c r="I54" s="433"/>
      <c r="J54" s="433"/>
      <c r="K54" s="433"/>
      <c r="L54" s="433"/>
      <c r="M54" s="433"/>
      <c r="N54" s="433"/>
      <c r="O54" s="433"/>
      <c r="P54" s="433"/>
      <c r="Q54" s="433"/>
      <c r="R54" s="433"/>
      <c r="S54" s="433"/>
      <c r="T54" s="433"/>
      <c r="U54" s="433"/>
      <c r="V54" s="433"/>
      <c r="W54" s="433"/>
      <c r="X54" s="433"/>
      <c r="Y54" s="433"/>
      <c r="Z54" s="433"/>
    </row>
    <row r="55">
      <c r="A55" s="433"/>
      <c r="B55" s="433"/>
      <c r="C55" s="433"/>
      <c r="D55" s="433"/>
      <c r="E55" s="433"/>
      <c r="F55" s="433"/>
      <c r="G55" s="433"/>
      <c r="H55" s="433"/>
      <c r="I55" s="433"/>
      <c r="J55" s="433"/>
      <c r="K55" s="433"/>
      <c r="L55" s="433"/>
      <c r="M55" s="433"/>
      <c r="N55" s="433"/>
      <c r="O55" s="433"/>
      <c r="P55" s="433"/>
      <c r="Q55" s="433"/>
      <c r="R55" s="433"/>
      <c r="S55" s="433"/>
      <c r="T55" s="433"/>
      <c r="U55" s="433"/>
      <c r="V55" s="433"/>
      <c r="W55" s="433"/>
      <c r="X55" s="433"/>
      <c r="Y55" s="433"/>
      <c r="Z55" s="433"/>
    </row>
    <row r="56">
      <c r="A56" s="433"/>
      <c r="B56" s="433"/>
      <c r="C56" s="433"/>
      <c r="D56" s="433"/>
      <c r="E56" s="433"/>
      <c r="F56" s="433"/>
      <c r="G56" s="433"/>
      <c r="H56" s="433"/>
      <c r="I56" s="433"/>
      <c r="J56" s="433"/>
      <c r="K56" s="433"/>
      <c r="L56" s="433"/>
      <c r="M56" s="433"/>
      <c r="N56" s="433"/>
      <c r="O56" s="433"/>
      <c r="P56" s="433"/>
      <c r="Q56" s="433"/>
      <c r="R56" s="433"/>
      <c r="S56" s="433"/>
      <c r="T56" s="433"/>
      <c r="U56" s="433"/>
      <c r="V56" s="433"/>
      <c r="W56" s="433"/>
      <c r="X56" s="433"/>
      <c r="Y56" s="433"/>
      <c r="Z56" s="433"/>
    </row>
    <row r="57">
      <c r="A57" s="433"/>
      <c r="B57" s="433"/>
      <c r="C57" s="433"/>
      <c r="D57" s="433"/>
      <c r="E57" s="433"/>
      <c r="F57" s="433"/>
      <c r="G57" s="433"/>
      <c r="H57" s="433"/>
      <c r="I57" s="433"/>
      <c r="J57" s="433"/>
      <c r="K57" s="433"/>
      <c r="L57" s="433"/>
      <c r="M57" s="433"/>
      <c r="N57" s="433"/>
      <c r="O57" s="433"/>
      <c r="P57" s="433"/>
      <c r="Q57" s="433"/>
      <c r="R57" s="433"/>
      <c r="S57" s="433"/>
      <c r="T57" s="433"/>
      <c r="U57" s="433"/>
      <c r="V57" s="433"/>
      <c r="W57" s="433"/>
      <c r="X57" s="433"/>
      <c r="Y57" s="433"/>
      <c r="Z57" s="433"/>
    </row>
    <row r="58">
      <c r="A58" s="433"/>
      <c r="B58" s="433"/>
      <c r="C58" s="433"/>
      <c r="D58" s="433"/>
      <c r="E58" s="433"/>
      <c r="F58" s="433"/>
      <c r="G58" s="433"/>
      <c r="H58" s="433"/>
      <c r="I58" s="433"/>
      <c r="J58" s="433"/>
      <c r="K58" s="433"/>
      <c r="L58" s="433"/>
      <c r="M58" s="433"/>
      <c r="N58" s="433"/>
      <c r="O58" s="433"/>
      <c r="P58" s="433"/>
      <c r="Q58" s="433"/>
      <c r="R58" s="433"/>
      <c r="S58" s="433"/>
      <c r="T58" s="433"/>
      <c r="U58" s="433"/>
      <c r="V58" s="433"/>
      <c r="W58" s="433"/>
      <c r="X58" s="433"/>
      <c r="Y58" s="433"/>
      <c r="Z58" s="433"/>
    </row>
    <row r="59">
      <c r="A59" s="433"/>
      <c r="B59" s="433"/>
      <c r="C59" s="433"/>
      <c r="D59" s="433"/>
      <c r="E59" s="433"/>
      <c r="F59" s="433"/>
      <c r="G59" s="433"/>
      <c r="H59" s="433"/>
      <c r="I59" s="433"/>
      <c r="J59" s="433"/>
      <c r="K59" s="433"/>
      <c r="L59" s="433"/>
      <c r="M59" s="433"/>
      <c r="N59" s="433"/>
      <c r="O59" s="433"/>
      <c r="P59" s="433"/>
      <c r="Q59" s="433"/>
      <c r="R59" s="433"/>
      <c r="S59" s="433"/>
      <c r="T59" s="433"/>
      <c r="U59" s="433"/>
      <c r="V59" s="433"/>
      <c r="W59" s="433"/>
      <c r="X59" s="433"/>
      <c r="Y59" s="433"/>
      <c r="Z59" s="433"/>
    </row>
    <row r="60">
      <c r="A60" s="433"/>
      <c r="B60" s="433"/>
      <c r="C60" s="433"/>
      <c r="D60" s="433"/>
      <c r="E60" s="433"/>
      <c r="F60" s="433"/>
      <c r="G60" s="433"/>
      <c r="H60" s="433"/>
      <c r="I60" s="433"/>
      <c r="J60" s="433"/>
      <c r="K60" s="433"/>
      <c r="L60" s="433"/>
      <c r="M60" s="433"/>
      <c r="N60" s="433"/>
      <c r="O60" s="433"/>
      <c r="P60" s="433"/>
      <c r="Q60" s="433"/>
      <c r="R60" s="433"/>
      <c r="S60" s="433"/>
      <c r="T60" s="433"/>
      <c r="U60" s="433"/>
      <c r="V60" s="433"/>
      <c r="W60" s="433"/>
      <c r="X60" s="433"/>
      <c r="Y60" s="433"/>
      <c r="Z60" s="433"/>
    </row>
    <row r="61">
      <c r="A61" s="433"/>
      <c r="B61" s="433"/>
      <c r="C61" s="433"/>
      <c r="D61" s="433"/>
      <c r="E61" s="433"/>
      <c r="F61" s="433"/>
      <c r="G61" s="433"/>
      <c r="H61" s="433"/>
      <c r="I61" s="433"/>
      <c r="J61" s="433"/>
      <c r="K61" s="433"/>
      <c r="L61" s="433"/>
      <c r="M61" s="433"/>
      <c r="N61" s="433"/>
      <c r="O61" s="433"/>
      <c r="P61" s="433"/>
      <c r="Q61" s="433"/>
      <c r="R61" s="433"/>
      <c r="S61" s="433"/>
      <c r="T61" s="433"/>
      <c r="U61" s="433"/>
      <c r="V61" s="433"/>
      <c r="W61" s="433"/>
      <c r="X61" s="433"/>
      <c r="Y61" s="433"/>
      <c r="Z61" s="433"/>
    </row>
    <row r="62">
      <c r="A62" s="433"/>
      <c r="B62" s="433"/>
      <c r="C62" s="433"/>
      <c r="D62" s="433"/>
      <c r="E62" s="433"/>
      <c r="F62" s="433"/>
      <c r="G62" s="433"/>
      <c r="H62" s="433"/>
      <c r="I62" s="433"/>
      <c r="J62" s="433"/>
      <c r="K62" s="433"/>
      <c r="L62" s="433"/>
      <c r="M62" s="433"/>
      <c r="N62" s="433"/>
      <c r="O62" s="433"/>
      <c r="P62" s="433"/>
      <c r="Q62" s="433"/>
      <c r="R62" s="433"/>
      <c r="S62" s="433"/>
      <c r="T62" s="433"/>
      <c r="U62" s="433"/>
      <c r="V62" s="433"/>
      <c r="W62" s="433"/>
      <c r="X62" s="433"/>
      <c r="Y62" s="433"/>
      <c r="Z62" s="433"/>
    </row>
    <row r="63">
      <c r="A63" s="433"/>
      <c r="B63" s="433"/>
      <c r="C63" s="433"/>
      <c r="D63" s="433"/>
      <c r="E63" s="433"/>
      <c r="F63" s="433"/>
      <c r="G63" s="433"/>
      <c r="H63" s="433"/>
      <c r="I63" s="433"/>
      <c r="J63" s="433"/>
      <c r="K63" s="433"/>
      <c r="L63" s="433"/>
      <c r="M63" s="433"/>
      <c r="N63" s="433"/>
      <c r="O63" s="433"/>
      <c r="P63" s="433"/>
      <c r="Q63" s="433"/>
      <c r="R63" s="433"/>
      <c r="S63" s="433"/>
      <c r="T63" s="433"/>
      <c r="U63" s="433"/>
      <c r="V63" s="433"/>
      <c r="W63" s="433"/>
      <c r="X63" s="433"/>
      <c r="Y63" s="433"/>
      <c r="Z63" s="433"/>
    </row>
    <row r="64">
      <c r="A64" s="433"/>
      <c r="B64" s="433"/>
      <c r="C64" s="433"/>
      <c r="D64" s="433"/>
      <c r="E64" s="433"/>
      <c r="F64" s="433"/>
      <c r="G64" s="433"/>
      <c r="H64" s="433"/>
      <c r="I64" s="433"/>
      <c r="J64" s="433"/>
      <c r="K64" s="433"/>
      <c r="L64" s="433"/>
      <c r="M64" s="433"/>
      <c r="N64" s="433"/>
      <c r="O64" s="433"/>
      <c r="P64" s="433"/>
      <c r="Q64" s="433"/>
      <c r="R64" s="433"/>
      <c r="S64" s="433"/>
      <c r="T64" s="433"/>
      <c r="U64" s="433"/>
      <c r="V64" s="433"/>
      <c r="W64" s="433"/>
      <c r="X64" s="433"/>
      <c r="Y64" s="433"/>
      <c r="Z64" s="433"/>
    </row>
    <row r="65">
      <c r="A65" s="433"/>
      <c r="B65" s="433"/>
      <c r="C65" s="433"/>
      <c r="D65" s="433"/>
      <c r="E65" s="433"/>
      <c r="F65" s="433"/>
      <c r="G65" s="433"/>
      <c r="H65" s="433"/>
      <c r="I65" s="433"/>
      <c r="J65" s="433"/>
      <c r="K65" s="433"/>
      <c r="L65" s="433"/>
      <c r="M65" s="433"/>
      <c r="N65" s="433"/>
      <c r="O65" s="433"/>
      <c r="P65" s="433"/>
      <c r="Q65" s="433"/>
      <c r="R65" s="433"/>
      <c r="S65" s="433"/>
      <c r="T65" s="433"/>
      <c r="U65" s="433"/>
      <c r="V65" s="433"/>
      <c r="W65" s="433"/>
      <c r="X65" s="433"/>
      <c r="Y65" s="433"/>
      <c r="Z65" s="433"/>
    </row>
    <row r="66">
      <c r="A66" s="433"/>
      <c r="B66" s="433"/>
      <c r="C66" s="433"/>
      <c r="D66" s="433"/>
      <c r="E66" s="433"/>
      <c r="F66" s="433"/>
      <c r="G66" s="433"/>
      <c r="H66" s="433"/>
      <c r="I66" s="433"/>
      <c r="J66" s="433"/>
      <c r="K66" s="433"/>
      <c r="L66" s="433"/>
      <c r="M66" s="433"/>
      <c r="N66" s="433"/>
      <c r="O66" s="433"/>
      <c r="P66" s="433"/>
      <c r="Q66" s="433"/>
      <c r="R66" s="433"/>
      <c r="S66" s="433"/>
      <c r="T66" s="433"/>
      <c r="U66" s="433"/>
      <c r="V66" s="433"/>
      <c r="W66" s="433"/>
      <c r="X66" s="433"/>
      <c r="Y66" s="433"/>
      <c r="Z66" s="433"/>
    </row>
    <row r="67">
      <c r="A67" s="433"/>
      <c r="B67" s="433"/>
      <c r="C67" s="433"/>
      <c r="D67" s="433"/>
      <c r="E67" s="433"/>
      <c r="F67" s="433"/>
      <c r="G67" s="433"/>
      <c r="H67" s="433"/>
      <c r="I67" s="433"/>
      <c r="J67" s="433"/>
      <c r="K67" s="433"/>
      <c r="L67" s="433"/>
      <c r="M67" s="433"/>
      <c r="N67" s="433"/>
      <c r="O67" s="433"/>
      <c r="P67" s="433"/>
      <c r="Q67" s="433"/>
      <c r="R67" s="433"/>
      <c r="S67" s="433"/>
      <c r="T67" s="433"/>
      <c r="U67" s="433"/>
      <c r="V67" s="433"/>
      <c r="W67" s="433"/>
      <c r="X67" s="433"/>
      <c r="Y67" s="433"/>
      <c r="Z67" s="433"/>
    </row>
    <row r="68">
      <c r="A68" s="433"/>
      <c r="B68" s="433"/>
      <c r="C68" s="433"/>
      <c r="D68" s="433"/>
      <c r="E68" s="433"/>
      <c r="F68" s="433"/>
      <c r="G68" s="433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3"/>
      <c r="S68" s="433"/>
      <c r="T68" s="433"/>
      <c r="U68" s="433"/>
      <c r="V68" s="433"/>
      <c r="W68" s="433"/>
      <c r="X68" s="433"/>
      <c r="Y68" s="433"/>
      <c r="Z68" s="433"/>
    </row>
    <row r="69">
      <c r="A69" s="433"/>
      <c r="B69" s="433"/>
      <c r="C69" s="433"/>
      <c r="D69" s="433"/>
      <c r="E69" s="433"/>
      <c r="F69" s="433"/>
      <c r="G69" s="433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3"/>
      <c r="S69" s="433"/>
      <c r="T69" s="433"/>
      <c r="U69" s="433"/>
      <c r="V69" s="433"/>
      <c r="W69" s="433"/>
      <c r="X69" s="433"/>
      <c r="Y69" s="433"/>
      <c r="Z69" s="433"/>
    </row>
    <row r="70">
      <c r="A70" s="433"/>
      <c r="B70" s="433"/>
      <c r="C70" s="433"/>
      <c r="D70" s="433"/>
      <c r="E70" s="433"/>
      <c r="F70" s="433"/>
      <c r="G70" s="433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3"/>
      <c r="S70" s="433"/>
      <c r="T70" s="433"/>
      <c r="U70" s="433"/>
      <c r="V70" s="433"/>
      <c r="W70" s="433"/>
      <c r="X70" s="433"/>
      <c r="Y70" s="433"/>
      <c r="Z70" s="433"/>
    </row>
    <row r="71">
      <c r="A71" s="433"/>
      <c r="B71" s="433"/>
      <c r="C71" s="433"/>
      <c r="D71" s="433"/>
      <c r="E71" s="433"/>
      <c r="F71" s="433"/>
      <c r="G71" s="433"/>
      <c r="H71" s="433"/>
      <c r="I71" s="433"/>
      <c r="J71" s="433"/>
      <c r="K71" s="433"/>
      <c r="L71" s="433"/>
      <c r="M71" s="433"/>
      <c r="N71" s="433"/>
      <c r="O71" s="433"/>
      <c r="P71" s="433"/>
      <c r="Q71" s="433"/>
      <c r="R71" s="433"/>
      <c r="S71" s="433"/>
      <c r="T71" s="433"/>
      <c r="U71" s="433"/>
      <c r="V71" s="433"/>
      <c r="W71" s="433"/>
      <c r="X71" s="433"/>
      <c r="Y71" s="433"/>
      <c r="Z71" s="433"/>
    </row>
    <row r="72">
      <c r="A72" s="433"/>
      <c r="B72" s="433"/>
      <c r="C72" s="433"/>
      <c r="D72" s="433"/>
      <c r="E72" s="433"/>
      <c r="F72" s="433"/>
      <c r="G72" s="433"/>
      <c r="H72" s="433"/>
      <c r="I72" s="433"/>
      <c r="J72" s="433"/>
      <c r="K72" s="433"/>
      <c r="L72" s="433"/>
      <c r="M72" s="433"/>
      <c r="N72" s="433"/>
      <c r="O72" s="433"/>
      <c r="P72" s="433"/>
      <c r="Q72" s="433"/>
      <c r="R72" s="433"/>
      <c r="S72" s="433"/>
      <c r="T72" s="433"/>
      <c r="U72" s="433"/>
      <c r="V72" s="433"/>
      <c r="W72" s="433"/>
      <c r="X72" s="433"/>
      <c r="Y72" s="433"/>
      <c r="Z72" s="433"/>
    </row>
    <row r="73">
      <c r="A73" s="433"/>
      <c r="B73" s="433"/>
      <c r="C73" s="433"/>
      <c r="D73" s="433"/>
      <c r="E73" s="433"/>
      <c r="F73" s="433"/>
      <c r="G73" s="433"/>
      <c r="H73" s="433"/>
      <c r="I73" s="433"/>
      <c r="J73" s="433"/>
      <c r="K73" s="433"/>
      <c r="L73" s="433"/>
      <c r="M73" s="433"/>
      <c r="N73" s="433"/>
      <c r="O73" s="433"/>
      <c r="P73" s="433"/>
      <c r="Q73" s="433"/>
      <c r="R73" s="433"/>
      <c r="S73" s="433"/>
      <c r="T73" s="433"/>
      <c r="U73" s="433"/>
      <c r="V73" s="433"/>
      <c r="W73" s="433"/>
      <c r="X73" s="433"/>
      <c r="Y73" s="433"/>
      <c r="Z73" s="433"/>
    </row>
    <row r="74">
      <c r="A74" s="433"/>
      <c r="B74" s="433"/>
      <c r="C74" s="433"/>
      <c r="D74" s="433"/>
      <c r="E74" s="433"/>
      <c r="F74" s="433"/>
      <c r="G74" s="433"/>
      <c r="H74" s="433"/>
      <c r="I74" s="433"/>
      <c r="J74" s="433"/>
      <c r="K74" s="433"/>
      <c r="L74" s="433"/>
      <c r="M74" s="433"/>
      <c r="N74" s="433"/>
      <c r="O74" s="433"/>
      <c r="P74" s="433"/>
      <c r="Q74" s="433"/>
      <c r="R74" s="433"/>
      <c r="S74" s="433"/>
      <c r="T74" s="433"/>
      <c r="U74" s="433"/>
      <c r="V74" s="433"/>
      <c r="W74" s="433"/>
      <c r="X74" s="433"/>
      <c r="Y74" s="433"/>
      <c r="Z74" s="433"/>
    </row>
    <row r="75">
      <c r="A75" s="433"/>
      <c r="B75" s="433"/>
      <c r="C75" s="433"/>
      <c r="D75" s="433"/>
      <c r="E75" s="433"/>
      <c r="F75" s="433"/>
      <c r="G75" s="433"/>
      <c r="H75" s="433"/>
      <c r="I75" s="433"/>
      <c r="J75" s="433"/>
      <c r="K75" s="433"/>
      <c r="L75" s="433"/>
      <c r="M75" s="433"/>
      <c r="N75" s="433"/>
      <c r="O75" s="433"/>
      <c r="P75" s="433"/>
      <c r="Q75" s="433"/>
      <c r="R75" s="433"/>
      <c r="S75" s="433"/>
      <c r="T75" s="433"/>
      <c r="U75" s="433"/>
      <c r="V75" s="433"/>
      <c r="W75" s="433"/>
      <c r="X75" s="433"/>
      <c r="Y75" s="433"/>
      <c r="Z75" s="433"/>
    </row>
    <row r="76">
      <c r="A76" s="433"/>
      <c r="B76" s="433"/>
      <c r="C76" s="433"/>
      <c r="D76" s="433"/>
      <c r="E76" s="433"/>
      <c r="F76" s="433"/>
      <c r="G76" s="433"/>
      <c r="H76" s="433"/>
      <c r="I76" s="433"/>
      <c r="J76" s="433"/>
      <c r="K76" s="433"/>
      <c r="L76" s="433"/>
      <c r="M76" s="433"/>
      <c r="N76" s="433"/>
      <c r="O76" s="433"/>
      <c r="P76" s="433"/>
      <c r="Q76" s="433"/>
      <c r="R76" s="433"/>
      <c r="S76" s="433"/>
      <c r="T76" s="433"/>
      <c r="U76" s="433"/>
      <c r="V76" s="433"/>
      <c r="W76" s="433"/>
      <c r="X76" s="433"/>
      <c r="Y76" s="433"/>
      <c r="Z76" s="433"/>
    </row>
    <row r="77">
      <c r="A77" s="433"/>
      <c r="B77" s="433"/>
      <c r="C77" s="433"/>
      <c r="D77" s="433"/>
      <c r="E77" s="433"/>
      <c r="F77" s="433"/>
      <c r="G77" s="433"/>
      <c r="H77" s="433"/>
      <c r="I77" s="433"/>
      <c r="J77" s="433"/>
      <c r="K77" s="433"/>
      <c r="L77" s="433"/>
      <c r="M77" s="433"/>
      <c r="N77" s="433"/>
      <c r="O77" s="433"/>
      <c r="P77" s="433"/>
      <c r="Q77" s="433"/>
      <c r="R77" s="433"/>
      <c r="S77" s="433"/>
      <c r="T77" s="433"/>
      <c r="U77" s="433"/>
      <c r="V77" s="433"/>
      <c r="W77" s="433"/>
      <c r="X77" s="433"/>
      <c r="Y77" s="433"/>
      <c r="Z77" s="433"/>
    </row>
    <row r="78">
      <c r="A78" s="433"/>
      <c r="B78" s="433"/>
      <c r="C78" s="433"/>
      <c r="D78" s="433"/>
      <c r="E78" s="433"/>
      <c r="F78" s="433"/>
      <c r="G78" s="433"/>
      <c r="H78" s="433"/>
      <c r="I78" s="433"/>
      <c r="J78" s="433"/>
      <c r="K78" s="433"/>
      <c r="L78" s="433"/>
      <c r="M78" s="433"/>
      <c r="N78" s="433"/>
      <c r="O78" s="433"/>
      <c r="P78" s="433"/>
      <c r="Q78" s="433"/>
      <c r="R78" s="433"/>
      <c r="S78" s="433"/>
      <c r="T78" s="433"/>
      <c r="U78" s="433"/>
      <c r="V78" s="433"/>
      <c r="W78" s="433"/>
      <c r="X78" s="433"/>
      <c r="Y78" s="433"/>
      <c r="Z78" s="433"/>
    </row>
    <row r="79">
      <c r="A79" s="433"/>
      <c r="B79" s="433"/>
      <c r="C79" s="433"/>
      <c r="D79" s="433"/>
      <c r="E79" s="433"/>
      <c r="F79" s="433"/>
      <c r="G79" s="433"/>
      <c r="H79" s="433"/>
      <c r="I79" s="433"/>
      <c r="J79" s="433"/>
      <c r="K79" s="433"/>
      <c r="L79" s="433"/>
      <c r="M79" s="433"/>
      <c r="N79" s="433"/>
      <c r="O79" s="433"/>
      <c r="P79" s="433"/>
      <c r="Q79" s="433"/>
      <c r="R79" s="433"/>
      <c r="S79" s="433"/>
      <c r="T79" s="433"/>
      <c r="U79" s="433"/>
      <c r="V79" s="433"/>
      <c r="W79" s="433"/>
      <c r="X79" s="433"/>
      <c r="Y79" s="433"/>
      <c r="Z79" s="433"/>
    </row>
    <row r="80">
      <c r="A80" s="433"/>
      <c r="B80" s="433"/>
      <c r="C80" s="433"/>
      <c r="D80" s="433"/>
      <c r="E80" s="433"/>
      <c r="F80" s="433"/>
      <c r="G80" s="433"/>
      <c r="H80" s="433"/>
      <c r="I80" s="433"/>
      <c r="J80" s="433"/>
      <c r="K80" s="433"/>
      <c r="L80" s="433"/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3"/>
      <c r="X80" s="433"/>
      <c r="Y80" s="433"/>
      <c r="Z80" s="433"/>
    </row>
    <row r="81">
      <c r="A81" s="433"/>
      <c r="B81" s="433"/>
      <c r="C81" s="433"/>
      <c r="D81" s="433"/>
      <c r="E81" s="433"/>
      <c r="F81" s="433"/>
      <c r="G81" s="433"/>
      <c r="H81" s="433"/>
      <c r="I81" s="433"/>
      <c r="J81" s="433"/>
      <c r="K81" s="433"/>
      <c r="L81" s="433"/>
      <c r="M81" s="433"/>
      <c r="N81" s="433"/>
      <c r="O81" s="433"/>
      <c r="P81" s="433"/>
      <c r="Q81" s="433"/>
      <c r="R81" s="433"/>
      <c r="S81" s="433"/>
      <c r="T81" s="433"/>
      <c r="U81" s="433"/>
      <c r="V81" s="433"/>
      <c r="W81" s="433"/>
      <c r="X81" s="433"/>
      <c r="Y81" s="433"/>
      <c r="Z81" s="433"/>
    </row>
    <row r="82">
      <c r="A82" s="433"/>
      <c r="B82" s="433"/>
      <c r="C82" s="433"/>
      <c r="D82" s="433"/>
      <c r="E82" s="433"/>
      <c r="F82" s="433"/>
      <c r="G82" s="433"/>
      <c r="H82" s="433"/>
      <c r="I82" s="433"/>
      <c r="J82" s="433"/>
      <c r="K82" s="433"/>
      <c r="L82" s="433"/>
      <c r="M82" s="433"/>
      <c r="N82" s="433"/>
      <c r="O82" s="433"/>
      <c r="P82" s="433"/>
      <c r="Q82" s="433"/>
      <c r="R82" s="433"/>
      <c r="S82" s="433"/>
      <c r="T82" s="433"/>
      <c r="U82" s="433"/>
      <c r="V82" s="433"/>
      <c r="W82" s="433"/>
      <c r="X82" s="433"/>
      <c r="Y82" s="433"/>
      <c r="Z82" s="433"/>
    </row>
    <row r="83">
      <c r="A83" s="433"/>
      <c r="B83" s="433"/>
      <c r="C83" s="433"/>
      <c r="D83" s="433"/>
      <c r="E83" s="433"/>
      <c r="F83" s="433"/>
      <c r="G83" s="433"/>
      <c r="H83" s="433"/>
      <c r="I83" s="433"/>
      <c r="J83" s="433"/>
      <c r="K83" s="433"/>
      <c r="L83" s="433"/>
      <c r="M83" s="433"/>
      <c r="N83" s="433"/>
      <c r="O83" s="433"/>
      <c r="P83" s="433"/>
      <c r="Q83" s="433"/>
      <c r="R83" s="433"/>
      <c r="S83" s="433"/>
      <c r="T83" s="433"/>
      <c r="U83" s="433"/>
      <c r="V83" s="433"/>
      <c r="W83" s="433"/>
      <c r="X83" s="433"/>
      <c r="Y83" s="433"/>
      <c r="Z83" s="433"/>
    </row>
    <row r="84">
      <c r="A84" s="433"/>
      <c r="B84" s="433"/>
      <c r="C84" s="433"/>
      <c r="D84" s="433"/>
      <c r="E84" s="433"/>
      <c r="F84" s="433"/>
      <c r="G84" s="433"/>
      <c r="H84" s="433"/>
      <c r="I84" s="433"/>
      <c r="J84" s="433"/>
      <c r="K84" s="433"/>
      <c r="L84" s="433"/>
      <c r="M84" s="433"/>
      <c r="N84" s="433"/>
      <c r="O84" s="433"/>
      <c r="P84" s="433"/>
      <c r="Q84" s="433"/>
      <c r="R84" s="433"/>
      <c r="S84" s="433"/>
      <c r="T84" s="433"/>
      <c r="U84" s="433"/>
      <c r="V84" s="433"/>
      <c r="W84" s="433"/>
      <c r="X84" s="433"/>
      <c r="Y84" s="433"/>
      <c r="Z84" s="433"/>
    </row>
    <row r="85">
      <c r="A85" s="433"/>
      <c r="B85" s="433"/>
      <c r="C85" s="433"/>
      <c r="D85" s="433"/>
      <c r="E85" s="433"/>
      <c r="F85" s="433"/>
      <c r="G85" s="433"/>
      <c r="H85" s="433"/>
      <c r="I85" s="433"/>
      <c r="J85" s="433"/>
      <c r="K85" s="433"/>
      <c r="L85" s="433"/>
      <c r="M85" s="433"/>
      <c r="N85" s="433"/>
      <c r="O85" s="433"/>
      <c r="P85" s="433"/>
      <c r="Q85" s="433"/>
      <c r="R85" s="433"/>
      <c r="S85" s="433"/>
      <c r="T85" s="433"/>
      <c r="U85" s="433"/>
      <c r="V85" s="433"/>
      <c r="W85" s="433"/>
      <c r="X85" s="433"/>
      <c r="Y85" s="433"/>
      <c r="Z85" s="433"/>
    </row>
    <row r="86">
      <c r="A86" s="433"/>
      <c r="B86" s="433"/>
      <c r="C86" s="433"/>
      <c r="D86" s="433"/>
      <c r="E86" s="433"/>
      <c r="F86" s="433"/>
      <c r="G86" s="433"/>
      <c r="H86" s="433"/>
      <c r="I86" s="433"/>
      <c r="J86" s="433"/>
      <c r="K86" s="433"/>
      <c r="L86" s="433"/>
      <c r="M86" s="433"/>
      <c r="N86" s="433"/>
      <c r="O86" s="433"/>
      <c r="P86" s="433"/>
      <c r="Q86" s="433"/>
      <c r="R86" s="433"/>
      <c r="S86" s="433"/>
      <c r="T86" s="433"/>
      <c r="U86" s="433"/>
      <c r="V86" s="433"/>
      <c r="W86" s="433"/>
      <c r="X86" s="433"/>
      <c r="Y86" s="433"/>
      <c r="Z86" s="433"/>
    </row>
    <row r="87">
      <c r="A87" s="433"/>
      <c r="B87" s="433"/>
      <c r="C87" s="433"/>
      <c r="D87" s="433"/>
      <c r="E87" s="433"/>
      <c r="F87" s="433"/>
      <c r="G87" s="433"/>
      <c r="H87" s="433"/>
      <c r="I87" s="433"/>
      <c r="J87" s="433"/>
      <c r="K87" s="433"/>
      <c r="L87" s="433"/>
      <c r="M87" s="433"/>
      <c r="N87" s="433"/>
      <c r="O87" s="433"/>
      <c r="P87" s="433"/>
      <c r="Q87" s="433"/>
      <c r="R87" s="433"/>
      <c r="S87" s="433"/>
      <c r="T87" s="433"/>
      <c r="U87" s="433"/>
      <c r="V87" s="433"/>
      <c r="W87" s="433"/>
      <c r="X87" s="433"/>
      <c r="Y87" s="433"/>
      <c r="Z87" s="433"/>
    </row>
    <row r="88">
      <c r="A88" s="433"/>
      <c r="B88" s="433"/>
      <c r="C88" s="433"/>
      <c r="D88" s="433"/>
      <c r="E88" s="433"/>
      <c r="F88" s="433"/>
      <c r="G88" s="433"/>
      <c r="H88" s="433"/>
      <c r="I88" s="433"/>
      <c r="J88" s="433"/>
      <c r="K88" s="433"/>
      <c r="L88" s="433"/>
      <c r="M88" s="433"/>
      <c r="N88" s="433"/>
      <c r="O88" s="433"/>
      <c r="P88" s="433"/>
      <c r="Q88" s="433"/>
      <c r="R88" s="433"/>
      <c r="S88" s="433"/>
      <c r="T88" s="433"/>
      <c r="U88" s="433"/>
      <c r="V88" s="433"/>
      <c r="W88" s="433"/>
      <c r="X88" s="433"/>
      <c r="Y88" s="433"/>
      <c r="Z88" s="433"/>
    </row>
    <row r="89">
      <c r="A89" s="433"/>
      <c r="B89" s="433"/>
      <c r="C89" s="433"/>
      <c r="D89" s="433"/>
      <c r="E89" s="433"/>
      <c r="F89" s="433"/>
      <c r="G89" s="433"/>
      <c r="H89" s="433"/>
      <c r="I89" s="433"/>
      <c r="J89" s="433"/>
      <c r="K89" s="433"/>
      <c r="L89" s="433"/>
      <c r="M89" s="433"/>
      <c r="N89" s="433"/>
      <c r="O89" s="433"/>
      <c r="P89" s="433"/>
      <c r="Q89" s="433"/>
      <c r="R89" s="433"/>
      <c r="S89" s="433"/>
      <c r="T89" s="433"/>
      <c r="U89" s="433"/>
      <c r="V89" s="433"/>
      <c r="W89" s="433"/>
      <c r="X89" s="433"/>
      <c r="Y89" s="433"/>
      <c r="Z89" s="433"/>
    </row>
    <row r="90">
      <c r="A90" s="433"/>
      <c r="B90" s="433"/>
      <c r="C90" s="433"/>
      <c r="D90" s="433"/>
      <c r="E90" s="433"/>
      <c r="F90" s="433"/>
      <c r="G90" s="433"/>
      <c r="H90" s="433"/>
      <c r="I90" s="433"/>
      <c r="J90" s="433"/>
      <c r="K90" s="433"/>
      <c r="L90" s="433"/>
      <c r="M90" s="433"/>
      <c r="N90" s="433"/>
      <c r="O90" s="433"/>
      <c r="P90" s="433"/>
      <c r="Q90" s="433"/>
      <c r="R90" s="433"/>
      <c r="S90" s="433"/>
      <c r="T90" s="433"/>
      <c r="U90" s="433"/>
      <c r="V90" s="433"/>
      <c r="W90" s="433"/>
      <c r="X90" s="433"/>
      <c r="Y90" s="433"/>
      <c r="Z90" s="433"/>
    </row>
    <row r="91">
      <c r="A91" s="433"/>
      <c r="B91" s="433"/>
      <c r="C91" s="433"/>
      <c r="D91" s="433"/>
      <c r="E91" s="433"/>
      <c r="F91" s="433"/>
      <c r="G91" s="433"/>
      <c r="H91" s="433"/>
      <c r="I91" s="433"/>
      <c r="J91" s="433"/>
      <c r="K91" s="433"/>
      <c r="L91" s="433"/>
      <c r="M91" s="433"/>
      <c r="N91" s="433"/>
      <c r="O91" s="433"/>
      <c r="P91" s="433"/>
      <c r="Q91" s="433"/>
      <c r="R91" s="433"/>
      <c r="S91" s="433"/>
      <c r="T91" s="433"/>
      <c r="U91" s="433"/>
      <c r="V91" s="433"/>
      <c r="W91" s="433"/>
      <c r="X91" s="433"/>
      <c r="Y91" s="433"/>
      <c r="Z91" s="433"/>
    </row>
    <row r="92">
      <c r="A92" s="433"/>
      <c r="B92" s="433"/>
      <c r="C92" s="433"/>
      <c r="D92" s="433"/>
      <c r="E92" s="433"/>
      <c r="F92" s="433"/>
      <c r="G92" s="433"/>
      <c r="H92" s="433"/>
      <c r="I92" s="433"/>
      <c r="J92" s="433"/>
      <c r="K92" s="433"/>
      <c r="L92" s="433"/>
      <c r="M92" s="433"/>
      <c r="N92" s="433"/>
      <c r="O92" s="433"/>
      <c r="P92" s="433"/>
      <c r="Q92" s="433"/>
      <c r="R92" s="433"/>
      <c r="S92" s="433"/>
      <c r="T92" s="433"/>
      <c r="U92" s="433"/>
      <c r="V92" s="433"/>
      <c r="W92" s="433"/>
      <c r="X92" s="433"/>
      <c r="Y92" s="433"/>
      <c r="Z92" s="433"/>
    </row>
    <row r="93">
      <c r="A93" s="433"/>
      <c r="B93" s="433"/>
      <c r="C93" s="433"/>
      <c r="D93" s="433"/>
      <c r="E93" s="433"/>
      <c r="F93" s="433"/>
      <c r="G93" s="433"/>
      <c r="H93" s="433"/>
      <c r="I93" s="433"/>
      <c r="J93" s="433"/>
      <c r="K93" s="433"/>
      <c r="L93" s="433"/>
      <c r="M93" s="433"/>
      <c r="N93" s="433"/>
      <c r="O93" s="433"/>
      <c r="P93" s="433"/>
      <c r="Q93" s="433"/>
      <c r="R93" s="433"/>
      <c r="S93" s="433"/>
      <c r="T93" s="433"/>
      <c r="U93" s="433"/>
      <c r="V93" s="433"/>
      <c r="W93" s="433"/>
      <c r="X93" s="433"/>
      <c r="Y93" s="433"/>
      <c r="Z93" s="433"/>
    </row>
    <row r="94">
      <c r="A94" s="433"/>
      <c r="B94" s="433"/>
      <c r="C94" s="433"/>
      <c r="D94" s="433"/>
      <c r="E94" s="433"/>
      <c r="F94" s="433"/>
      <c r="G94" s="433"/>
      <c r="H94" s="433"/>
      <c r="I94" s="433"/>
      <c r="J94" s="433"/>
      <c r="K94" s="433"/>
      <c r="L94" s="433"/>
      <c r="M94" s="433"/>
      <c r="N94" s="433"/>
      <c r="O94" s="433"/>
      <c r="P94" s="433"/>
      <c r="Q94" s="433"/>
      <c r="R94" s="433"/>
      <c r="S94" s="433"/>
      <c r="T94" s="433"/>
      <c r="U94" s="433"/>
      <c r="V94" s="433"/>
      <c r="W94" s="433"/>
      <c r="X94" s="433"/>
      <c r="Y94" s="433"/>
      <c r="Z94" s="433"/>
    </row>
    <row r="95">
      <c r="A95" s="433"/>
      <c r="B95" s="433"/>
      <c r="C95" s="433"/>
      <c r="D95" s="433"/>
      <c r="E95" s="433"/>
      <c r="F95" s="433"/>
      <c r="G95" s="433"/>
      <c r="H95" s="433"/>
      <c r="I95" s="433"/>
      <c r="J95" s="433"/>
      <c r="K95" s="433"/>
      <c r="L95" s="433"/>
      <c r="M95" s="433"/>
      <c r="N95" s="433"/>
      <c r="O95" s="433"/>
      <c r="P95" s="433"/>
      <c r="Q95" s="433"/>
      <c r="R95" s="433"/>
      <c r="S95" s="433"/>
      <c r="T95" s="433"/>
      <c r="U95" s="433"/>
      <c r="V95" s="433"/>
      <c r="W95" s="433"/>
      <c r="X95" s="433"/>
      <c r="Y95" s="433"/>
      <c r="Z95" s="433"/>
    </row>
    <row r="96">
      <c r="A96" s="433"/>
      <c r="B96" s="433"/>
      <c r="C96" s="433"/>
      <c r="D96" s="433"/>
      <c r="E96" s="433"/>
      <c r="F96" s="433"/>
      <c r="G96" s="433"/>
      <c r="H96" s="433"/>
      <c r="I96" s="433"/>
      <c r="J96" s="433"/>
      <c r="K96" s="433"/>
      <c r="L96" s="433"/>
      <c r="M96" s="433"/>
      <c r="N96" s="433"/>
      <c r="O96" s="433"/>
      <c r="P96" s="433"/>
      <c r="Q96" s="433"/>
      <c r="R96" s="433"/>
      <c r="S96" s="433"/>
      <c r="T96" s="433"/>
      <c r="U96" s="433"/>
      <c r="V96" s="433"/>
      <c r="W96" s="433"/>
      <c r="X96" s="433"/>
      <c r="Y96" s="433"/>
      <c r="Z96" s="433"/>
    </row>
    <row r="97">
      <c r="A97" s="433"/>
      <c r="B97" s="433"/>
      <c r="C97" s="433"/>
      <c r="D97" s="433"/>
      <c r="E97" s="433"/>
      <c r="F97" s="433"/>
      <c r="G97" s="433"/>
      <c r="H97" s="433"/>
      <c r="I97" s="433"/>
      <c r="J97" s="433"/>
      <c r="K97" s="433"/>
      <c r="L97" s="433"/>
      <c r="M97" s="433"/>
      <c r="N97" s="433"/>
      <c r="O97" s="433"/>
      <c r="P97" s="433"/>
      <c r="Q97" s="433"/>
      <c r="R97" s="433"/>
      <c r="S97" s="433"/>
      <c r="T97" s="433"/>
      <c r="U97" s="433"/>
      <c r="V97" s="433"/>
      <c r="W97" s="433"/>
      <c r="X97" s="433"/>
      <c r="Y97" s="433"/>
      <c r="Z97" s="433"/>
    </row>
    <row r="98">
      <c r="A98" s="433"/>
      <c r="B98" s="433"/>
      <c r="C98" s="433"/>
      <c r="D98" s="433"/>
      <c r="E98" s="433"/>
      <c r="F98" s="433"/>
      <c r="G98" s="433"/>
      <c r="H98" s="433"/>
      <c r="I98" s="433"/>
      <c r="J98" s="433"/>
      <c r="K98" s="433"/>
      <c r="L98" s="433"/>
      <c r="M98" s="433"/>
      <c r="N98" s="433"/>
      <c r="O98" s="433"/>
      <c r="P98" s="433"/>
      <c r="Q98" s="433"/>
      <c r="R98" s="433"/>
      <c r="S98" s="433"/>
      <c r="T98" s="433"/>
      <c r="U98" s="433"/>
      <c r="V98" s="433"/>
      <c r="W98" s="433"/>
      <c r="X98" s="433"/>
      <c r="Y98" s="433"/>
      <c r="Z98" s="433"/>
    </row>
    <row r="99">
      <c r="A99" s="433"/>
      <c r="B99" s="433"/>
      <c r="C99" s="433"/>
      <c r="D99" s="433"/>
      <c r="E99" s="433"/>
      <c r="F99" s="433"/>
      <c r="G99" s="433"/>
      <c r="H99" s="433"/>
      <c r="I99" s="433"/>
      <c r="J99" s="433"/>
      <c r="K99" s="433"/>
      <c r="L99" s="433"/>
      <c r="M99" s="433"/>
      <c r="N99" s="433"/>
      <c r="O99" s="433"/>
      <c r="P99" s="433"/>
      <c r="Q99" s="433"/>
      <c r="R99" s="433"/>
      <c r="S99" s="433"/>
      <c r="T99" s="433"/>
      <c r="U99" s="433"/>
      <c r="V99" s="433"/>
      <c r="W99" s="433"/>
      <c r="X99" s="433"/>
      <c r="Y99" s="433"/>
      <c r="Z99" s="433"/>
    </row>
    <row r="100">
      <c r="A100" s="433"/>
      <c r="B100" s="433"/>
      <c r="C100" s="433"/>
      <c r="D100" s="433"/>
      <c r="E100" s="433"/>
      <c r="F100" s="433"/>
      <c r="G100" s="433"/>
      <c r="H100" s="433"/>
      <c r="I100" s="433"/>
      <c r="J100" s="433"/>
      <c r="K100" s="433"/>
      <c r="L100" s="433"/>
      <c r="M100" s="433"/>
      <c r="N100" s="433"/>
      <c r="O100" s="433"/>
      <c r="P100" s="433"/>
      <c r="Q100" s="433"/>
      <c r="R100" s="433"/>
      <c r="S100" s="433"/>
      <c r="T100" s="433"/>
      <c r="U100" s="433"/>
      <c r="V100" s="433"/>
      <c r="W100" s="433"/>
      <c r="X100" s="433"/>
      <c r="Y100" s="433"/>
      <c r="Z100" s="433"/>
    </row>
    <row r="101">
      <c r="A101" s="433"/>
      <c r="B101" s="433"/>
      <c r="C101" s="433"/>
      <c r="D101" s="433"/>
      <c r="E101" s="433"/>
      <c r="F101" s="433"/>
      <c r="G101" s="433"/>
      <c r="H101" s="433"/>
      <c r="I101" s="433"/>
      <c r="J101" s="433"/>
      <c r="K101" s="433"/>
      <c r="L101" s="433"/>
      <c r="M101" s="433"/>
      <c r="N101" s="433"/>
      <c r="O101" s="433"/>
      <c r="P101" s="433"/>
      <c r="Q101" s="433"/>
      <c r="R101" s="433"/>
      <c r="S101" s="433"/>
      <c r="T101" s="433"/>
      <c r="U101" s="433"/>
      <c r="V101" s="433"/>
      <c r="W101" s="433"/>
      <c r="X101" s="433"/>
      <c r="Y101" s="433"/>
      <c r="Z101" s="433"/>
    </row>
    <row r="102">
      <c r="A102" s="433"/>
      <c r="B102" s="433"/>
      <c r="C102" s="433"/>
      <c r="D102" s="433"/>
      <c r="E102" s="433"/>
      <c r="F102" s="433"/>
      <c r="G102" s="433"/>
      <c r="H102" s="433"/>
      <c r="I102" s="433"/>
      <c r="J102" s="433"/>
      <c r="K102" s="433"/>
      <c r="L102" s="433"/>
      <c r="M102" s="433"/>
      <c r="N102" s="433"/>
      <c r="O102" s="433"/>
      <c r="P102" s="433"/>
      <c r="Q102" s="433"/>
      <c r="R102" s="433"/>
      <c r="S102" s="433"/>
      <c r="T102" s="433"/>
      <c r="U102" s="433"/>
      <c r="V102" s="433"/>
      <c r="W102" s="433"/>
      <c r="X102" s="433"/>
      <c r="Y102" s="433"/>
      <c r="Z102" s="433"/>
    </row>
    <row r="103">
      <c r="A103" s="433"/>
      <c r="B103" s="433"/>
      <c r="C103" s="433"/>
      <c r="D103" s="433"/>
      <c r="E103" s="433"/>
      <c r="F103" s="433"/>
      <c r="G103" s="433"/>
      <c r="H103" s="433"/>
      <c r="I103" s="433"/>
      <c r="J103" s="433"/>
      <c r="K103" s="433"/>
      <c r="L103" s="433"/>
      <c r="M103" s="433"/>
      <c r="N103" s="433"/>
      <c r="O103" s="433"/>
      <c r="P103" s="433"/>
      <c r="Q103" s="433"/>
      <c r="R103" s="433"/>
      <c r="S103" s="433"/>
      <c r="T103" s="433"/>
      <c r="U103" s="433"/>
      <c r="V103" s="433"/>
      <c r="W103" s="433"/>
      <c r="X103" s="433"/>
      <c r="Y103" s="433"/>
      <c r="Z103" s="433"/>
    </row>
    <row r="104">
      <c r="A104" s="433"/>
      <c r="B104" s="433"/>
      <c r="C104" s="433"/>
      <c r="D104" s="433"/>
      <c r="E104" s="433"/>
      <c r="F104" s="433"/>
      <c r="G104" s="433"/>
      <c r="H104" s="433"/>
      <c r="I104" s="433"/>
      <c r="J104" s="433"/>
      <c r="K104" s="433"/>
      <c r="L104" s="433"/>
      <c r="M104" s="433"/>
      <c r="N104" s="433"/>
      <c r="O104" s="433"/>
      <c r="P104" s="433"/>
      <c r="Q104" s="433"/>
      <c r="R104" s="433"/>
      <c r="S104" s="433"/>
      <c r="T104" s="433"/>
      <c r="U104" s="433"/>
      <c r="V104" s="433"/>
      <c r="W104" s="433"/>
      <c r="X104" s="433"/>
      <c r="Y104" s="433"/>
      <c r="Z104" s="433"/>
    </row>
    <row r="105">
      <c r="A105" s="433"/>
      <c r="B105" s="433"/>
      <c r="C105" s="433"/>
      <c r="D105" s="433"/>
      <c r="E105" s="433"/>
      <c r="F105" s="433"/>
      <c r="G105" s="433"/>
      <c r="H105" s="433"/>
      <c r="I105" s="433"/>
      <c r="J105" s="433"/>
      <c r="K105" s="433"/>
      <c r="L105" s="433"/>
      <c r="M105" s="433"/>
      <c r="N105" s="433"/>
      <c r="O105" s="433"/>
      <c r="P105" s="433"/>
      <c r="Q105" s="433"/>
      <c r="R105" s="433"/>
      <c r="S105" s="433"/>
      <c r="T105" s="433"/>
      <c r="U105" s="433"/>
      <c r="V105" s="433"/>
      <c r="W105" s="433"/>
      <c r="X105" s="433"/>
      <c r="Y105" s="433"/>
      <c r="Z105" s="433"/>
    </row>
    <row r="106">
      <c r="A106" s="433"/>
      <c r="B106" s="433"/>
      <c r="C106" s="433"/>
      <c r="D106" s="433"/>
      <c r="E106" s="433"/>
      <c r="F106" s="433"/>
      <c r="G106" s="433"/>
      <c r="H106" s="433"/>
      <c r="I106" s="433"/>
      <c r="J106" s="433"/>
      <c r="K106" s="433"/>
      <c r="L106" s="433"/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3"/>
      <c r="X106" s="433"/>
      <c r="Y106" s="433"/>
      <c r="Z106" s="433"/>
    </row>
    <row r="107">
      <c r="A107" s="433"/>
      <c r="B107" s="433"/>
      <c r="C107" s="433"/>
      <c r="D107" s="433"/>
      <c r="E107" s="433"/>
      <c r="F107" s="433"/>
      <c r="G107" s="433"/>
      <c r="H107" s="433"/>
      <c r="I107" s="433"/>
      <c r="J107" s="433"/>
      <c r="K107" s="433"/>
      <c r="L107" s="433"/>
      <c r="M107" s="433"/>
      <c r="N107" s="433"/>
      <c r="O107" s="433"/>
      <c r="P107" s="433"/>
      <c r="Q107" s="433"/>
      <c r="R107" s="433"/>
      <c r="S107" s="433"/>
      <c r="T107" s="433"/>
      <c r="U107" s="433"/>
      <c r="V107" s="433"/>
      <c r="W107" s="433"/>
      <c r="X107" s="433"/>
      <c r="Y107" s="433"/>
      <c r="Z107" s="433"/>
    </row>
    <row r="108">
      <c r="A108" s="433"/>
      <c r="B108" s="433"/>
      <c r="C108" s="433"/>
      <c r="D108" s="433"/>
      <c r="E108" s="433"/>
      <c r="F108" s="433"/>
      <c r="G108" s="433"/>
      <c r="H108" s="433"/>
      <c r="I108" s="433"/>
      <c r="J108" s="433"/>
      <c r="K108" s="433"/>
      <c r="L108" s="433"/>
      <c r="M108" s="433"/>
      <c r="N108" s="433"/>
      <c r="O108" s="433"/>
      <c r="P108" s="433"/>
      <c r="Q108" s="433"/>
      <c r="R108" s="433"/>
      <c r="S108" s="433"/>
      <c r="T108" s="433"/>
      <c r="U108" s="433"/>
      <c r="V108" s="433"/>
      <c r="W108" s="433"/>
      <c r="X108" s="433"/>
      <c r="Y108" s="433"/>
      <c r="Z108" s="433"/>
    </row>
    <row r="109">
      <c r="A109" s="433"/>
      <c r="B109" s="433"/>
      <c r="C109" s="433"/>
      <c r="D109" s="433"/>
      <c r="E109" s="433"/>
      <c r="F109" s="433"/>
      <c r="G109" s="433"/>
      <c r="H109" s="433"/>
      <c r="I109" s="433"/>
      <c r="J109" s="433"/>
      <c r="K109" s="433"/>
      <c r="L109" s="433"/>
      <c r="M109" s="433"/>
      <c r="N109" s="433"/>
      <c r="O109" s="433"/>
      <c r="P109" s="433"/>
      <c r="Q109" s="433"/>
      <c r="R109" s="433"/>
      <c r="S109" s="433"/>
      <c r="T109" s="433"/>
      <c r="U109" s="433"/>
      <c r="V109" s="433"/>
      <c r="W109" s="433"/>
      <c r="X109" s="433"/>
      <c r="Y109" s="433"/>
      <c r="Z109" s="433"/>
    </row>
    <row r="110">
      <c r="A110" s="433"/>
      <c r="B110" s="433"/>
      <c r="C110" s="433"/>
      <c r="D110" s="433"/>
      <c r="E110" s="433"/>
      <c r="F110" s="433"/>
      <c r="G110" s="433"/>
      <c r="H110" s="433"/>
      <c r="I110" s="433"/>
      <c r="J110" s="433"/>
      <c r="K110" s="433"/>
      <c r="L110" s="433"/>
      <c r="M110" s="433"/>
      <c r="N110" s="433"/>
      <c r="O110" s="433"/>
      <c r="P110" s="433"/>
      <c r="Q110" s="433"/>
      <c r="R110" s="433"/>
      <c r="S110" s="433"/>
      <c r="T110" s="433"/>
      <c r="U110" s="433"/>
      <c r="V110" s="433"/>
      <c r="W110" s="433"/>
      <c r="X110" s="433"/>
      <c r="Y110" s="433"/>
      <c r="Z110" s="433"/>
    </row>
    <row r="111">
      <c r="A111" s="433"/>
      <c r="B111" s="433"/>
      <c r="C111" s="433"/>
      <c r="D111" s="433"/>
      <c r="E111" s="433"/>
      <c r="F111" s="433"/>
      <c r="G111" s="433"/>
      <c r="H111" s="433"/>
      <c r="I111" s="433"/>
      <c r="J111" s="433"/>
      <c r="K111" s="433"/>
      <c r="L111" s="433"/>
      <c r="M111" s="433"/>
      <c r="N111" s="433"/>
      <c r="O111" s="433"/>
      <c r="P111" s="433"/>
      <c r="Q111" s="433"/>
      <c r="R111" s="433"/>
      <c r="S111" s="433"/>
      <c r="T111" s="433"/>
      <c r="U111" s="433"/>
      <c r="V111" s="433"/>
      <c r="W111" s="433"/>
      <c r="X111" s="433"/>
      <c r="Y111" s="433"/>
      <c r="Z111" s="433"/>
    </row>
    <row r="112">
      <c r="A112" s="433"/>
      <c r="B112" s="433"/>
      <c r="C112" s="433"/>
      <c r="D112" s="433"/>
      <c r="E112" s="433"/>
      <c r="F112" s="433"/>
      <c r="G112" s="433"/>
      <c r="H112" s="433"/>
      <c r="I112" s="433"/>
      <c r="J112" s="433"/>
      <c r="K112" s="433"/>
      <c r="L112" s="433"/>
      <c r="M112" s="433"/>
      <c r="N112" s="433"/>
      <c r="O112" s="433"/>
      <c r="P112" s="433"/>
      <c r="Q112" s="433"/>
      <c r="R112" s="433"/>
      <c r="S112" s="433"/>
      <c r="T112" s="433"/>
      <c r="U112" s="433"/>
      <c r="V112" s="433"/>
      <c r="W112" s="433"/>
      <c r="X112" s="433"/>
      <c r="Y112" s="433"/>
      <c r="Z112" s="433"/>
    </row>
    <row r="113">
      <c r="A113" s="433"/>
      <c r="B113" s="433"/>
      <c r="C113" s="433"/>
      <c r="D113" s="433"/>
      <c r="E113" s="433"/>
      <c r="F113" s="433"/>
      <c r="G113" s="433"/>
      <c r="H113" s="433"/>
      <c r="I113" s="433"/>
      <c r="J113" s="433"/>
      <c r="K113" s="433"/>
      <c r="L113" s="433"/>
      <c r="M113" s="433"/>
      <c r="N113" s="433"/>
      <c r="O113" s="433"/>
      <c r="P113" s="433"/>
      <c r="Q113" s="433"/>
      <c r="R113" s="433"/>
      <c r="S113" s="433"/>
      <c r="T113" s="433"/>
      <c r="U113" s="433"/>
      <c r="V113" s="433"/>
      <c r="W113" s="433"/>
      <c r="X113" s="433"/>
      <c r="Y113" s="433"/>
      <c r="Z113" s="433"/>
    </row>
    <row r="114">
      <c r="A114" s="433"/>
      <c r="B114" s="433"/>
      <c r="C114" s="433"/>
      <c r="D114" s="433"/>
      <c r="E114" s="433"/>
      <c r="F114" s="433"/>
      <c r="G114" s="433"/>
      <c r="H114" s="433"/>
      <c r="I114" s="433"/>
      <c r="J114" s="433"/>
      <c r="K114" s="433"/>
      <c r="L114" s="433"/>
      <c r="M114" s="433"/>
      <c r="N114" s="433"/>
      <c r="O114" s="433"/>
      <c r="P114" s="433"/>
      <c r="Q114" s="433"/>
      <c r="R114" s="433"/>
      <c r="S114" s="433"/>
      <c r="T114" s="433"/>
      <c r="U114" s="433"/>
      <c r="V114" s="433"/>
      <c r="W114" s="433"/>
      <c r="X114" s="433"/>
      <c r="Y114" s="433"/>
      <c r="Z114" s="433"/>
    </row>
    <row r="115">
      <c r="A115" s="433"/>
      <c r="B115" s="433"/>
      <c r="C115" s="433"/>
      <c r="D115" s="433"/>
      <c r="E115" s="433"/>
      <c r="F115" s="433"/>
      <c r="G115" s="433"/>
      <c r="H115" s="433"/>
      <c r="I115" s="433"/>
      <c r="J115" s="433"/>
      <c r="K115" s="433"/>
      <c r="L115" s="433"/>
      <c r="M115" s="433"/>
      <c r="N115" s="433"/>
      <c r="O115" s="433"/>
      <c r="P115" s="433"/>
      <c r="Q115" s="433"/>
      <c r="R115" s="433"/>
      <c r="S115" s="433"/>
      <c r="T115" s="433"/>
      <c r="U115" s="433"/>
      <c r="V115" s="433"/>
      <c r="W115" s="433"/>
      <c r="X115" s="433"/>
      <c r="Y115" s="433"/>
      <c r="Z115" s="433"/>
    </row>
    <row r="116">
      <c r="A116" s="433"/>
      <c r="B116" s="433"/>
      <c r="C116" s="433"/>
      <c r="D116" s="433"/>
      <c r="E116" s="433"/>
      <c r="F116" s="433"/>
      <c r="G116" s="433"/>
      <c r="H116" s="433"/>
      <c r="I116" s="433"/>
      <c r="J116" s="433"/>
      <c r="K116" s="433"/>
      <c r="L116" s="433"/>
      <c r="M116" s="433"/>
      <c r="N116" s="433"/>
      <c r="O116" s="433"/>
      <c r="P116" s="433"/>
      <c r="Q116" s="433"/>
      <c r="R116" s="433"/>
      <c r="S116" s="433"/>
      <c r="T116" s="433"/>
      <c r="U116" s="433"/>
      <c r="V116" s="433"/>
      <c r="W116" s="433"/>
      <c r="X116" s="433"/>
      <c r="Y116" s="433"/>
      <c r="Z116" s="433"/>
    </row>
    <row r="117">
      <c r="A117" s="433"/>
      <c r="B117" s="433"/>
      <c r="C117" s="433"/>
      <c r="D117" s="433"/>
      <c r="E117" s="433"/>
      <c r="F117" s="433"/>
      <c r="G117" s="433"/>
      <c r="H117" s="433"/>
      <c r="I117" s="433"/>
      <c r="J117" s="433"/>
      <c r="K117" s="433"/>
      <c r="L117" s="433"/>
      <c r="M117" s="433"/>
      <c r="N117" s="433"/>
      <c r="O117" s="433"/>
      <c r="P117" s="433"/>
      <c r="Q117" s="433"/>
      <c r="R117" s="433"/>
      <c r="S117" s="433"/>
      <c r="T117" s="433"/>
      <c r="U117" s="433"/>
      <c r="V117" s="433"/>
      <c r="W117" s="433"/>
      <c r="X117" s="433"/>
      <c r="Y117" s="433"/>
      <c r="Z117" s="433"/>
    </row>
    <row r="118">
      <c r="A118" s="433"/>
      <c r="B118" s="433"/>
      <c r="C118" s="433"/>
      <c r="D118" s="433"/>
      <c r="E118" s="433"/>
      <c r="F118" s="433"/>
      <c r="G118" s="433"/>
      <c r="H118" s="433"/>
      <c r="I118" s="433"/>
      <c r="J118" s="433"/>
      <c r="K118" s="433"/>
      <c r="L118" s="433"/>
      <c r="M118" s="433"/>
      <c r="N118" s="433"/>
      <c r="O118" s="433"/>
      <c r="P118" s="433"/>
      <c r="Q118" s="433"/>
      <c r="R118" s="433"/>
      <c r="S118" s="433"/>
      <c r="T118" s="433"/>
      <c r="U118" s="433"/>
      <c r="V118" s="433"/>
      <c r="W118" s="433"/>
      <c r="X118" s="433"/>
      <c r="Y118" s="433"/>
      <c r="Z118" s="433"/>
    </row>
    <row r="119">
      <c r="A119" s="433"/>
      <c r="B119" s="433"/>
      <c r="C119" s="433"/>
      <c r="D119" s="433"/>
      <c r="E119" s="433"/>
      <c r="F119" s="433"/>
      <c r="G119" s="433"/>
      <c r="H119" s="433"/>
      <c r="I119" s="433"/>
      <c r="J119" s="433"/>
      <c r="K119" s="433"/>
      <c r="L119" s="433"/>
      <c r="M119" s="433"/>
      <c r="N119" s="433"/>
      <c r="O119" s="433"/>
      <c r="P119" s="433"/>
      <c r="Q119" s="433"/>
      <c r="R119" s="433"/>
      <c r="S119" s="433"/>
      <c r="T119" s="433"/>
      <c r="U119" s="433"/>
      <c r="V119" s="433"/>
      <c r="W119" s="433"/>
      <c r="X119" s="433"/>
      <c r="Y119" s="433"/>
      <c r="Z119" s="433"/>
    </row>
    <row r="120">
      <c r="A120" s="433"/>
      <c r="B120" s="433"/>
      <c r="C120" s="433"/>
      <c r="D120" s="433"/>
      <c r="E120" s="433"/>
      <c r="F120" s="433"/>
      <c r="G120" s="433"/>
      <c r="H120" s="433"/>
      <c r="I120" s="433"/>
      <c r="J120" s="433"/>
      <c r="K120" s="433"/>
      <c r="L120" s="433"/>
      <c r="M120" s="433"/>
      <c r="N120" s="433"/>
      <c r="O120" s="433"/>
      <c r="P120" s="433"/>
      <c r="Q120" s="433"/>
      <c r="R120" s="433"/>
      <c r="S120" s="433"/>
      <c r="T120" s="433"/>
      <c r="U120" s="433"/>
      <c r="V120" s="433"/>
      <c r="W120" s="433"/>
      <c r="X120" s="433"/>
      <c r="Y120" s="433"/>
      <c r="Z120" s="433"/>
    </row>
    <row r="121">
      <c r="A121" s="433"/>
      <c r="B121" s="433"/>
      <c r="C121" s="433"/>
      <c r="D121" s="433"/>
      <c r="E121" s="433"/>
      <c r="F121" s="433"/>
      <c r="G121" s="433"/>
      <c r="H121" s="433"/>
      <c r="I121" s="433"/>
      <c r="J121" s="433"/>
      <c r="K121" s="433"/>
      <c r="L121" s="433"/>
      <c r="M121" s="433"/>
      <c r="N121" s="433"/>
      <c r="O121" s="433"/>
      <c r="P121" s="433"/>
      <c r="Q121" s="433"/>
      <c r="R121" s="433"/>
      <c r="S121" s="433"/>
      <c r="T121" s="433"/>
      <c r="U121" s="433"/>
      <c r="V121" s="433"/>
      <c r="W121" s="433"/>
      <c r="X121" s="433"/>
      <c r="Y121" s="433"/>
      <c r="Z121" s="433"/>
    </row>
    <row r="122">
      <c r="A122" s="433"/>
      <c r="B122" s="433"/>
      <c r="C122" s="433"/>
      <c r="D122" s="433"/>
      <c r="E122" s="433"/>
      <c r="F122" s="433"/>
      <c r="G122" s="433"/>
      <c r="H122" s="433"/>
      <c r="I122" s="433"/>
      <c r="J122" s="433"/>
      <c r="K122" s="433"/>
      <c r="L122" s="433"/>
      <c r="M122" s="433"/>
      <c r="N122" s="433"/>
      <c r="O122" s="433"/>
      <c r="P122" s="433"/>
      <c r="Q122" s="433"/>
      <c r="R122" s="433"/>
      <c r="S122" s="433"/>
      <c r="T122" s="433"/>
      <c r="U122" s="433"/>
      <c r="V122" s="433"/>
      <c r="W122" s="433"/>
      <c r="X122" s="433"/>
      <c r="Y122" s="433"/>
      <c r="Z122" s="433"/>
    </row>
    <row r="123">
      <c r="A123" s="433"/>
      <c r="B123" s="433"/>
      <c r="C123" s="433"/>
      <c r="D123" s="433"/>
      <c r="E123" s="433"/>
      <c r="F123" s="433"/>
      <c r="G123" s="433"/>
      <c r="H123" s="433"/>
      <c r="I123" s="433"/>
      <c r="J123" s="433"/>
      <c r="K123" s="433"/>
      <c r="L123" s="433"/>
      <c r="M123" s="433"/>
      <c r="N123" s="433"/>
      <c r="O123" s="433"/>
      <c r="P123" s="433"/>
      <c r="Q123" s="433"/>
      <c r="R123" s="433"/>
      <c r="S123" s="433"/>
      <c r="T123" s="433"/>
      <c r="U123" s="433"/>
      <c r="V123" s="433"/>
      <c r="W123" s="433"/>
      <c r="X123" s="433"/>
      <c r="Y123" s="433"/>
      <c r="Z123" s="433"/>
    </row>
    <row r="124">
      <c r="A124" s="433"/>
      <c r="B124" s="433"/>
      <c r="C124" s="433"/>
      <c r="D124" s="433"/>
      <c r="E124" s="433"/>
      <c r="F124" s="433"/>
      <c r="G124" s="433"/>
      <c r="H124" s="433"/>
      <c r="I124" s="433"/>
      <c r="J124" s="433"/>
      <c r="K124" s="433"/>
      <c r="L124" s="433"/>
      <c r="M124" s="433"/>
      <c r="N124" s="433"/>
      <c r="O124" s="433"/>
      <c r="P124" s="433"/>
      <c r="Q124" s="433"/>
      <c r="R124" s="433"/>
      <c r="S124" s="433"/>
      <c r="T124" s="433"/>
      <c r="U124" s="433"/>
      <c r="V124" s="433"/>
      <c r="W124" s="433"/>
      <c r="X124" s="433"/>
      <c r="Y124" s="433"/>
      <c r="Z124" s="433"/>
    </row>
    <row r="125">
      <c r="A125" s="433"/>
      <c r="B125" s="433"/>
      <c r="C125" s="433"/>
      <c r="D125" s="433"/>
      <c r="E125" s="433"/>
      <c r="F125" s="433"/>
      <c r="G125" s="433"/>
      <c r="H125" s="433"/>
      <c r="I125" s="433"/>
      <c r="J125" s="433"/>
      <c r="K125" s="433"/>
      <c r="L125" s="433"/>
      <c r="M125" s="433"/>
      <c r="N125" s="433"/>
      <c r="O125" s="433"/>
      <c r="P125" s="433"/>
      <c r="Q125" s="433"/>
      <c r="R125" s="433"/>
      <c r="S125" s="433"/>
      <c r="T125" s="433"/>
      <c r="U125" s="433"/>
      <c r="V125" s="433"/>
      <c r="W125" s="433"/>
      <c r="X125" s="433"/>
      <c r="Y125" s="433"/>
      <c r="Z125" s="433"/>
    </row>
    <row r="126">
      <c r="A126" s="433"/>
      <c r="B126" s="433"/>
      <c r="C126" s="433"/>
      <c r="D126" s="433"/>
      <c r="E126" s="433"/>
      <c r="F126" s="433"/>
      <c r="G126" s="433"/>
      <c r="H126" s="433"/>
      <c r="I126" s="433"/>
      <c r="J126" s="433"/>
      <c r="K126" s="433"/>
      <c r="L126" s="433"/>
      <c r="M126" s="433"/>
      <c r="N126" s="433"/>
      <c r="O126" s="433"/>
      <c r="P126" s="433"/>
      <c r="Q126" s="433"/>
      <c r="R126" s="433"/>
      <c r="S126" s="433"/>
      <c r="T126" s="433"/>
      <c r="U126" s="433"/>
      <c r="V126" s="433"/>
      <c r="W126" s="433"/>
      <c r="X126" s="433"/>
      <c r="Y126" s="433"/>
      <c r="Z126" s="433"/>
    </row>
    <row r="127">
      <c r="A127" s="433"/>
      <c r="B127" s="433"/>
      <c r="C127" s="433"/>
      <c r="D127" s="433"/>
      <c r="E127" s="433"/>
      <c r="F127" s="433"/>
      <c r="G127" s="433"/>
      <c r="H127" s="433"/>
      <c r="I127" s="433"/>
      <c r="J127" s="433"/>
      <c r="K127" s="433"/>
      <c r="L127" s="433"/>
      <c r="M127" s="433"/>
      <c r="N127" s="433"/>
      <c r="O127" s="433"/>
      <c r="P127" s="433"/>
      <c r="Q127" s="433"/>
      <c r="R127" s="433"/>
      <c r="S127" s="433"/>
      <c r="T127" s="433"/>
      <c r="U127" s="433"/>
      <c r="V127" s="433"/>
      <c r="W127" s="433"/>
      <c r="X127" s="433"/>
      <c r="Y127" s="433"/>
      <c r="Z127" s="433"/>
    </row>
    <row r="128">
      <c r="A128" s="433"/>
      <c r="B128" s="433"/>
      <c r="C128" s="433"/>
      <c r="D128" s="433"/>
      <c r="E128" s="433"/>
      <c r="F128" s="433"/>
      <c r="G128" s="433"/>
      <c r="H128" s="433"/>
      <c r="I128" s="433"/>
      <c r="J128" s="433"/>
      <c r="K128" s="433"/>
      <c r="L128" s="433"/>
      <c r="M128" s="433"/>
      <c r="N128" s="433"/>
      <c r="O128" s="433"/>
      <c r="P128" s="433"/>
      <c r="Q128" s="433"/>
      <c r="R128" s="433"/>
      <c r="S128" s="433"/>
      <c r="T128" s="433"/>
      <c r="U128" s="433"/>
      <c r="V128" s="433"/>
      <c r="W128" s="433"/>
      <c r="X128" s="433"/>
      <c r="Y128" s="433"/>
      <c r="Z128" s="433"/>
    </row>
    <row r="129">
      <c r="A129" s="433"/>
      <c r="B129" s="433"/>
      <c r="C129" s="433"/>
      <c r="D129" s="433"/>
      <c r="E129" s="433"/>
      <c r="F129" s="433"/>
      <c r="G129" s="433"/>
      <c r="H129" s="433"/>
      <c r="I129" s="433"/>
      <c r="J129" s="433"/>
      <c r="K129" s="433"/>
      <c r="L129" s="433"/>
      <c r="M129" s="433"/>
      <c r="N129" s="433"/>
      <c r="O129" s="433"/>
      <c r="P129" s="433"/>
      <c r="Q129" s="433"/>
      <c r="R129" s="433"/>
      <c r="S129" s="433"/>
      <c r="T129" s="433"/>
      <c r="U129" s="433"/>
      <c r="V129" s="433"/>
      <c r="W129" s="433"/>
      <c r="X129" s="433"/>
      <c r="Y129" s="433"/>
      <c r="Z129" s="433"/>
    </row>
    <row r="130">
      <c r="A130" s="433"/>
      <c r="B130" s="433"/>
      <c r="C130" s="433"/>
      <c r="D130" s="433"/>
      <c r="E130" s="433"/>
      <c r="F130" s="433"/>
      <c r="G130" s="433"/>
      <c r="H130" s="433"/>
      <c r="I130" s="433"/>
      <c r="J130" s="433"/>
      <c r="K130" s="433"/>
      <c r="L130" s="433"/>
      <c r="M130" s="433"/>
      <c r="N130" s="433"/>
      <c r="O130" s="433"/>
      <c r="P130" s="433"/>
      <c r="Q130" s="433"/>
      <c r="R130" s="433"/>
      <c r="S130" s="433"/>
      <c r="T130" s="433"/>
      <c r="U130" s="433"/>
      <c r="V130" s="433"/>
      <c r="W130" s="433"/>
      <c r="X130" s="433"/>
      <c r="Y130" s="433"/>
      <c r="Z130" s="433"/>
    </row>
    <row r="131">
      <c r="A131" s="433"/>
      <c r="B131" s="433"/>
      <c r="C131" s="433"/>
      <c r="D131" s="433"/>
      <c r="E131" s="433"/>
      <c r="F131" s="433"/>
      <c r="G131" s="433"/>
      <c r="H131" s="433"/>
      <c r="I131" s="433"/>
      <c r="J131" s="433"/>
      <c r="K131" s="433"/>
      <c r="L131" s="433"/>
      <c r="M131" s="433"/>
      <c r="N131" s="433"/>
      <c r="O131" s="433"/>
      <c r="P131" s="433"/>
      <c r="Q131" s="433"/>
      <c r="R131" s="433"/>
      <c r="S131" s="433"/>
      <c r="T131" s="433"/>
      <c r="U131" s="433"/>
      <c r="V131" s="433"/>
      <c r="W131" s="433"/>
      <c r="X131" s="433"/>
      <c r="Y131" s="433"/>
      <c r="Z131" s="433"/>
    </row>
    <row r="132">
      <c r="A132" s="433"/>
      <c r="B132" s="433"/>
      <c r="C132" s="433"/>
      <c r="D132" s="433"/>
      <c r="E132" s="433"/>
      <c r="F132" s="433"/>
      <c r="G132" s="433"/>
      <c r="H132" s="433"/>
      <c r="I132" s="433"/>
      <c r="J132" s="433"/>
      <c r="K132" s="433"/>
      <c r="L132" s="433"/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3"/>
      <c r="X132" s="433"/>
      <c r="Y132" s="433"/>
      <c r="Z132" s="433"/>
    </row>
    <row r="133">
      <c r="A133" s="433"/>
      <c r="B133" s="433"/>
      <c r="C133" s="433"/>
      <c r="D133" s="433"/>
      <c r="E133" s="433"/>
      <c r="F133" s="433"/>
      <c r="G133" s="433"/>
      <c r="H133" s="433"/>
      <c r="I133" s="433"/>
      <c r="J133" s="433"/>
      <c r="K133" s="433"/>
      <c r="L133" s="433"/>
      <c r="M133" s="433"/>
      <c r="N133" s="433"/>
      <c r="O133" s="433"/>
      <c r="P133" s="433"/>
      <c r="Q133" s="433"/>
      <c r="R133" s="433"/>
      <c r="S133" s="433"/>
      <c r="T133" s="433"/>
      <c r="U133" s="433"/>
      <c r="V133" s="433"/>
      <c r="W133" s="433"/>
      <c r="X133" s="433"/>
      <c r="Y133" s="433"/>
      <c r="Z133" s="433"/>
    </row>
    <row r="134">
      <c r="A134" s="433"/>
      <c r="B134" s="433"/>
      <c r="C134" s="433"/>
      <c r="D134" s="433"/>
      <c r="E134" s="433"/>
      <c r="F134" s="433"/>
      <c r="G134" s="433"/>
      <c r="H134" s="433"/>
      <c r="I134" s="433"/>
      <c r="J134" s="433"/>
      <c r="K134" s="433"/>
      <c r="L134" s="433"/>
      <c r="M134" s="433"/>
      <c r="N134" s="433"/>
      <c r="O134" s="433"/>
      <c r="P134" s="433"/>
      <c r="Q134" s="433"/>
      <c r="R134" s="433"/>
      <c r="S134" s="433"/>
      <c r="T134" s="433"/>
      <c r="U134" s="433"/>
      <c r="V134" s="433"/>
      <c r="W134" s="433"/>
      <c r="X134" s="433"/>
      <c r="Y134" s="433"/>
      <c r="Z134" s="433"/>
    </row>
    <row r="135">
      <c r="A135" s="433"/>
      <c r="B135" s="433"/>
      <c r="C135" s="433"/>
      <c r="D135" s="433"/>
      <c r="E135" s="433"/>
      <c r="F135" s="433"/>
      <c r="G135" s="433"/>
      <c r="H135" s="433"/>
      <c r="I135" s="433"/>
      <c r="J135" s="433"/>
      <c r="K135" s="433"/>
      <c r="L135" s="433"/>
      <c r="M135" s="433"/>
      <c r="N135" s="433"/>
      <c r="O135" s="433"/>
      <c r="P135" s="433"/>
      <c r="Q135" s="433"/>
      <c r="R135" s="433"/>
      <c r="S135" s="433"/>
      <c r="T135" s="433"/>
      <c r="U135" s="433"/>
      <c r="V135" s="433"/>
      <c r="W135" s="433"/>
      <c r="X135" s="433"/>
      <c r="Y135" s="433"/>
      <c r="Z135" s="433"/>
    </row>
    <row r="136">
      <c r="A136" s="433"/>
      <c r="B136" s="433"/>
      <c r="C136" s="433"/>
      <c r="D136" s="433"/>
      <c r="E136" s="433"/>
      <c r="F136" s="433"/>
      <c r="G136" s="433"/>
      <c r="H136" s="433"/>
      <c r="I136" s="433"/>
      <c r="J136" s="433"/>
      <c r="K136" s="433"/>
      <c r="L136" s="433"/>
      <c r="M136" s="433"/>
      <c r="N136" s="433"/>
      <c r="O136" s="433"/>
      <c r="P136" s="433"/>
      <c r="Q136" s="433"/>
      <c r="R136" s="433"/>
      <c r="S136" s="433"/>
      <c r="T136" s="433"/>
      <c r="U136" s="433"/>
      <c r="V136" s="433"/>
      <c r="W136" s="433"/>
      <c r="X136" s="433"/>
      <c r="Y136" s="433"/>
      <c r="Z136" s="433"/>
    </row>
    <row r="137">
      <c r="A137" s="433"/>
      <c r="B137" s="433"/>
      <c r="C137" s="433"/>
      <c r="D137" s="433"/>
      <c r="E137" s="433"/>
      <c r="F137" s="433"/>
      <c r="G137" s="433"/>
      <c r="H137" s="433"/>
      <c r="I137" s="433"/>
      <c r="J137" s="433"/>
      <c r="K137" s="433"/>
      <c r="L137" s="433"/>
      <c r="M137" s="433"/>
      <c r="N137" s="433"/>
      <c r="O137" s="433"/>
      <c r="P137" s="433"/>
      <c r="Q137" s="433"/>
      <c r="R137" s="433"/>
      <c r="S137" s="433"/>
      <c r="T137" s="433"/>
      <c r="U137" s="433"/>
      <c r="V137" s="433"/>
      <c r="W137" s="433"/>
      <c r="X137" s="433"/>
      <c r="Y137" s="433"/>
      <c r="Z137" s="433"/>
    </row>
    <row r="138">
      <c r="A138" s="433"/>
      <c r="B138" s="433"/>
      <c r="C138" s="433"/>
      <c r="D138" s="433"/>
      <c r="E138" s="433"/>
      <c r="F138" s="433"/>
      <c r="G138" s="433"/>
      <c r="H138" s="433"/>
      <c r="I138" s="433"/>
      <c r="J138" s="433"/>
      <c r="K138" s="433"/>
      <c r="L138" s="433"/>
      <c r="M138" s="433"/>
      <c r="N138" s="433"/>
      <c r="O138" s="433"/>
      <c r="P138" s="433"/>
      <c r="Q138" s="433"/>
      <c r="R138" s="433"/>
      <c r="S138" s="433"/>
      <c r="T138" s="433"/>
      <c r="U138" s="433"/>
      <c r="V138" s="433"/>
      <c r="W138" s="433"/>
      <c r="X138" s="433"/>
      <c r="Y138" s="433"/>
      <c r="Z138" s="433"/>
    </row>
    <row r="139">
      <c r="A139" s="433"/>
      <c r="B139" s="433"/>
      <c r="C139" s="433"/>
      <c r="D139" s="433"/>
      <c r="E139" s="433"/>
      <c r="F139" s="433"/>
      <c r="G139" s="433"/>
      <c r="H139" s="433"/>
      <c r="I139" s="433"/>
      <c r="J139" s="433"/>
      <c r="K139" s="433"/>
      <c r="L139" s="433"/>
      <c r="M139" s="433"/>
      <c r="N139" s="433"/>
      <c r="O139" s="433"/>
      <c r="P139" s="433"/>
      <c r="Q139" s="433"/>
      <c r="R139" s="433"/>
      <c r="S139" s="433"/>
      <c r="T139" s="433"/>
      <c r="U139" s="433"/>
      <c r="V139" s="433"/>
      <c r="W139" s="433"/>
      <c r="X139" s="433"/>
      <c r="Y139" s="433"/>
      <c r="Z139" s="433"/>
    </row>
    <row r="140">
      <c r="A140" s="433"/>
      <c r="B140" s="433"/>
      <c r="C140" s="433"/>
      <c r="D140" s="433"/>
      <c r="E140" s="433"/>
      <c r="F140" s="433"/>
      <c r="G140" s="433"/>
      <c r="H140" s="433"/>
      <c r="I140" s="433"/>
      <c r="J140" s="433"/>
      <c r="K140" s="433"/>
      <c r="L140" s="433"/>
      <c r="M140" s="433"/>
      <c r="N140" s="433"/>
      <c r="O140" s="433"/>
      <c r="P140" s="433"/>
      <c r="Q140" s="433"/>
      <c r="R140" s="433"/>
      <c r="S140" s="433"/>
      <c r="T140" s="433"/>
      <c r="U140" s="433"/>
      <c r="V140" s="433"/>
      <c r="W140" s="433"/>
      <c r="X140" s="433"/>
      <c r="Y140" s="433"/>
      <c r="Z140" s="433"/>
    </row>
    <row r="141">
      <c r="A141" s="433"/>
      <c r="B141" s="433"/>
      <c r="C141" s="433"/>
      <c r="D141" s="433"/>
      <c r="E141" s="433"/>
      <c r="F141" s="433"/>
      <c r="G141" s="433"/>
      <c r="H141" s="433"/>
      <c r="I141" s="433"/>
      <c r="J141" s="433"/>
      <c r="K141" s="433"/>
      <c r="L141" s="433"/>
      <c r="M141" s="433"/>
      <c r="N141" s="433"/>
      <c r="O141" s="433"/>
      <c r="P141" s="433"/>
      <c r="Q141" s="433"/>
      <c r="R141" s="433"/>
      <c r="S141" s="433"/>
      <c r="T141" s="433"/>
      <c r="U141" s="433"/>
      <c r="V141" s="433"/>
      <c r="W141" s="433"/>
      <c r="X141" s="433"/>
      <c r="Y141" s="433"/>
      <c r="Z141" s="433"/>
    </row>
    <row r="142">
      <c r="A142" s="433"/>
      <c r="B142" s="433"/>
      <c r="C142" s="433"/>
      <c r="D142" s="433"/>
      <c r="E142" s="433"/>
      <c r="F142" s="433"/>
      <c r="G142" s="433"/>
      <c r="H142" s="433"/>
      <c r="I142" s="433"/>
      <c r="J142" s="433"/>
      <c r="K142" s="433"/>
      <c r="L142" s="433"/>
      <c r="M142" s="433"/>
      <c r="N142" s="433"/>
      <c r="O142" s="433"/>
      <c r="P142" s="433"/>
      <c r="Q142" s="433"/>
      <c r="R142" s="433"/>
      <c r="S142" s="433"/>
      <c r="T142" s="433"/>
      <c r="U142" s="433"/>
      <c r="V142" s="433"/>
      <c r="W142" s="433"/>
      <c r="X142" s="433"/>
      <c r="Y142" s="433"/>
      <c r="Z142" s="433"/>
    </row>
    <row r="143">
      <c r="A143" s="433"/>
      <c r="B143" s="433"/>
      <c r="C143" s="433"/>
      <c r="D143" s="433"/>
      <c r="E143" s="433"/>
      <c r="F143" s="433"/>
      <c r="G143" s="433"/>
      <c r="H143" s="433"/>
      <c r="I143" s="433"/>
      <c r="J143" s="433"/>
      <c r="K143" s="433"/>
      <c r="L143" s="433"/>
      <c r="M143" s="433"/>
      <c r="N143" s="433"/>
      <c r="O143" s="433"/>
      <c r="P143" s="433"/>
      <c r="Q143" s="433"/>
      <c r="R143" s="433"/>
      <c r="S143" s="433"/>
      <c r="T143" s="433"/>
      <c r="U143" s="433"/>
      <c r="V143" s="433"/>
      <c r="W143" s="433"/>
      <c r="X143" s="433"/>
      <c r="Y143" s="433"/>
      <c r="Z143" s="433"/>
    </row>
    <row r="144">
      <c r="A144" s="433"/>
      <c r="B144" s="433"/>
      <c r="C144" s="433"/>
      <c r="D144" s="433"/>
      <c r="E144" s="433"/>
      <c r="F144" s="433"/>
      <c r="G144" s="433"/>
      <c r="H144" s="433"/>
      <c r="I144" s="433"/>
      <c r="J144" s="433"/>
      <c r="K144" s="433"/>
      <c r="L144" s="433"/>
      <c r="M144" s="433"/>
      <c r="N144" s="433"/>
      <c r="O144" s="433"/>
      <c r="P144" s="433"/>
      <c r="Q144" s="433"/>
      <c r="R144" s="433"/>
      <c r="S144" s="433"/>
      <c r="T144" s="433"/>
      <c r="U144" s="433"/>
      <c r="V144" s="433"/>
      <c r="W144" s="433"/>
      <c r="X144" s="433"/>
      <c r="Y144" s="433"/>
      <c r="Z144" s="433"/>
    </row>
    <row r="145">
      <c r="A145" s="433"/>
      <c r="B145" s="433"/>
      <c r="C145" s="433"/>
      <c r="D145" s="433"/>
      <c r="E145" s="433"/>
      <c r="F145" s="433"/>
      <c r="G145" s="433"/>
      <c r="H145" s="433"/>
      <c r="I145" s="433"/>
      <c r="J145" s="433"/>
      <c r="K145" s="433"/>
      <c r="L145" s="433"/>
      <c r="M145" s="433"/>
      <c r="N145" s="433"/>
      <c r="O145" s="433"/>
      <c r="P145" s="433"/>
      <c r="Q145" s="433"/>
      <c r="R145" s="433"/>
      <c r="S145" s="433"/>
      <c r="T145" s="433"/>
      <c r="U145" s="433"/>
      <c r="V145" s="433"/>
      <c r="W145" s="433"/>
      <c r="X145" s="433"/>
      <c r="Y145" s="433"/>
      <c r="Z145" s="433"/>
    </row>
    <row r="146">
      <c r="A146" s="433"/>
      <c r="B146" s="433"/>
      <c r="C146" s="433"/>
      <c r="D146" s="433"/>
      <c r="E146" s="433"/>
      <c r="F146" s="433"/>
      <c r="G146" s="433"/>
      <c r="H146" s="433"/>
      <c r="I146" s="433"/>
      <c r="J146" s="433"/>
      <c r="K146" s="433"/>
      <c r="L146" s="433"/>
      <c r="M146" s="433"/>
      <c r="N146" s="433"/>
      <c r="O146" s="433"/>
      <c r="P146" s="433"/>
      <c r="Q146" s="433"/>
      <c r="R146" s="433"/>
      <c r="S146" s="433"/>
      <c r="T146" s="433"/>
      <c r="U146" s="433"/>
      <c r="V146" s="433"/>
      <c r="W146" s="433"/>
      <c r="X146" s="433"/>
      <c r="Y146" s="433"/>
      <c r="Z146" s="433"/>
    </row>
    <row r="147">
      <c r="A147" s="433"/>
      <c r="B147" s="433"/>
      <c r="C147" s="433"/>
      <c r="D147" s="433"/>
      <c r="E147" s="433"/>
      <c r="F147" s="433"/>
      <c r="G147" s="433"/>
      <c r="H147" s="433"/>
      <c r="I147" s="433"/>
      <c r="J147" s="433"/>
      <c r="K147" s="433"/>
      <c r="L147" s="433"/>
      <c r="M147" s="433"/>
      <c r="N147" s="433"/>
      <c r="O147" s="433"/>
      <c r="P147" s="433"/>
      <c r="Q147" s="433"/>
      <c r="R147" s="433"/>
      <c r="S147" s="433"/>
      <c r="T147" s="433"/>
      <c r="U147" s="433"/>
      <c r="V147" s="433"/>
      <c r="W147" s="433"/>
      <c r="X147" s="433"/>
      <c r="Y147" s="433"/>
      <c r="Z147" s="433"/>
    </row>
    <row r="148">
      <c r="A148" s="433"/>
      <c r="B148" s="433"/>
      <c r="C148" s="433"/>
      <c r="D148" s="433"/>
      <c r="E148" s="433"/>
      <c r="F148" s="433"/>
      <c r="G148" s="433"/>
      <c r="H148" s="433"/>
      <c r="I148" s="433"/>
      <c r="J148" s="433"/>
      <c r="K148" s="433"/>
      <c r="L148" s="433"/>
      <c r="M148" s="433"/>
      <c r="N148" s="433"/>
      <c r="O148" s="433"/>
      <c r="P148" s="433"/>
      <c r="Q148" s="433"/>
      <c r="R148" s="433"/>
      <c r="S148" s="433"/>
      <c r="T148" s="433"/>
      <c r="U148" s="433"/>
      <c r="V148" s="433"/>
      <c r="W148" s="433"/>
      <c r="X148" s="433"/>
      <c r="Y148" s="433"/>
      <c r="Z148" s="433"/>
    </row>
    <row r="149">
      <c r="A149" s="433"/>
      <c r="B149" s="433"/>
      <c r="C149" s="433"/>
      <c r="D149" s="433"/>
      <c r="E149" s="433"/>
      <c r="F149" s="433"/>
      <c r="G149" s="433"/>
      <c r="H149" s="433"/>
      <c r="I149" s="433"/>
      <c r="J149" s="433"/>
      <c r="K149" s="433"/>
      <c r="L149" s="433"/>
      <c r="M149" s="433"/>
      <c r="N149" s="433"/>
      <c r="O149" s="433"/>
      <c r="P149" s="433"/>
      <c r="Q149" s="433"/>
      <c r="R149" s="433"/>
      <c r="S149" s="433"/>
      <c r="T149" s="433"/>
      <c r="U149" s="433"/>
      <c r="V149" s="433"/>
      <c r="W149" s="433"/>
      <c r="X149" s="433"/>
      <c r="Y149" s="433"/>
      <c r="Z149" s="433"/>
    </row>
    <row r="150">
      <c r="A150" s="433"/>
      <c r="B150" s="433"/>
      <c r="C150" s="433"/>
      <c r="D150" s="433"/>
      <c r="E150" s="433"/>
      <c r="F150" s="433"/>
      <c r="G150" s="433"/>
      <c r="H150" s="433"/>
      <c r="I150" s="433"/>
      <c r="J150" s="433"/>
      <c r="K150" s="433"/>
      <c r="L150" s="433"/>
      <c r="M150" s="433"/>
      <c r="N150" s="433"/>
      <c r="O150" s="433"/>
      <c r="P150" s="433"/>
      <c r="Q150" s="433"/>
      <c r="R150" s="433"/>
      <c r="S150" s="433"/>
      <c r="T150" s="433"/>
      <c r="U150" s="433"/>
      <c r="V150" s="433"/>
      <c r="W150" s="433"/>
      <c r="X150" s="433"/>
      <c r="Y150" s="433"/>
      <c r="Z150" s="433"/>
    </row>
    <row r="151">
      <c r="A151" s="433"/>
      <c r="B151" s="433"/>
      <c r="C151" s="433"/>
      <c r="D151" s="433"/>
      <c r="E151" s="433"/>
      <c r="F151" s="433"/>
      <c r="G151" s="433"/>
      <c r="H151" s="433"/>
      <c r="I151" s="433"/>
      <c r="J151" s="433"/>
      <c r="K151" s="433"/>
      <c r="L151" s="433"/>
      <c r="M151" s="433"/>
      <c r="N151" s="433"/>
      <c r="O151" s="433"/>
      <c r="P151" s="433"/>
      <c r="Q151" s="433"/>
      <c r="R151" s="433"/>
      <c r="S151" s="433"/>
      <c r="T151" s="433"/>
      <c r="U151" s="433"/>
      <c r="V151" s="433"/>
      <c r="W151" s="433"/>
      <c r="X151" s="433"/>
      <c r="Y151" s="433"/>
      <c r="Z151" s="433"/>
    </row>
    <row r="152">
      <c r="A152" s="433"/>
      <c r="B152" s="433"/>
      <c r="C152" s="433"/>
      <c r="D152" s="433"/>
      <c r="E152" s="433"/>
      <c r="F152" s="433"/>
      <c r="G152" s="433"/>
      <c r="H152" s="433"/>
      <c r="I152" s="433"/>
      <c r="J152" s="433"/>
      <c r="K152" s="433"/>
      <c r="L152" s="433"/>
      <c r="M152" s="433"/>
      <c r="N152" s="433"/>
      <c r="O152" s="433"/>
      <c r="P152" s="433"/>
      <c r="Q152" s="433"/>
      <c r="R152" s="433"/>
      <c r="S152" s="433"/>
      <c r="T152" s="433"/>
      <c r="U152" s="433"/>
      <c r="V152" s="433"/>
      <c r="W152" s="433"/>
      <c r="X152" s="433"/>
      <c r="Y152" s="433"/>
      <c r="Z152" s="433"/>
    </row>
    <row r="153">
      <c r="A153" s="433"/>
      <c r="B153" s="433"/>
      <c r="C153" s="433"/>
      <c r="D153" s="433"/>
      <c r="E153" s="433"/>
      <c r="F153" s="433"/>
      <c r="G153" s="433"/>
      <c r="H153" s="433"/>
      <c r="I153" s="433"/>
      <c r="J153" s="433"/>
      <c r="K153" s="433"/>
      <c r="L153" s="433"/>
      <c r="M153" s="433"/>
      <c r="N153" s="433"/>
      <c r="O153" s="433"/>
      <c r="P153" s="433"/>
      <c r="Q153" s="433"/>
      <c r="R153" s="433"/>
      <c r="S153" s="433"/>
      <c r="T153" s="433"/>
      <c r="U153" s="433"/>
      <c r="V153" s="433"/>
      <c r="W153" s="433"/>
      <c r="X153" s="433"/>
      <c r="Y153" s="433"/>
      <c r="Z153" s="433"/>
    </row>
    <row r="154">
      <c r="A154" s="433"/>
      <c r="B154" s="433"/>
      <c r="C154" s="433"/>
      <c r="D154" s="433"/>
      <c r="E154" s="433"/>
      <c r="F154" s="433"/>
      <c r="G154" s="433"/>
      <c r="H154" s="433"/>
      <c r="I154" s="433"/>
      <c r="J154" s="433"/>
      <c r="K154" s="433"/>
      <c r="L154" s="433"/>
      <c r="M154" s="433"/>
      <c r="N154" s="433"/>
      <c r="O154" s="433"/>
      <c r="P154" s="433"/>
      <c r="Q154" s="433"/>
      <c r="R154" s="433"/>
      <c r="S154" s="433"/>
      <c r="T154" s="433"/>
      <c r="U154" s="433"/>
      <c r="V154" s="433"/>
      <c r="W154" s="433"/>
      <c r="X154" s="433"/>
      <c r="Y154" s="433"/>
      <c r="Z154" s="433"/>
    </row>
    <row r="155">
      <c r="A155" s="433"/>
      <c r="B155" s="433"/>
      <c r="C155" s="433"/>
      <c r="D155" s="433"/>
      <c r="E155" s="433"/>
      <c r="F155" s="433"/>
      <c r="G155" s="433"/>
      <c r="H155" s="433"/>
      <c r="I155" s="433"/>
      <c r="J155" s="433"/>
      <c r="K155" s="433"/>
      <c r="L155" s="433"/>
      <c r="M155" s="433"/>
      <c r="N155" s="433"/>
      <c r="O155" s="433"/>
      <c r="P155" s="433"/>
      <c r="Q155" s="433"/>
      <c r="R155" s="433"/>
      <c r="S155" s="433"/>
      <c r="T155" s="433"/>
      <c r="U155" s="433"/>
      <c r="V155" s="433"/>
      <c r="W155" s="433"/>
      <c r="X155" s="433"/>
      <c r="Y155" s="433"/>
      <c r="Z155" s="433"/>
    </row>
    <row r="156">
      <c r="A156" s="433"/>
      <c r="B156" s="433"/>
      <c r="C156" s="433"/>
      <c r="D156" s="433"/>
      <c r="E156" s="433"/>
      <c r="F156" s="433"/>
      <c r="G156" s="433"/>
      <c r="H156" s="433"/>
      <c r="I156" s="433"/>
      <c r="J156" s="433"/>
      <c r="K156" s="433"/>
      <c r="L156" s="433"/>
      <c r="M156" s="433"/>
      <c r="N156" s="433"/>
      <c r="O156" s="433"/>
      <c r="P156" s="433"/>
      <c r="Q156" s="433"/>
      <c r="R156" s="433"/>
      <c r="S156" s="433"/>
      <c r="T156" s="433"/>
      <c r="U156" s="433"/>
      <c r="V156" s="433"/>
      <c r="W156" s="433"/>
      <c r="X156" s="433"/>
      <c r="Y156" s="433"/>
      <c r="Z156" s="433"/>
    </row>
    <row r="157">
      <c r="A157" s="433"/>
      <c r="B157" s="433"/>
      <c r="C157" s="433"/>
      <c r="D157" s="433"/>
      <c r="E157" s="433"/>
      <c r="F157" s="433"/>
      <c r="G157" s="433"/>
      <c r="H157" s="433"/>
      <c r="I157" s="433"/>
      <c r="J157" s="433"/>
      <c r="K157" s="433"/>
      <c r="L157" s="433"/>
      <c r="M157" s="433"/>
      <c r="N157" s="433"/>
      <c r="O157" s="433"/>
      <c r="P157" s="433"/>
      <c r="Q157" s="433"/>
      <c r="R157" s="433"/>
      <c r="S157" s="433"/>
      <c r="T157" s="433"/>
      <c r="U157" s="433"/>
      <c r="V157" s="433"/>
      <c r="W157" s="433"/>
      <c r="X157" s="433"/>
      <c r="Y157" s="433"/>
      <c r="Z157" s="433"/>
    </row>
    <row r="158">
      <c r="A158" s="433"/>
      <c r="B158" s="433"/>
      <c r="C158" s="433"/>
      <c r="D158" s="433"/>
      <c r="E158" s="433"/>
      <c r="F158" s="433"/>
      <c r="G158" s="433"/>
      <c r="H158" s="433"/>
      <c r="I158" s="433"/>
      <c r="J158" s="433"/>
      <c r="K158" s="433"/>
      <c r="L158" s="433"/>
      <c r="M158" s="433"/>
      <c r="N158" s="433"/>
      <c r="O158" s="433"/>
      <c r="P158" s="433"/>
      <c r="Q158" s="433"/>
      <c r="R158" s="433"/>
      <c r="S158" s="433"/>
      <c r="T158" s="433"/>
      <c r="U158" s="433"/>
      <c r="V158" s="433"/>
      <c r="W158" s="433"/>
      <c r="X158" s="433"/>
      <c r="Y158" s="433"/>
      <c r="Z158" s="433"/>
    </row>
    <row r="159">
      <c r="A159" s="433"/>
      <c r="B159" s="433"/>
      <c r="C159" s="433"/>
      <c r="D159" s="433"/>
      <c r="E159" s="433"/>
      <c r="F159" s="433"/>
      <c r="G159" s="433"/>
      <c r="H159" s="433"/>
      <c r="I159" s="433"/>
      <c r="J159" s="433"/>
      <c r="K159" s="433"/>
      <c r="L159" s="433"/>
      <c r="M159" s="433"/>
      <c r="N159" s="433"/>
      <c r="O159" s="433"/>
      <c r="P159" s="433"/>
      <c r="Q159" s="433"/>
      <c r="R159" s="433"/>
      <c r="S159" s="433"/>
      <c r="T159" s="433"/>
      <c r="U159" s="433"/>
      <c r="V159" s="433"/>
      <c r="W159" s="433"/>
      <c r="X159" s="433"/>
      <c r="Y159" s="433"/>
      <c r="Z159" s="433"/>
    </row>
    <row r="160">
      <c r="A160" s="433"/>
      <c r="B160" s="433"/>
      <c r="C160" s="433"/>
      <c r="D160" s="433"/>
      <c r="E160" s="433"/>
      <c r="F160" s="433"/>
      <c r="G160" s="433"/>
      <c r="H160" s="433"/>
      <c r="I160" s="433"/>
      <c r="J160" s="433"/>
      <c r="K160" s="433"/>
      <c r="L160" s="433"/>
      <c r="M160" s="433"/>
      <c r="N160" s="433"/>
      <c r="O160" s="433"/>
      <c r="P160" s="433"/>
      <c r="Q160" s="433"/>
      <c r="R160" s="433"/>
      <c r="S160" s="433"/>
      <c r="T160" s="433"/>
      <c r="U160" s="433"/>
      <c r="V160" s="433"/>
      <c r="W160" s="433"/>
      <c r="X160" s="433"/>
      <c r="Y160" s="433"/>
      <c r="Z160" s="433"/>
    </row>
    <row r="161">
      <c r="A161" s="433"/>
      <c r="B161" s="433"/>
      <c r="C161" s="433"/>
      <c r="D161" s="433"/>
      <c r="E161" s="433"/>
      <c r="F161" s="433"/>
      <c r="G161" s="433"/>
      <c r="H161" s="433"/>
      <c r="I161" s="433"/>
      <c r="J161" s="433"/>
      <c r="K161" s="433"/>
      <c r="L161" s="433"/>
      <c r="M161" s="433"/>
      <c r="N161" s="433"/>
      <c r="O161" s="433"/>
      <c r="P161" s="433"/>
      <c r="Q161" s="433"/>
      <c r="R161" s="433"/>
      <c r="S161" s="433"/>
      <c r="T161" s="433"/>
      <c r="U161" s="433"/>
      <c r="V161" s="433"/>
      <c r="W161" s="433"/>
      <c r="X161" s="433"/>
      <c r="Y161" s="433"/>
      <c r="Z161" s="433"/>
    </row>
    <row r="162">
      <c r="A162" s="433"/>
      <c r="B162" s="433"/>
      <c r="C162" s="433"/>
      <c r="D162" s="433"/>
      <c r="E162" s="433"/>
      <c r="F162" s="433"/>
      <c r="G162" s="433"/>
      <c r="H162" s="433"/>
      <c r="I162" s="433"/>
      <c r="J162" s="433"/>
      <c r="K162" s="433"/>
      <c r="L162" s="433"/>
      <c r="M162" s="433"/>
      <c r="N162" s="433"/>
      <c r="O162" s="433"/>
      <c r="P162" s="433"/>
      <c r="Q162" s="433"/>
      <c r="R162" s="433"/>
      <c r="S162" s="433"/>
      <c r="T162" s="433"/>
      <c r="U162" s="433"/>
      <c r="V162" s="433"/>
      <c r="W162" s="433"/>
      <c r="X162" s="433"/>
      <c r="Y162" s="433"/>
      <c r="Z162" s="433"/>
    </row>
    <row r="163">
      <c r="A163" s="433"/>
      <c r="B163" s="433"/>
      <c r="C163" s="433"/>
      <c r="D163" s="433"/>
      <c r="E163" s="433"/>
      <c r="F163" s="433"/>
      <c r="G163" s="433"/>
      <c r="H163" s="433"/>
      <c r="I163" s="433"/>
      <c r="J163" s="433"/>
      <c r="K163" s="433"/>
      <c r="L163" s="433"/>
      <c r="M163" s="433"/>
      <c r="N163" s="433"/>
      <c r="O163" s="433"/>
      <c r="P163" s="433"/>
      <c r="Q163" s="433"/>
      <c r="R163" s="433"/>
      <c r="S163" s="433"/>
      <c r="T163" s="433"/>
      <c r="U163" s="433"/>
      <c r="V163" s="433"/>
      <c r="W163" s="433"/>
      <c r="X163" s="433"/>
      <c r="Y163" s="433"/>
      <c r="Z163" s="433"/>
    </row>
    <row r="164">
      <c r="A164" s="433"/>
      <c r="B164" s="433"/>
      <c r="C164" s="433"/>
      <c r="D164" s="433"/>
      <c r="E164" s="433"/>
      <c r="F164" s="433"/>
      <c r="G164" s="433"/>
      <c r="H164" s="433"/>
      <c r="I164" s="433"/>
      <c r="J164" s="433"/>
      <c r="K164" s="433"/>
      <c r="L164" s="433"/>
      <c r="M164" s="433"/>
      <c r="N164" s="433"/>
      <c r="O164" s="433"/>
      <c r="P164" s="433"/>
      <c r="Q164" s="433"/>
      <c r="R164" s="433"/>
      <c r="S164" s="433"/>
      <c r="T164" s="433"/>
      <c r="U164" s="433"/>
      <c r="V164" s="433"/>
      <c r="W164" s="433"/>
      <c r="X164" s="433"/>
      <c r="Y164" s="433"/>
      <c r="Z164" s="433"/>
    </row>
    <row r="165">
      <c r="A165" s="433"/>
      <c r="B165" s="433"/>
      <c r="C165" s="433"/>
      <c r="D165" s="433"/>
      <c r="E165" s="433"/>
      <c r="F165" s="433"/>
      <c r="G165" s="433"/>
      <c r="H165" s="433"/>
      <c r="I165" s="433"/>
      <c r="J165" s="433"/>
      <c r="K165" s="433"/>
      <c r="L165" s="433"/>
      <c r="M165" s="433"/>
      <c r="N165" s="433"/>
      <c r="O165" s="433"/>
      <c r="P165" s="433"/>
      <c r="Q165" s="433"/>
      <c r="R165" s="433"/>
      <c r="S165" s="433"/>
      <c r="T165" s="433"/>
      <c r="U165" s="433"/>
      <c r="V165" s="433"/>
      <c r="W165" s="433"/>
      <c r="X165" s="433"/>
      <c r="Y165" s="433"/>
      <c r="Z165" s="433"/>
    </row>
    <row r="166">
      <c r="A166" s="433"/>
      <c r="B166" s="433"/>
      <c r="C166" s="433"/>
      <c r="D166" s="433"/>
      <c r="E166" s="433"/>
      <c r="F166" s="433"/>
      <c r="G166" s="433"/>
      <c r="H166" s="433"/>
      <c r="I166" s="433"/>
      <c r="J166" s="433"/>
      <c r="K166" s="433"/>
      <c r="L166" s="433"/>
      <c r="M166" s="433"/>
      <c r="N166" s="433"/>
      <c r="O166" s="433"/>
      <c r="P166" s="433"/>
      <c r="Q166" s="433"/>
      <c r="R166" s="433"/>
      <c r="S166" s="433"/>
      <c r="T166" s="433"/>
      <c r="U166" s="433"/>
      <c r="V166" s="433"/>
      <c r="W166" s="433"/>
      <c r="X166" s="433"/>
      <c r="Y166" s="433"/>
      <c r="Z166" s="433"/>
    </row>
    <row r="167">
      <c r="A167" s="433"/>
      <c r="B167" s="433"/>
      <c r="C167" s="433"/>
      <c r="D167" s="433"/>
      <c r="E167" s="433"/>
      <c r="F167" s="433"/>
      <c r="G167" s="433"/>
      <c r="H167" s="433"/>
      <c r="I167" s="433"/>
      <c r="J167" s="433"/>
      <c r="K167" s="433"/>
      <c r="L167" s="433"/>
      <c r="M167" s="433"/>
      <c r="N167" s="433"/>
      <c r="O167" s="433"/>
      <c r="P167" s="433"/>
      <c r="Q167" s="433"/>
      <c r="R167" s="433"/>
      <c r="S167" s="433"/>
      <c r="T167" s="433"/>
      <c r="U167" s="433"/>
      <c r="V167" s="433"/>
      <c r="W167" s="433"/>
      <c r="X167" s="433"/>
      <c r="Y167" s="433"/>
      <c r="Z167" s="433"/>
    </row>
    <row r="168">
      <c r="A168" s="433"/>
      <c r="B168" s="433"/>
      <c r="C168" s="433"/>
      <c r="D168" s="433"/>
      <c r="E168" s="433"/>
      <c r="F168" s="433"/>
      <c r="G168" s="433"/>
      <c r="H168" s="433"/>
      <c r="I168" s="433"/>
      <c r="J168" s="433"/>
      <c r="K168" s="433"/>
      <c r="L168" s="433"/>
      <c r="M168" s="433"/>
      <c r="N168" s="433"/>
      <c r="O168" s="433"/>
      <c r="P168" s="433"/>
      <c r="Q168" s="433"/>
      <c r="R168" s="433"/>
      <c r="S168" s="433"/>
      <c r="T168" s="433"/>
      <c r="U168" s="433"/>
      <c r="V168" s="433"/>
      <c r="W168" s="433"/>
      <c r="X168" s="433"/>
      <c r="Y168" s="433"/>
      <c r="Z168" s="433"/>
    </row>
    <row r="169">
      <c r="A169" s="433"/>
      <c r="B169" s="433"/>
      <c r="C169" s="433"/>
      <c r="D169" s="433"/>
      <c r="E169" s="433"/>
      <c r="F169" s="433"/>
      <c r="G169" s="433"/>
      <c r="H169" s="433"/>
      <c r="I169" s="433"/>
      <c r="J169" s="433"/>
      <c r="K169" s="433"/>
      <c r="L169" s="433"/>
      <c r="M169" s="433"/>
      <c r="N169" s="433"/>
      <c r="O169" s="433"/>
      <c r="P169" s="433"/>
      <c r="Q169" s="433"/>
      <c r="R169" s="433"/>
      <c r="S169" s="433"/>
      <c r="T169" s="433"/>
      <c r="U169" s="433"/>
      <c r="V169" s="433"/>
      <c r="W169" s="433"/>
      <c r="X169" s="433"/>
      <c r="Y169" s="433"/>
      <c r="Z169" s="433"/>
    </row>
    <row r="170">
      <c r="A170" s="433"/>
      <c r="B170" s="433"/>
      <c r="C170" s="433"/>
      <c r="D170" s="433"/>
      <c r="E170" s="433"/>
      <c r="F170" s="433"/>
      <c r="G170" s="433"/>
      <c r="H170" s="433"/>
      <c r="I170" s="433"/>
      <c r="J170" s="433"/>
      <c r="K170" s="433"/>
      <c r="L170" s="433"/>
      <c r="M170" s="433"/>
      <c r="N170" s="433"/>
      <c r="O170" s="433"/>
      <c r="P170" s="433"/>
      <c r="Q170" s="433"/>
      <c r="R170" s="433"/>
      <c r="S170" s="433"/>
      <c r="T170" s="433"/>
      <c r="U170" s="433"/>
      <c r="V170" s="433"/>
      <c r="W170" s="433"/>
      <c r="X170" s="433"/>
      <c r="Y170" s="433"/>
      <c r="Z170" s="433"/>
    </row>
    <row r="171">
      <c r="A171" s="433"/>
      <c r="B171" s="433"/>
      <c r="C171" s="433"/>
      <c r="D171" s="433"/>
      <c r="E171" s="433"/>
      <c r="F171" s="433"/>
      <c r="G171" s="433"/>
      <c r="H171" s="433"/>
      <c r="I171" s="433"/>
      <c r="J171" s="433"/>
      <c r="K171" s="433"/>
      <c r="L171" s="433"/>
      <c r="M171" s="433"/>
      <c r="N171" s="433"/>
      <c r="O171" s="433"/>
      <c r="P171" s="433"/>
      <c r="Q171" s="433"/>
      <c r="R171" s="433"/>
      <c r="S171" s="433"/>
      <c r="T171" s="433"/>
      <c r="U171" s="433"/>
      <c r="V171" s="433"/>
      <c r="W171" s="433"/>
      <c r="X171" s="433"/>
      <c r="Y171" s="433"/>
      <c r="Z171" s="433"/>
    </row>
    <row r="172">
      <c r="A172" s="433"/>
      <c r="B172" s="433"/>
      <c r="C172" s="433"/>
      <c r="D172" s="433"/>
      <c r="E172" s="433"/>
      <c r="F172" s="433"/>
      <c r="G172" s="433"/>
      <c r="H172" s="433"/>
      <c r="I172" s="433"/>
      <c r="J172" s="433"/>
      <c r="K172" s="433"/>
      <c r="L172" s="433"/>
      <c r="M172" s="433"/>
      <c r="N172" s="433"/>
      <c r="O172" s="433"/>
      <c r="P172" s="433"/>
      <c r="Q172" s="433"/>
      <c r="R172" s="433"/>
      <c r="S172" s="433"/>
      <c r="T172" s="433"/>
      <c r="U172" s="433"/>
      <c r="V172" s="433"/>
      <c r="W172" s="433"/>
      <c r="X172" s="433"/>
      <c r="Y172" s="433"/>
      <c r="Z172" s="433"/>
    </row>
    <row r="173">
      <c r="A173" s="433"/>
      <c r="B173" s="433"/>
      <c r="C173" s="433"/>
      <c r="D173" s="433"/>
      <c r="E173" s="433"/>
      <c r="F173" s="433"/>
      <c r="G173" s="433"/>
      <c r="H173" s="433"/>
      <c r="I173" s="433"/>
      <c r="J173" s="433"/>
      <c r="K173" s="433"/>
      <c r="L173" s="433"/>
      <c r="M173" s="433"/>
      <c r="N173" s="433"/>
      <c r="O173" s="433"/>
      <c r="P173" s="433"/>
      <c r="Q173" s="433"/>
      <c r="R173" s="433"/>
      <c r="S173" s="433"/>
      <c r="T173" s="433"/>
      <c r="U173" s="433"/>
      <c r="V173" s="433"/>
      <c r="W173" s="433"/>
      <c r="X173" s="433"/>
      <c r="Y173" s="433"/>
      <c r="Z173" s="433"/>
    </row>
    <row r="174">
      <c r="A174" s="433"/>
      <c r="B174" s="433"/>
      <c r="C174" s="433"/>
      <c r="D174" s="433"/>
      <c r="E174" s="433"/>
      <c r="F174" s="433"/>
      <c r="G174" s="433"/>
      <c r="H174" s="433"/>
      <c r="I174" s="433"/>
      <c r="J174" s="433"/>
      <c r="K174" s="433"/>
      <c r="L174" s="433"/>
      <c r="M174" s="433"/>
      <c r="N174" s="433"/>
      <c r="O174" s="433"/>
      <c r="P174" s="433"/>
      <c r="Q174" s="433"/>
      <c r="R174" s="433"/>
      <c r="S174" s="433"/>
      <c r="T174" s="433"/>
      <c r="U174" s="433"/>
      <c r="V174" s="433"/>
      <c r="W174" s="433"/>
      <c r="X174" s="433"/>
      <c r="Y174" s="433"/>
      <c r="Z174" s="433"/>
    </row>
    <row r="175">
      <c r="A175" s="433"/>
      <c r="B175" s="433"/>
      <c r="C175" s="433"/>
      <c r="D175" s="433"/>
      <c r="E175" s="433"/>
      <c r="F175" s="433"/>
      <c r="G175" s="433"/>
      <c r="H175" s="433"/>
      <c r="I175" s="433"/>
      <c r="J175" s="433"/>
      <c r="K175" s="433"/>
      <c r="L175" s="433"/>
      <c r="M175" s="433"/>
      <c r="N175" s="433"/>
      <c r="O175" s="433"/>
      <c r="P175" s="433"/>
      <c r="Q175" s="433"/>
      <c r="R175" s="433"/>
      <c r="S175" s="433"/>
      <c r="T175" s="433"/>
      <c r="U175" s="433"/>
      <c r="V175" s="433"/>
      <c r="W175" s="433"/>
      <c r="X175" s="433"/>
      <c r="Y175" s="433"/>
      <c r="Z175" s="433"/>
    </row>
    <row r="176">
      <c r="A176" s="433"/>
      <c r="B176" s="433"/>
      <c r="C176" s="433"/>
      <c r="D176" s="433"/>
      <c r="E176" s="433"/>
      <c r="F176" s="433"/>
      <c r="G176" s="433"/>
      <c r="H176" s="433"/>
      <c r="I176" s="433"/>
      <c r="J176" s="433"/>
      <c r="K176" s="433"/>
      <c r="L176" s="433"/>
      <c r="M176" s="433"/>
      <c r="N176" s="433"/>
      <c r="O176" s="433"/>
      <c r="P176" s="433"/>
      <c r="Q176" s="433"/>
      <c r="R176" s="433"/>
      <c r="S176" s="433"/>
      <c r="T176" s="433"/>
      <c r="U176" s="433"/>
      <c r="V176" s="433"/>
      <c r="W176" s="433"/>
      <c r="X176" s="433"/>
      <c r="Y176" s="433"/>
      <c r="Z176" s="433"/>
    </row>
    <row r="177">
      <c r="A177" s="433"/>
      <c r="B177" s="433"/>
      <c r="C177" s="433"/>
      <c r="D177" s="433"/>
      <c r="E177" s="433"/>
      <c r="F177" s="433"/>
      <c r="G177" s="433"/>
      <c r="H177" s="433"/>
      <c r="I177" s="433"/>
      <c r="J177" s="433"/>
      <c r="K177" s="433"/>
      <c r="L177" s="433"/>
      <c r="M177" s="433"/>
      <c r="N177" s="433"/>
      <c r="O177" s="433"/>
      <c r="P177" s="433"/>
      <c r="Q177" s="433"/>
      <c r="R177" s="433"/>
      <c r="S177" s="433"/>
      <c r="T177" s="433"/>
      <c r="U177" s="433"/>
      <c r="V177" s="433"/>
      <c r="W177" s="433"/>
      <c r="X177" s="433"/>
      <c r="Y177" s="433"/>
      <c r="Z177" s="433"/>
    </row>
    <row r="178">
      <c r="A178" s="433"/>
      <c r="B178" s="433"/>
      <c r="C178" s="433"/>
      <c r="D178" s="433"/>
      <c r="E178" s="433"/>
      <c r="F178" s="433"/>
      <c r="G178" s="433"/>
      <c r="H178" s="433"/>
      <c r="I178" s="433"/>
      <c r="J178" s="433"/>
      <c r="K178" s="433"/>
      <c r="L178" s="433"/>
      <c r="M178" s="433"/>
      <c r="N178" s="433"/>
      <c r="O178" s="433"/>
      <c r="P178" s="433"/>
      <c r="Q178" s="433"/>
      <c r="R178" s="433"/>
      <c r="S178" s="433"/>
      <c r="T178" s="433"/>
      <c r="U178" s="433"/>
      <c r="V178" s="433"/>
      <c r="W178" s="433"/>
      <c r="X178" s="433"/>
      <c r="Y178" s="433"/>
      <c r="Z178" s="433"/>
    </row>
    <row r="179">
      <c r="A179" s="433"/>
      <c r="B179" s="433"/>
      <c r="C179" s="433"/>
      <c r="D179" s="433"/>
      <c r="E179" s="433"/>
      <c r="F179" s="433"/>
      <c r="G179" s="433"/>
      <c r="H179" s="433"/>
      <c r="I179" s="433"/>
      <c r="J179" s="433"/>
      <c r="K179" s="433"/>
      <c r="L179" s="433"/>
      <c r="M179" s="433"/>
      <c r="N179" s="433"/>
      <c r="O179" s="433"/>
      <c r="P179" s="433"/>
      <c r="Q179" s="433"/>
      <c r="R179" s="433"/>
      <c r="S179" s="433"/>
      <c r="T179" s="433"/>
      <c r="U179" s="433"/>
      <c r="V179" s="433"/>
      <c r="W179" s="433"/>
      <c r="X179" s="433"/>
      <c r="Y179" s="433"/>
      <c r="Z179" s="433"/>
    </row>
    <row r="180">
      <c r="A180" s="433"/>
      <c r="B180" s="433"/>
      <c r="C180" s="433"/>
      <c r="D180" s="433"/>
      <c r="E180" s="433"/>
      <c r="F180" s="433"/>
      <c r="G180" s="433"/>
      <c r="H180" s="433"/>
      <c r="I180" s="433"/>
      <c r="J180" s="433"/>
      <c r="K180" s="433"/>
      <c r="L180" s="433"/>
      <c r="M180" s="433"/>
      <c r="N180" s="433"/>
      <c r="O180" s="433"/>
      <c r="P180" s="433"/>
      <c r="Q180" s="433"/>
      <c r="R180" s="433"/>
      <c r="S180" s="433"/>
      <c r="T180" s="433"/>
      <c r="U180" s="433"/>
      <c r="V180" s="433"/>
      <c r="W180" s="433"/>
      <c r="X180" s="433"/>
      <c r="Y180" s="433"/>
      <c r="Z180" s="433"/>
    </row>
    <row r="181">
      <c r="A181" s="433"/>
      <c r="B181" s="433"/>
      <c r="C181" s="433"/>
      <c r="D181" s="433"/>
      <c r="E181" s="433"/>
      <c r="F181" s="433"/>
      <c r="G181" s="433"/>
      <c r="H181" s="433"/>
      <c r="I181" s="433"/>
      <c r="J181" s="433"/>
      <c r="K181" s="433"/>
      <c r="L181" s="433"/>
      <c r="M181" s="433"/>
      <c r="N181" s="433"/>
      <c r="O181" s="433"/>
      <c r="P181" s="433"/>
      <c r="Q181" s="433"/>
      <c r="R181" s="433"/>
      <c r="S181" s="433"/>
      <c r="T181" s="433"/>
      <c r="U181" s="433"/>
      <c r="V181" s="433"/>
      <c r="W181" s="433"/>
      <c r="X181" s="433"/>
      <c r="Y181" s="433"/>
      <c r="Z181" s="433"/>
    </row>
    <row r="182">
      <c r="A182" s="433"/>
      <c r="B182" s="433"/>
      <c r="C182" s="433"/>
      <c r="D182" s="433"/>
      <c r="E182" s="433"/>
      <c r="F182" s="433"/>
      <c r="G182" s="433"/>
      <c r="H182" s="433"/>
      <c r="I182" s="433"/>
      <c r="J182" s="433"/>
      <c r="K182" s="433"/>
      <c r="L182" s="433"/>
      <c r="M182" s="433"/>
      <c r="N182" s="433"/>
      <c r="O182" s="433"/>
      <c r="P182" s="433"/>
      <c r="Q182" s="433"/>
      <c r="R182" s="433"/>
      <c r="S182" s="433"/>
      <c r="T182" s="433"/>
      <c r="U182" s="433"/>
      <c r="V182" s="433"/>
      <c r="W182" s="433"/>
      <c r="X182" s="433"/>
      <c r="Y182" s="433"/>
      <c r="Z182" s="433"/>
    </row>
    <row r="183">
      <c r="A183" s="433"/>
      <c r="B183" s="433"/>
      <c r="C183" s="433"/>
      <c r="D183" s="433"/>
      <c r="E183" s="433"/>
      <c r="F183" s="433"/>
      <c r="G183" s="433"/>
      <c r="H183" s="433"/>
      <c r="I183" s="433"/>
      <c r="J183" s="433"/>
      <c r="K183" s="433"/>
      <c r="L183" s="433"/>
      <c r="M183" s="433"/>
      <c r="N183" s="433"/>
      <c r="O183" s="433"/>
      <c r="P183" s="433"/>
      <c r="Q183" s="433"/>
      <c r="R183" s="433"/>
      <c r="S183" s="433"/>
      <c r="T183" s="433"/>
      <c r="U183" s="433"/>
      <c r="V183" s="433"/>
      <c r="W183" s="433"/>
      <c r="X183" s="433"/>
      <c r="Y183" s="433"/>
      <c r="Z183" s="433"/>
    </row>
    <row r="184">
      <c r="A184" s="433"/>
      <c r="B184" s="433"/>
      <c r="C184" s="433"/>
      <c r="D184" s="433"/>
      <c r="E184" s="433"/>
      <c r="F184" s="433"/>
      <c r="G184" s="433"/>
      <c r="H184" s="433"/>
      <c r="I184" s="433"/>
      <c r="J184" s="433"/>
      <c r="K184" s="433"/>
      <c r="L184" s="433"/>
      <c r="M184" s="433"/>
      <c r="N184" s="433"/>
      <c r="O184" s="433"/>
      <c r="P184" s="433"/>
      <c r="Q184" s="433"/>
      <c r="R184" s="433"/>
      <c r="S184" s="433"/>
      <c r="T184" s="433"/>
      <c r="U184" s="433"/>
      <c r="V184" s="433"/>
      <c r="W184" s="433"/>
      <c r="X184" s="433"/>
      <c r="Y184" s="433"/>
      <c r="Z184" s="433"/>
    </row>
    <row r="185">
      <c r="A185" s="433"/>
      <c r="B185" s="433"/>
      <c r="C185" s="433"/>
      <c r="D185" s="433"/>
      <c r="E185" s="433"/>
      <c r="F185" s="433"/>
      <c r="G185" s="433"/>
      <c r="H185" s="433"/>
      <c r="I185" s="433"/>
      <c r="J185" s="433"/>
      <c r="K185" s="433"/>
      <c r="L185" s="433"/>
      <c r="M185" s="433"/>
      <c r="N185" s="433"/>
      <c r="O185" s="433"/>
      <c r="P185" s="433"/>
      <c r="Q185" s="433"/>
      <c r="R185" s="433"/>
      <c r="S185" s="433"/>
      <c r="T185" s="433"/>
      <c r="U185" s="433"/>
      <c r="V185" s="433"/>
      <c r="W185" s="433"/>
      <c r="X185" s="433"/>
      <c r="Y185" s="433"/>
      <c r="Z185" s="433"/>
    </row>
    <row r="186">
      <c r="A186" s="433"/>
      <c r="B186" s="433"/>
      <c r="C186" s="433"/>
      <c r="D186" s="433"/>
      <c r="E186" s="433"/>
      <c r="F186" s="433"/>
      <c r="G186" s="433"/>
      <c r="H186" s="433"/>
      <c r="I186" s="433"/>
      <c r="J186" s="433"/>
      <c r="K186" s="433"/>
      <c r="L186" s="433"/>
      <c r="M186" s="433"/>
      <c r="N186" s="433"/>
      <c r="O186" s="433"/>
      <c r="P186" s="433"/>
      <c r="Q186" s="433"/>
      <c r="R186" s="433"/>
      <c r="S186" s="433"/>
      <c r="T186" s="433"/>
      <c r="U186" s="433"/>
      <c r="V186" s="433"/>
      <c r="W186" s="433"/>
      <c r="X186" s="433"/>
      <c r="Y186" s="433"/>
      <c r="Z186" s="433"/>
    </row>
    <row r="187">
      <c r="A187" s="433"/>
      <c r="B187" s="433"/>
      <c r="C187" s="433"/>
      <c r="D187" s="433"/>
      <c r="E187" s="433"/>
      <c r="F187" s="433"/>
      <c r="G187" s="433"/>
      <c r="H187" s="433"/>
      <c r="I187" s="433"/>
      <c r="J187" s="433"/>
      <c r="K187" s="433"/>
      <c r="L187" s="433"/>
      <c r="M187" s="433"/>
      <c r="N187" s="433"/>
      <c r="O187" s="433"/>
      <c r="P187" s="433"/>
      <c r="Q187" s="433"/>
      <c r="R187" s="433"/>
      <c r="S187" s="433"/>
      <c r="T187" s="433"/>
      <c r="U187" s="433"/>
      <c r="V187" s="433"/>
      <c r="W187" s="433"/>
      <c r="X187" s="433"/>
      <c r="Y187" s="433"/>
      <c r="Z187" s="433"/>
    </row>
    <row r="188">
      <c r="A188" s="433"/>
      <c r="B188" s="433"/>
      <c r="C188" s="433"/>
      <c r="D188" s="433"/>
      <c r="E188" s="433"/>
      <c r="F188" s="433"/>
      <c r="G188" s="433"/>
      <c r="H188" s="433"/>
      <c r="I188" s="433"/>
      <c r="J188" s="433"/>
      <c r="K188" s="433"/>
      <c r="L188" s="433"/>
      <c r="M188" s="433"/>
      <c r="N188" s="433"/>
      <c r="O188" s="433"/>
      <c r="P188" s="433"/>
      <c r="Q188" s="433"/>
      <c r="R188" s="433"/>
      <c r="S188" s="433"/>
      <c r="T188" s="433"/>
      <c r="U188" s="433"/>
      <c r="V188" s="433"/>
      <c r="W188" s="433"/>
      <c r="X188" s="433"/>
      <c r="Y188" s="433"/>
      <c r="Z188" s="433"/>
    </row>
    <row r="189">
      <c r="A189" s="433"/>
      <c r="B189" s="433"/>
      <c r="C189" s="433"/>
      <c r="D189" s="433"/>
      <c r="E189" s="433"/>
      <c r="F189" s="433"/>
      <c r="G189" s="433"/>
      <c r="H189" s="433"/>
      <c r="I189" s="433"/>
      <c r="J189" s="433"/>
      <c r="K189" s="433"/>
      <c r="L189" s="433"/>
      <c r="M189" s="433"/>
      <c r="N189" s="433"/>
      <c r="O189" s="433"/>
      <c r="P189" s="433"/>
      <c r="Q189" s="433"/>
      <c r="R189" s="433"/>
      <c r="S189" s="433"/>
      <c r="T189" s="433"/>
      <c r="U189" s="433"/>
      <c r="V189" s="433"/>
      <c r="W189" s="433"/>
      <c r="X189" s="433"/>
      <c r="Y189" s="433"/>
      <c r="Z189" s="433"/>
    </row>
    <row r="190">
      <c r="A190" s="433"/>
      <c r="B190" s="433"/>
      <c r="C190" s="433"/>
      <c r="D190" s="433"/>
      <c r="E190" s="433"/>
      <c r="F190" s="433"/>
      <c r="G190" s="433"/>
      <c r="H190" s="433"/>
      <c r="I190" s="433"/>
      <c r="J190" s="433"/>
      <c r="K190" s="433"/>
      <c r="L190" s="433"/>
      <c r="M190" s="433"/>
      <c r="N190" s="433"/>
      <c r="O190" s="433"/>
      <c r="P190" s="433"/>
      <c r="Q190" s="433"/>
      <c r="R190" s="433"/>
      <c r="S190" s="433"/>
      <c r="T190" s="433"/>
      <c r="U190" s="433"/>
      <c r="V190" s="433"/>
      <c r="W190" s="433"/>
      <c r="X190" s="433"/>
      <c r="Y190" s="433"/>
      <c r="Z190" s="433"/>
    </row>
    <row r="191">
      <c r="A191" s="433"/>
      <c r="B191" s="433"/>
      <c r="C191" s="433"/>
      <c r="D191" s="433"/>
      <c r="E191" s="433"/>
      <c r="F191" s="433"/>
      <c r="G191" s="433"/>
      <c r="H191" s="433"/>
      <c r="I191" s="433"/>
      <c r="J191" s="433"/>
      <c r="K191" s="433"/>
      <c r="L191" s="433"/>
      <c r="M191" s="433"/>
      <c r="N191" s="433"/>
      <c r="O191" s="433"/>
      <c r="P191" s="433"/>
      <c r="Q191" s="433"/>
      <c r="R191" s="433"/>
      <c r="S191" s="433"/>
      <c r="T191" s="433"/>
      <c r="U191" s="433"/>
      <c r="V191" s="433"/>
      <c r="W191" s="433"/>
      <c r="X191" s="433"/>
      <c r="Y191" s="433"/>
      <c r="Z191" s="433"/>
    </row>
    <row r="192">
      <c r="A192" s="433"/>
      <c r="B192" s="433"/>
      <c r="C192" s="433"/>
      <c r="D192" s="433"/>
      <c r="E192" s="433"/>
      <c r="F192" s="433"/>
      <c r="G192" s="433"/>
      <c r="H192" s="433"/>
      <c r="I192" s="433"/>
      <c r="J192" s="433"/>
      <c r="K192" s="433"/>
      <c r="L192" s="433"/>
      <c r="M192" s="433"/>
      <c r="N192" s="433"/>
      <c r="O192" s="433"/>
      <c r="P192" s="433"/>
      <c r="Q192" s="433"/>
      <c r="R192" s="433"/>
      <c r="S192" s="433"/>
      <c r="T192" s="433"/>
      <c r="U192" s="433"/>
      <c r="V192" s="433"/>
      <c r="W192" s="433"/>
      <c r="X192" s="433"/>
      <c r="Y192" s="433"/>
      <c r="Z192" s="433"/>
    </row>
    <row r="193">
      <c r="A193" s="433"/>
      <c r="B193" s="433"/>
      <c r="C193" s="433"/>
      <c r="D193" s="433"/>
      <c r="E193" s="433"/>
      <c r="F193" s="433"/>
      <c r="G193" s="433"/>
      <c r="H193" s="433"/>
      <c r="I193" s="433"/>
      <c r="J193" s="433"/>
      <c r="K193" s="433"/>
      <c r="L193" s="433"/>
      <c r="M193" s="433"/>
      <c r="N193" s="433"/>
      <c r="O193" s="433"/>
      <c r="P193" s="433"/>
      <c r="Q193" s="433"/>
      <c r="R193" s="433"/>
      <c r="S193" s="433"/>
      <c r="T193" s="433"/>
      <c r="U193" s="433"/>
      <c r="V193" s="433"/>
      <c r="W193" s="433"/>
      <c r="X193" s="433"/>
      <c r="Y193" s="433"/>
      <c r="Z193" s="433"/>
    </row>
    <row r="194">
      <c r="A194" s="433"/>
      <c r="B194" s="433"/>
      <c r="C194" s="433"/>
      <c r="D194" s="433"/>
      <c r="E194" s="433"/>
      <c r="F194" s="433"/>
      <c r="G194" s="433"/>
      <c r="H194" s="433"/>
      <c r="I194" s="433"/>
      <c r="J194" s="433"/>
      <c r="K194" s="433"/>
      <c r="L194" s="433"/>
      <c r="M194" s="433"/>
      <c r="N194" s="433"/>
      <c r="O194" s="433"/>
      <c r="P194" s="433"/>
      <c r="Q194" s="433"/>
      <c r="R194" s="433"/>
      <c r="S194" s="433"/>
      <c r="T194" s="433"/>
      <c r="U194" s="433"/>
      <c r="V194" s="433"/>
      <c r="W194" s="433"/>
      <c r="X194" s="433"/>
      <c r="Y194" s="433"/>
      <c r="Z194" s="433"/>
    </row>
    <row r="195">
      <c r="A195" s="433"/>
      <c r="B195" s="433"/>
      <c r="C195" s="433"/>
      <c r="D195" s="433"/>
      <c r="E195" s="433"/>
      <c r="F195" s="433"/>
      <c r="G195" s="433"/>
      <c r="H195" s="433"/>
      <c r="I195" s="433"/>
      <c r="J195" s="433"/>
      <c r="K195" s="433"/>
      <c r="L195" s="433"/>
      <c r="M195" s="433"/>
      <c r="N195" s="433"/>
      <c r="O195" s="433"/>
      <c r="P195" s="433"/>
      <c r="Q195" s="433"/>
      <c r="R195" s="433"/>
      <c r="S195" s="433"/>
      <c r="T195" s="433"/>
      <c r="U195" s="433"/>
      <c r="V195" s="433"/>
      <c r="W195" s="433"/>
      <c r="X195" s="433"/>
      <c r="Y195" s="433"/>
      <c r="Z195" s="433"/>
    </row>
    <row r="196">
      <c r="A196" s="433"/>
      <c r="B196" s="433"/>
      <c r="C196" s="433"/>
      <c r="D196" s="433"/>
      <c r="E196" s="433"/>
      <c r="F196" s="433"/>
      <c r="G196" s="433"/>
      <c r="H196" s="433"/>
      <c r="I196" s="433"/>
      <c r="J196" s="433"/>
      <c r="K196" s="433"/>
      <c r="L196" s="433"/>
      <c r="M196" s="433"/>
      <c r="N196" s="433"/>
      <c r="O196" s="433"/>
      <c r="P196" s="433"/>
      <c r="Q196" s="433"/>
      <c r="R196" s="433"/>
      <c r="S196" s="433"/>
      <c r="T196" s="433"/>
      <c r="U196" s="433"/>
      <c r="V196" s="433"/>
      <c r="W196" s="433"/>
      <c r="X196" s="433"/>
      <c r="Y196" s="433"/>
      <c r="Z196" s="433"/>
    </row>
    <row r="197">
      <c r="A197" s="433"/>
      <c r="B197" s="433"/>
      <c r="C197" s="433"/>
      <c r="D197" s="433"/>
      <c r="E197" s="433"/>
      <c r="F197" s="433"/>
      <c r="G197" s="433"/>
      <c r="H197" s="433"/>
      <c r="I197" s="433"/>
      <c r="J197" s="433"/>
      <c r="K197" s="433"/>
      <c r="L197" s="433"/>
      <c r="M197" s="433"/>
      <c r="N197" s="433"/>
      <c r="O197" s="433"/>
      <c r="P197" s="433"/>
      <c r="Q197" s="433"/>
      <c r="R197" s="433"/>
      <c r="S197" s="433"/>
      <c r="T197" s="433"/>
      <c r="U197" s="433"/>
      <c r="V197" s="433"/>
      <c r="W197" s="433"/>
      <c r="X197" s="433"/>
      <c r="Y197" s="433"/>
      <c r="Z197" s="433"/>
    </row>
    <row r="198">
      <c r="A198" s="433"/>
      <c r="B198" s="433"/>
      <c r="C198" s="433"/>
      <c r="D198" s="433"/>
      <c r="E198" s="433"/>
      <c r="F198" s="433"/>
      <c r="G198" s="433"/>
      <c r="H198" s="433"/>
      <c r="I198" s="433"/>
      <c r="J198" s="433"/>
      <c r="K198" s="433"/>
      <c r="L198" s="433"/>
      <c r="M198" s="433"/>
      <c r="N198" s="433"/>
      <c r="O198" s="433"/>
      <c r="P198" s="433"/>
      <c r="Q198" s="433"/>
      <c r="R198" s="433"/>
      <c r="S198" s="433"/>
      <c r="T198" s="433"/>
      <c r="U198" s="433"/>
      <c r="V198" s="433"/>
      <c r="W198" s="433"/>
      <c r="X198" s="433"/>
      <c r="Y198" s="433"/>
      <c r="Z198" s="433"/>
    </row>
    <row r="199">
      <c r="A199" s="433"/>
      <c r="B199" s="433"/>
      <c r="C199" s="433"/>
      <c r="D199" s="433"/>
      <c r="E199" s="433"/>
      <c r="F199" s="433"/>
      <c r="G199" s="433"/>
      <c r="H199" s="433"/>
      <c r="I199" s="433"/>
      <c r="J199" s="433"/>
      <c r="K199" s="433"/>
      <c r="L199" s="433"/>
      <c r="M199" s="433"/>
      <c r="N199" s="433"/>
      <c r="O199" s="433"/>
      <c r="P199" s="433"/>
      <c r="Q199" s="433"/>
      <c r="R199" s="433"/>
      <c r="S199" s="433"/>
      <c r="T199" s="433"/>
      <c r="U199" s="433"/>
      <c r="V199" s="433"/>
      <c r="W199" s="433"/>
      <c r="X199" s="433"/>
      <c r="Y199" s="433"/>
      <c r="Z199" s="433"/>
    </row>
    <row r="200">
      <c r="A200" s="433"/>
      <c r="B200" s="433"/>
      <c r="C200" s="433"/>
      <c r="D200" s="433"/>
      <c r="E200" s="433"/>
      <c r="F200" s="433"/>
      <c r="G200" s="433"/>
      <c r="H200" s="433"/>
      <c r="I200" s="433"/>
      <c r="J200" s="433"/>
      <c r="K200" s="433"/>
      <c r="L200" s="433"/>
      <c r="M200" s="433"/>
      <c r="N200" s="433"/>
      <c r="O200" s="433"/>
      <c r="P200" s="433"/>
      <c r="Q200" s="433"/>
      <c r="R200" s="433"/>
      <c r="S200" s="433"/>
      <c r="T200" s="433"/>
      <c r="U200" s="433"/>
      <c r="V200" s="433"/>
      <c r="W200" s="433"/>
      <c r="X200" s="433"/>
      <c r="Y200" s="433"/>
      <c r="Z200" s="433"/>
    </row>
    <row r="201">
      <c r="A201" s="433"/>
      <c r="B201" s="433"/>
      <c r="C201" s="433"/>
      <c r="D201" s="433"/>
      <c r="E201" s="433"/>
      <c r="F201" s="433"/>
      <c r="G201" s="433"/>
      <c r="H201" s="433"/>
      <c r="I201" s="433"/>
      <c r="J201" s="433"/>
      <c r="K201" s="433"/>
      <c r="L201" s="433"/>
      <c r="M201" s="433"/>
      <c r="N201" s="433"/>
      <c r="O201" s="433"/>
      <c r="P201" s="433"/>
      <c r="Q201" s="433"/>
      <c r="R201" s="433"/>
      <c r="S201" s="433"/>
      <c r="T201" s="433"/>
      <c r="U201" s="433"/>
      <c r="V201" s="433"/>
      <c r="W201" s="433"/>
      <c r="X201" s="433"/>
      <c r="Y201" s="433"/>
      <c r="Z201" s="433"/>
    </row>
    <row r="202">
      <c r="A202" s="433"/>
      <c r="B202" s="433"/>
      <c r="C202" s="433"/>
      <c r="D202" s="433"/>
      <c r="E202" s="433"/>
      <c r="F202" s="433"/>
      <c r="G202" s="433"/>
      <c r="H202" s="433"/>
      <c r="I202" s="433"/>
      <c r="J202" s="433"/>
      <c r="K202" s="433"/>
      <c r="L202" s="433"/>
      <c r="M202" s="433"/>
      <c r="N202" s="433"/>
      <c r="O202" s="433"/>
      <c r="P202" s="433"/>
      <c r="Q202" s="433"/>
      <c r="R202" s="433"/>
      <c r="S202" s="433"/>
      <c r="T202" s="433"/>
      <c r="U202" s="433"/>
      <c r="V202" s="433"/>
      <c r="W202" s="433"/>
      <c r="X202" s="433"/>
      <c r="Y202" s="433"/>
      <c r="Z202" s="433"/>
    </row>
    <row r="203">
      <c r="A203" s="433"/>
      <c r="B203" s="433"/>
      <c r="C203" s="433"/>
      <c r="D203" s="433"/>
      <c r="E203" s="433"/>
      <c r="F203" s="433"/>
      <c r="G203" s="433"/>
      <c r="H203" s="433"/>
      <c r="I203" s="433"/>
      <c r="J203" s="433"/>
      <c r="K203" s="433"/>
      <c r="L203" s="433"/>
      <c r="M203" s="433"/>
      <c r="N203" s="433"/>
      <c r="O203" s="433"/>
      <c r="P203" s="433"/>
      <c r="Q203" s="433"/>
      <c r="R203" s="433"/>
      <c r="S203" s="433"/>
      <c r="T203" s="433"/>
      <c r="U203" s="433"/>
      <c r="V203" s="433"/>
      <c r="W203" s="433"/>
      <c r="X203" s="433"/>
      <c r="Y203" s="433"/>
      <c r="Z203" s="433"/>
    </row>
    <row r="204">
      <c r="A204" s="433"/>
      <c r="B204" s="433"/>
      <c r="C204" s="433"/>
      <c r="D204" s="433"/>
      <c r="E204" s="433"/>
      <c r="F204" s="433"/>
      <c r="G204" s="433"/>
      <c r="H204" s="433"/>
      <c r="I204" s="433"/>
      <c r="J204" s="433"/>
      <c r="K204" s="433"/>
      <c r="L204" s="433"/>
      <c r="M204" s="433"/>
      <c r="N204" s="433"/>
      <c r="O204" s="433"/>
      <c r="P204" s="433"/>
      <c r="Q204" s="433"/>
      <c r="R204" s="433"/>
      <c r="S204" s="433"/>
      <c r="T204" s="433"/>
      <c r="U204" s="433"/>
      <c r="V204" s="433"/>
      <c r="W204" s="433"/>
      <c r="X204" s="433"/>
      <c r="Y204" s="433"/>
      <c r="Z204" s="433"/>
    </row>
    <row r="205">
      <c r="A205" s="433"/>
      <c r="B205" s="433"/>
      <c r="C205" s="433"/>
      <c r="D205" s="433"/>
      <c r="E205" s="433"/>
      <c r="F205" s="433"/>
      <c r="G205" s="433"/>
      <c r="H205" s="433"/>
      <c r="I205" s="433"/>
      <c r="J205" s="433"/>
      <c r="K205" s="433"/>
      <c r="L205" s="433"/>
      <c r="M205" s="433"/>
      <c r="N205" s="433"/>
      <c r="O205" s="433"/>
      <c r="P205" s="433"/>
      <c r="Q205" s="433"/>
      <c r="R205" s="433"/>
      <c r="S205" s="433"/>
      <c r="T205" s="433"/>
      <c r="U205" s="433"/>
      <c r="V205" s="433"/>
      <c r="W205" s="433"/>
      <c r="X205" s="433"/>
      <c r="Y205" s="433"/>
      <c r="Z205" s="433"/>
    </row>
    <row r="206">
      <c r="A206" s="433"/>
      <c r="B206" s="433"/>
      <c r="C206" s="433"/>
      <c r="D206" s="433"/>
      <c r="E206" s="433"/>
      <c r="F206" s="433"/>
      <c r="G206" s="433"/>
      <c r="H206" s="433"/>
      <c r="I206" s="433"/>
      <c r="J206" s="433"/>
      <c r="K206" s="433"/>
      <c r="L206" s="433"/>
      <c r="M206" s="433"/>
      <c r="N206" s="433"/>
      <c r="O206" s="433"/>
      <c r="P206" s="433"/>
      <c r="Q206" s="433"/>
      <c r="R206" s="433"/>
      <c r="S206" s="433"/>
      <c r="T206" s="433"/>
      <c r="U206" s="433"/>
      <c r="V206" s="433"/>
      <c r="W206" s="433"/>
      <c r="X206" s="433"/>
      <c r="Y206" s="433"/>
      <c r="Z206" s="433"/>
    </row>
    <row r="207">
      <c r="A207" s="433"/>
      <c r="B207" s="433"/>
      <c r="C207" s="433"/>
      <c r="D207" s="433"/>
      <c r="E207" s="433"/>
      <c r="F207" s="433"/>
      <c r="G207" s="433"/>
      <c r="H207" s="433"/>
      <c r="I207" s="433"/>
      <c r="J207" s="433"/>
      <c r="K207" s="433"/>
      <c r="L207" s="433"/>
      <c r="M207" s="433"/>
      <c r="N207" s="433"/>
      <c r="O207" s="433"/>
      <c r="P207" s="433"/>
      <c r="Q207" s="433"/>
      <c r="R207" s="433"/>
      <c r="S207" s="433"/>
      <c r="T207" s="433"/>
      <c r="U207" s="433"/>
      <c r="V207" s="433"/>
      <c r="W207" s="433"/>
      <c r="X207" s="433"/>
      <c r="Y207" s="433"/>
      <c r="Z207" s="433"/>
    </row>
    <row r="208">
      <c r="A208" s="433"/>
      <c r="B208" s="433"/>
      <c r="C208" s="433"/>
      <c r="D208" s="433"/>
      <c r="E208" s="433"/>
      <c r="F208" s="433"/>
      <c r="G208" s="433"/>
      <c r="H208" s="433"/>
      <c r="I208" s="433"/>
      <c r="J208" s="433"/>
      <c r="K208" s="433"/>
      <c r="L208" s="433"/>
      <c r="M208" s="433"/>
      <c r="N208" s="433"/>
      <c r="O208" s="433"/>
      <c r="P208" s="433"/>
      <c r="Q208" s="433"/>
      <c r="R208" s="433"/>
      <c r="S208" s="433"/>
      <c r="T208" s="433"/>
      <c r="U208" s="433"/>
      <c r="V208" s="433"/>
      <c r="W208" s="433"/>
      <c r="X208" s="433"/>
      <c r="Y208" s="433"/>
      <c r="Z208" s="433"/>
    </row>
    <row r="209">
      <c r="A209" s="433"/>
      <c r="B209" s="433"/>
      <c r="C209" s="433"/>
      <c r="D209" s="433"/>
      <c r="E209" s="433"/>
      <c r="F209" s="433"/>
      <c r="G209" s="433"/>
      <c r="H209" s="433"/>
      <c r="I209" s="433"/>
      <c r="J209" s="433"/>
      <c r="K209" s="433"/>
      <c r="L209" s="433"/>
      <c r="M209" s="433"/>
      <c r="N209" s="433"/>
      <c r="O209" s="433"/>
      <c r="P209" s="433"/>
      <c r="Q209" s="433"/>
      <c r="R209" s="433"/>
      <c r="S209" s="433"/>
      <c r="T209" s="433"/>
      <c r="U209" s="433"/>
      <c r="V209" s="433"/>
      <c r="W209" s="433"/>
      <c r="X209" s="433"/>
      <c r="Y209" s="433"/>
      <c r="Z209" s="433"/>
    </row>
    <row r="210">
      <c r="A210" s="433"/>
      <c r="B210" s="433"/>
      <c r="C210" s="433"/>
      <c r="D210" s="433"/>
      <c r="E210" s="433"/>
      <c r="F210" s="433"/>
      <c r="G210" s="433"/>
      <c r="H210" s="433"/>
      <c r="I210" s="433"/>
      <c r="J210" s="433"/>
      <c r="K210" s="433"/>
      <c r="L210" s="433"/>
      <c r="M210" s="433"/>
      <c r="N210" s="433"/>
      <c r="O210" s="433"/>
      <c r="P210" s="433"/>
      <c r="Q210" s="433"/>
      <c r="R210" s="433"/>
      <c r="S210" s="433"/>
      <c r="T210" s="433"/>
      <c r="U210" s="433"/>
      <c r="V210" s="433"/>
      <c r="W210" s="433"/>
      <c r="X210" s="433"/>
      <c r="Y210" s="433"/>
      <c r="Z210" s="433"/>
    </row>
    <row r="211">
      <c r="A211" s="433"/>
      <c r="B211" s="433"/>
      <c r="C211" s="433"/>
      <c r="D211" s="433"/>
      <c r="E211" s="433"/>
      <c r="F211" s="433"/>
      <c r="G211" s="433"/>
      <c r="H211" s="433"/>
      <c r="I211" s="433"/>
      <c r="J211" s="433"/>
      <c r="K211" s="433"/>
      <c r="L211" s="433"/>
      <c r="M211" s="433"/>
      <c r="N211" s="433"/>
      <c r="O211" s="433"/>
      <c r="P211" s="433"/>
      <c r="Q211" s="433"/>
      <c r="R211" s="433"/>
      <c r="S211" s="433"/>
      <c r="T211" s="433"/>
      <c r="U211" s="433"/>
      <c r="V211" s="433"/>
      <c r="W211" s="433"/>
      <c r="X211" s="433"/>
      <c r="Y211" s="433"/>
      <c r="Z211" s="433"/>
    </row>
    <row r="212">
      <c r="A212" s="433"/>
      <c r="B212" s="433"/>
      <c r="C212" s="433"/>
      <c r="D212" s="433"/>
      <c r="E212" s="433"/>
      <c r="F212" s="433"/>
      <c r="G212" s="433"/>
      <c r="H212" s="433"/>
      <c r="I212" s="433"/>
      <c r="J212" s="433"/>
      <c r="K212" s="433"/>
      <c r="L212" s="433"/>
      <c r="M212" s="433"/>
      <c r="N212" s="433"/>
      <c r="O212" s="433"/>
      <c r="P212" s="433"/>
      <c r="Q212" s="433"/>
      <c r="R212" s="433"/>
      <c r="S212" s="433"/>
      <c r="T212" s="433"/>
      <c r="U212" s="433"/>
      <c r="V212" s="433"/>
      <c r="W212" s="433"/>
      <c r="X212" s="433"/>
      <c r="Y212" s="433"/>
      <c r="Z212" s="433"/>
    </row>
    <row r="213">
      <c r="A213" s="433"/>
      <c r="B213" s="433"/>
      <c r="C213" s="433"/>
      <c r="D213" s="433"/>
      <c r="E213" s="433"/>
      <c r="F213" s="433"/>
      <c r="G213" s="433"/>
      <c r="H213" s="433"/>
      <c r="I213" s="433"/>
      <c r="J213" s="433"/>
      <c r="K213" s="433"/>
      <c r="L213" s="433"/>
      <c r="M213" s="433"/>
      <c r="N213" s="433"/>
      <c r="O213" s="433"/>
      <c r="P213" s="433"/>
      <c r="Q213" s="433"/>
      <c r="R213" s="433"/>
      <c r="S213" s="433"/>
      <c r="T213" s="433"/>
      <c r="U213" s="433"/>
      <c r="V213" s="433"/>
      <c r="W213" s="433"/>
      <c r="X213" s="433"/>
      <c r="Y213" s="433"/>
      <c r="Z213" s="433"/>
    </row>
    <row r="214">
      <c r="A214" s="433"/>
      <c r="B214" s="433"/>
      <c r="C214" s="433"/>
      <c r="D214" s="433"/>
      <c r="E214" s="433"/>
      <c r="F214" s="433"/>
      <c r="G214" s="433"/>
      <c r="H214" s="433"/>
      <c r="I214" s="433"/>
      <c r="J214" s="433"/>
      <c r="K214" s="433"/>
      <c r="L214" s="433"/>
      <c r="M214" s="433"/>
      <c r="N214" s="433"/>
      <c r="O214" s="433"/>
      <c r="P214" s="433"/>
      <c r="Q214" s="433"/>
      <c r="R214" s="433"/>
      <c r="S214" s="433"/>
      <c r="T214" s="433"/>
      <c r="U214" s="433"/>
      <c r="V214" s="433"/>
      <c r="W214" s="433"/>
      <c r="X214" s="433"/>
      <c r="Y214" s="433"/>
      <c r="Z214" s="433"/>
    </row>
    <row r="215">
      <c r="A215" s="433"/>
      <c r="B215" s="433"/>
      <c r="C215" s="433"/>
      <c r="D215" s="433"/>
      <c r="E215" s="433"/>
      <c r="F215" s="433"/>
      <c r="G215" s="433"/>
      <c r="H215" s="433"/>
      <c r="I215" s="433"/>
      <c r="J215" s="433"/>
      <c r="K215" s="433"/>
      <c r="L215" s="433"/>
      <c r="M215" s="433"/>
      <c r="N215" s="433"/>
      <c r="O215" s="433"/>
      <c r="P215" s="433"/>
      <c r="Q215" s="433"/>
      <c r="R215" s="433"/>
      <c r="S215" s="433"/>
      <c r="T215" s="433"/>
      <c r="U215" s="433"/>
      <c r="V215" s="433"/>
      <c r="W215" s="433"/>
      <c r="X215" s="433"/>
      <c r="Y215" s="433"/>
      <c r="Z215" s="433"/>
    </row>
    <row r="216">
      <c r="A216" s="433"/>
      <c r="B216" s="433"/>
      <c r="C216" s="433"/>
      <c r="D216" s="433"/>
      <c r="E216" s="433"/>
      <c r="F216" s="433"/>
      <c r="G216" s="433"/>
      <c r="H216" s="433"/>
      <c r="I216" s="433"/>
      <c r="J216" s="433"/>
      <c r="K216" s="433"/>
      <c r="L216" s="433"/>
      <c r="M216" s="433"/>
      <c r="N216" s="433"/>
      <c r="O216" s="433"/>
      <c r="P216" s="433"/>
      <c r="Q216" s="433"/>
      <c r="R216" s="433"/>
      <c r="S216" s="433"/>
      <c r="T216" s="433"/>
      <c r="U216" s="433"/>
      <c r="V216" s="433"/>
      <c r="W216" s="433"/>
      <c r="X216" s="433"/>
      <c r="Y216" s="433"/>
      <c r="Z216" s="433"/>
    </row>
    <row r="217">
      <c r="A217" s="433"/>
      <c r="B217" s="433"/>
      <c r="C217" s="433"/>
      <c r="D217" s="433"/>
      <c r="E217" s="433"/>
      <c r="F217" s="433"/>
      <c r="G217" s="433"/>
      <c r="H217" s="433"/>
      <c r="I217" s="433"/>
      <c r="J217" s="433"/>
      <c r="K217" s="433"/>
      <c r="L217" s="433"/>
      <c r="M217" s="433"/>
      <c r="N217" s="433"/>
      <c r="O217" s="433"/>
      <c r="P217" s="433"/>
      <c r="Q217" s="433"/>
      <c r="R217" s="433"/>
      <c r="S217" s="433"/>
      <c r="T217" s="433"/>
      <c r="U217" s="433"/>
      <c r="V217" s="433"/>
      <c r="W217" s="433"/>
      <c r="X217" s="433"/>
      <c r="Y217" s="433"/>
      <c r="Z217" s="433"/>
    </row>
    <row r="218">
      <c r="A218" s="433"/>
      <c r="B218" s="433"/>
      <c r="C218" s="433"/>
      <c r="D218" s="433"/>
      <c r="E218" s="433"/>
      <c r="F218" s="433"/>
      <c r="G218" s="433"/>
      <c r="H218" s="433"/>
      <c r="I218" s="433"/>
      <c r="J218" s="433"/>
      <c r="K218" s="433"/>
      <c r="L218" s="433"/>
      <c r="M218" s="433"/>
      <c r="N218" s="433"/>
      <c r="O218" s="433"/>
      <c r="P218" s="433"/>
      <c r="Q218" s="433"/>
      <c r="R218" s="433"/>
      <c r="S218" s="433"/>
      <c r="T218" s="433"/>
      <c r="U218" s="433"/>
      <c r="V218" s="433"/>
      <c r="W218" s="433"/>
      <c r="X218" s="433"/>
      <c r="Y218" s="433"/>
      <c r="Z218" s="433"/>
    </row>
    <row r="219">
      <c r="A219" s="433"/>
      <c r="B219" s="433"/>
      <c r="C219" s="433"/>
      <c r="D219" s="433"/>
      <c r="E219" s="433"/>
      <c r="F219" s="433"/>
      <c r="G219" s="433"/>
      <c r="H219" s="433"/>
      <c r="I219" s="433"/>
      <c r="J219" s="433"/>
      <c r="K219" s="433"/>
      <c r="L219" s="433"/>
      <c r="M219" s="433"/>
      <c r="N219" s="433"/>
      <c r="O219" s="433"/>
      <c r="P219" s="433"/>
      <c r="Q219" s="433"/>
      <c r="R219" s="433"/>
      <c r="S219" s="433"/>
      <c r="T219" s="433"/>
      <c r="U219" s="433"/>
      <c r="V219" s="433"/>
      <c r="W219" s="433"/>
      <c r="X219" s="433"/>
      <c r="Y219" s="433"/>
      <c r="Z219" s="433"/>
    </row>
    <row r="220">
      <c r="A220" s="433"/>
      <c r="B220" s="433"/>
      <c r="C220" s="433"/>
      <c r="D220" s="433"/>
      <c r="E220" s="433"/>
      <c r="F220" s="433"/>
      <c r="G220" s="433"/>
      <c r="H220" s="433"/>
      <c r="I220" s="433"/>
      <c r="J220" s="433"/>
      <c r="K220" s="433"/>
      <c r="L220" s="433"/>
      <c r="M220" s="433"/>
      <c r="N220" s="433"/>
      <c r="O220" s="433"/>
      <c r="P220" s="433"/>
      <c r="Q220" s="433"/>
      <c r="R220" s="433"/>
      <c r="S220" s="433"/>
      <c r="T220" s="433"/>
      <c r="U220" s="433"/>
      <c r="V220" s="433"/>
      <c r="W220" s="433"/>
      <c r="X220" s="433"/>
      <c r="Y220" s="433"/>
      <c r="Z220" s="433"/>
    </row>
    <row r="221">
      <c r="A221" s="433"/>
      <c r="B221" s="433"/>
      <c r="C221" s="433"/>
      <c r="D221" s="433"/>
      <c r="E221" s="433"/>
      <c r="F221" s="433"/>
      <c r="G221" s="433"/>
      <c r="H221" s="433"/>
      <c r="I221" s="433"/>
      <c r="J221" s="433"/>
      <c r="K221" s="433"/>
      <c r="L221" s="433"/>
      <c r="M221" s="433"/>
      <c r="N221" s="433"/>
      <c r="O221" s="433"/>
      <c r="P221" s="433"/>
      <c r="Q221" s="433"/>
      <c r="R221" s="433"/>
      <c r="S221" s="433"/>
      <c r="T221" s="433"/>
      <c r="U221" s="433"/>
      <c r="V221" s="433"/>
      <c r="W221" s="433"/>
      <c r="X221" s="433"/>
      <c r="Y221" s="433"/>
      <c r="Z221" s="433"/>
    </row>
    <row r="222">
      <c r="A222" s="433"/>
      <c r="B222" s="433"/>
      <c r="C222" s="433"/>
      <c r="D222" s="433"/>
      <c r="E222" s="433"/>
      <c r="F222" s="433"/>
      <c r="G222" s="433"/>
      <c r="H222" s="433"/>
      <c r="I222" s="433"/>
      <c r="J222" s="433"/>
      <c r="K222" s="433"/>
      <c r="L222" s="433"/>
      <c r="M222" s="433"/>
      <c r="N222" s="433"/>
      <c r="O222" s="433"/>
      <c r="P222" s="433"/>
      <c r="Q222" s="433"/>
      <c r="R222" s="433"/>
      <c r="S222" s="433"/>
      <c r="T222" s="433"/>
      <c r="U222" s="433"/>
      <c r="V222" s="433"/>
      <c r="W222" s="433"/>
      <c r="X222" s="433"/>
      <c r="Y222" s="433"/>
      <c r="Z222" s="433"/>
    </row>
    <row r="223">
      <c r="A223" s="433"/>
      <c r="B223" s="433"/>
      <c r="C223" s="433"/>
      <c r="D223" s="433"/>
      <c r="E223" s="433"/>
      <c r="F223" s="433"/>
      <c r="G223" s="433"/>
      <c r="H223" s="433"/>
      <c r="I223" s="433"/>
      <c r="J223" s="433"/>
      <c r="K223" s="433"/>
      <c r="L223" s="433"/>
      <c r="M223" s="433"/>
      <c r="N223" s="433"/>
      <c r="O223" s="433"/>
      <c r="P223" s="433"/>
      <c r="Q223" s="433"/>
      <c r="R223" s="433"/>
      <c r="S223" s="433"/>
      <c r="T223" s="433"/>
      <c r="U223" s="433"/>
      <c r="V223" s="433"/>
      <c r="W223" s="433"/>
      <c r="X223" s="433"/>
      <c r="Y223" s="433"/>
      <c r="Z223" s="433"/>
    </row>
    <row r="224">
      <c r="A224" s="433"/>
      <c r="B224" s="433"/>
      <c r="C224" s="433"/>
      <c r="D224" s="433"/>
      <c r="E224" s="433"/>
      <c r="F224" s="433"/>
      <c r="G224" s="433"/>
      <c r="H224" s="433"/>
      <c r="I224" s="433"/>
      <c r="J224" s="433"/>
      <c r="K224" s="433"/>
      <c r="L224" s="433"/>
      <c r="M224" s="433"/>
      <c r="N224" s="433"/>
      <c r="O224" s="433"/>
      <c r="P224" s="433"/>
      <c r="Q224" s="433"/>
      <c r="R224" s="433"/>
      <c r="S224" s="433"/>
      <c r="T224" s="433"/>
      <c r="U224" s="433"/>
      <c r="V224" s="433"/>
      <c r="W224" s="433"/>
      <c r="X224" s="433"/>
      <c r="Y224" s="433"/>
      <c r="Z224" s="433"/>
    </row>
    <row r="225">
      <c r="A225" s="433"/>
      <c r="B225" s="433"/>
      <c r="C225" s="433"/>
      <c r="D225" s="433"/>
      <c r="E225" s="433"/>
      <c r="F225" s="433"/>
      <c r="G225" s="433"/>
      <c r="H225" s="433"/>
      <c r="I225" s="433"/>
      <c r="J225" s="433"/>
      <c r="K225" s="433"/>
      <c r="L225" s="433"/>
      <c r="M225" s="433"/>
      <c r="N225" s="433"/>
      <c r="O225" s="433"/>
      <c r="P225" s="433"/>
      <c r="Q225" s="433"/>
      <c r="R225" s="433"/>
      <c r="S225" s="433"/>
      <c r="T225" s="433"/>
      <c r="U225" s="433"/>
      <c r="V225" s="433"/>
      <c r="W225" s="433"/>
      <c r="X225" s="433"/>
      <c r="Y225" s="433"/>
      <c r="Z225" s="433"/>
    </row>
    <row r="226">
      <c r="A226" s="433"/>
      <c r="B226" s="433"/>
      <c r="C226" s="433"/>
      <c r="D226" s="433"/>
      <c r="E226" s="433"/>
      <c r="F226" s="433"/>
      <c r="G226" s="433"/>
      <c r="H226" s="433"/>
      <c r="I226" s="433"/>
      <c r="J226" s="433"/>
      <c r="K226" s="433"/>
      <c r="L226" s="433"/>
      <c r="M226" s="433"/>
      <c r="N226" s="433"/>
      <c r="O226" s="433"/>
      <c r="P226" s="433"/>
      <c r="Q226" s="433"/>
      <c r="R226" s="433"/>
      <c r="S226" s="433"/>
      <c r="T226" s="433"/>
      <c r="U226" s="433"/>
      <c r="V226" s="433"/>
      <c r="W226" s="433"/>
      <c r="X226" s="433"/>
      <c r="Y226" s="433"/>
      <c r="Z226" s="433"/>
    </row>
    <row r="227">
      <c r="A227" s="433"/>
      <c r="B227" s="433"/>
      <c r="C227" s="433"/>
      <c r="D227" s="433"/>
      <c r="E227" s="433"/>
      <c r="F227" s="433"/>
      <c r="G227" s="433"/>
      <c r="H227" s="433"/>
      <c r="I227" s="433"/>
      <c r="J227" s="433"/>
      <c r="K227" s="433"/>
      <c r="L227" s="433"/>
      <c r="M227" s="433"/>
      <c r="N227" s="433"/>
      <c r="O227" s="433"/>
      <c r="P227" s="433"/>
      <c r="Q227" s="433"/>
      <c r="R227" s="433"/>
      <c r="S227" s="433"/>
      <c r="T227" s="433"/>
      <c r="U227" s="433"/>
      <c r="V227" s="433"/>
      <c r="W227" s="433"/>
      <c r="X227" s="433"/>
      <c r="Y227" s="433"/>
      <c r="Z227" s="433"/>
    </row>
    <row r="228">
      <c r="A228" s="433"/>
      <c r="B228" s="433"/>
      <c r="C228" s="433"/>
      <c r="D228" s="433"/>
      <c r="E228" s="433"/>
      <c r="F228" s="433"/>
      <c r="G228" s="433"/>
      <c r="H228" s="433"/>
      <c r="I228" s="433"/>
      <c r="J228" s="433"/>
      <c r="K228" s="433"/>
      <c r="L228" s="433"/>
      <c r="M228" s="433"/>
      <c r="N228" s="433"/>
      <c r="O228" s="433"/>
      <c r="P228" s="433"/>
      <c r="Q228" s="433"/>
      <c r="R228" s="433"/>
      <c r="S228" s="433"/>
      <c r="T228" s="433"/>
      <c r="U228" s="433"/>
      <c r="V228" s="433"/>
      <c r="W228" s="433"/>
      <c r="X228" s="433"/>
      <c r="Y228" s="433"/>
      <c r="Z228" s="433"/>
    </row>
    <row r="229">
      <c r="A229" s="433"/>
      <c r="B229" s="433"/>
      <c r="C229" s="433"/>
      <c r="D229" s="433"/>
      <c r="E229" s="433"/>
      <c r="F229" s="433"/>
      <c r="G229" s="433"/>
      <c r="H229" s="433"/>
      <c r="I229" s="433"/>
      <c r="J229" s="433"/>
      <c r="K229" s="433"/>
      <c r="L229" s="433"/>
      <c r="M229" s="433"/>
      <c r="N229" s="433"/>
      <c r="O229" s="433"/>
      <c r="P229" s="433"/>
      <c r="Q229" s="433"/>
      <c r="R229" s="433"/>
      <c r="S229" s="433"/>
      <c r="T229" s="433"/>
      <c r="U229" s="433"/>
      <c r="V229" s="433"/>
      <c r="W229" s="433"/>
      <c r="X229" s="433"/>
      <c r="Y229" s="433"/>
      <c r="Z229" s="433"/>
    </row>
    <row r="230">
      <c r="A230" s="433"/>
      <c r="B230" s="433"/>
      <c r="C230" s="433"/>
      <c r="D230" s="433"/>
      <c r="E230" s="433"/>
      <c r="F230" s="433"/>
      <c r="G230" s="433"/>
      <c r="H230" s="433"/>
      <c r="I230" s="433"/>
      <c r="J230" s="433"/>
      <c r="K230" s="433"/>
      <c r="L230" s="433"/>
      <c r="M230" s="433"/>
      <c r="N230" s="433"/>
      <c r="O230" s="433"/>
      <c r="P230" s="433"/>
      <c r="Q230" s="433"/>
      <c r="R230" s="433"/>
      <c r="S230" s="433"/>
      <c r="T230" s="433"/>
      <c r="U230" s="433"/>
      <c r="V230" s="433"/>
      <c r="W230" s="433"/>
      <c r="X230" s="433"/>
      <c r="Y230" s="433"/>
      <c r="Z230" s="433"/>
    </row>
    <row r="231">
      <c r="A231" s="433"/>
      <c r="B231" s="433"/>
      <c r="C231" s="433"/>
      <c r="D231" s="433"/>
      <c r="E231" s="433"/>
      <c r="F231" s="433"/>
      <c r="G231" s="433"/>
      <c r="H231" s="433"/>
      <c r="I231" s="433"/>
      <c r="J231" s="433"/>
      <c r="K231" s="433"/>
      <c r="L231" s="433"/>
      <c r="M231" s="433"/>
      <c r="N231" s="433"/>
      <c r="O231" s="433"/>
      <c r="P231" s="433"/>
      <c r="Q231" s="433"/>
      <c r="R231" s="433"/>
      <c r="S231" s="433"/>
      <c r="T231" s="433"/>
      <c r="U231" s="433"/>
      <c r="V231" s="433"/>
      <c r="W231" s="433"/>
      <c r="X231" s="433"/>
      <c r="Y231" s="433"/>
      <c r="Z231" s="433"/>
    </row>
    <row r="232">
      <c r="A232" s="433"/>
      <c r="B232" s="433"/>
      <c r="C232" s="433"/>
      <c r="D232" s="433"/>
      <c r="E232" s="433"/>
      <c r="F232" s="433"/>
      <c r="G232" s="433"/>
      <c r="H232" s="433"/>
      <c r="I232" s="433"/>
      <c r="J232" s="433"/>
      <c r="K232" s="433"/>
      <c r="L232" s="433"/>
      <c r="M232" s="433"/>
      <c r="N232" s="433"/>
      <c r="O232" s="433"/>
      <c r="P232" s="433"/>
      <c r="Q232" s="433"/>
      <c r="R232" s="433"/>
      <c r="S232" s="433"/>
      <c r="T232" s="433"/>
      <c r="U232" s="433"/>
      <c r="V232" s="433"/>
      <c r="W232" s="433"/>
      <c r="X232" s="433"/>
      <c r="Y232" s="433"/>
      <c r="Z232" s="433"/>
    </row>
    <row r="233">
      <c r="A233" s="433"/>
      <c r="B233" s="433"/>
      <c r="C233" s="433"/>
      <c r="D233" s="433"/>
      <c r="E233" s="433"/>
      <c r="F233" s="433"/>
      <c r="G233" s="433"/>
      <c r="H233" s="433"/>
      <c r="I233" s="433"/>
      <c r="J233" s="433"/>
      <c r="K233" s="433"/>
      <c r="L233" s="433"/>
      <c r="M233" s="433"/>
      <c r="N233" s="433"/>
      <c r="O233" s="433"/>
      <c r="P233" s="433"/>
      <c r="Q233" s="433"/>
      <c r="R233" s="433"/>
      <c r="S233" s="433"/>
      <c r="T233" s="433"/>
      <c r="U233" s="433"/>
      <c r="V233" s="433"/>
      <c r="W233" s="433"/>
      <c r="X233" s="433"/>
      <c r="Y233" s="433"/>
      <c r="Z233" s="433"/>
    </row>
    <row r="234">
      <c r="A234" s="433"/>
      <c r="B234" s="433"/>
      <c r="C234" s="433"/>
      <c r="D234" s="433"/>
      <c r="E234" s="433"/>
      <c r="F234" s="433"/>
      <c r="G234" s="433"/>
      <c r="H234" s="433"/>
      <c r="I234" s="433"/>
      <c r="J234" s="433"/>
      <c r="K234" s="433"/>
      <c r="L234" s="433"/>
      <c r="M234" s="433"/>
      <c r="N234" s="433"/>
      <c r="O234" s="433"/>
      <c r="P234" s="433"/>
      <c r="Q234" s="433"/>
      <c r="R234" s="433"/>
      <c r="S234" s="433"/>
      <c r="T234" s="433"/>
      <c r="U234" s="433"/>
      <c r="V234" s="433"/>
      <c r="W234" s="433"/>
      <c r="X234" s="433"/>
      <c r="Y234" s="433"/>
      <c r="Z234" s="433"/>
    </row>
    <row r="235">
      <c r="A235" s="433"/>
      <c r="B235" s="433"/>
      <c r="C235" s="433"/>
      <c r="D235" s="433"/>
      <c r="E235" s="433"/>
      <c r="F235" s="433"/>
      <c r="G235" s="433"/>
      <c r="H235" s="433"/>
      <c r="I235" s="433"/>
      <c r="J235" s="433"/>
      <c r="K235" s="433"/>
      <c r="L235" s="433"/>
      <c r="M235" s="433"/>
      <c r="N235" s="433"/>
      <c r="O235" s="433"/>
      <c r="P235" s="433"/>
      <c r="Q235" s="433"/>
      <c r="R235" s="433"/>
      <c r="S235" s="433"/>
      <c r="T235" s="433"/>
      <c r="U235" s="433"/>
      <c r="V235" s="433"/>
      <c r="W235" s="433"/>
      <c r="X235" s="433"/>
      <c r="Y235" s="433"/>
      <c r="Z235" s="433"/>
    </row>
    <row r="236">
      <c r="A236" s="433"/>
      <c r="B236" s="433"/>
      <c r="C236" s="433"/>
      <c r="D236" s="433"/>
      <c r="E236" s="433"/>
      <c r="F236" s="433"/>
      <c r="G236" s="433"/>
      <c r="H236" s="433"/>
      <c r="I236" s="433"/>
      <c r="J236" s="433"/>
      <c r="K236" s="433"/>
      <c r="L236" s="433"/>
      <c r="M236" s="433"/>
      <c r="N236" s="433"/>
      <c r="O236" s="433"/>
      <c r="P236" s="433"/>
      <c r="Q236" s="433"/>
      <c r="R236" s="433"/>
      <c r="S236" s="433"/>
      <c r="T236" s="433"/>
      <c r="U236" s="433"/>
      <c r="V236" s="433"/>
      <c r="W236" s="433"/>
      <c r="X236" s="433"/>
      <c r="Y236" s="433"/>
      <c r="Z236" s="433"/>
    </row>
    <row r="237">
      <c r="A237" s="433"/>
      <c r="B237" s="433"/>
      <c r="C237" s="433"/>
      <c r="D237" s="433"/>
      <c r="E237" s="433"/>
      <c r="F237" s="433"/>
      <c r="G237" s="433"/>
      <c r="H237" s="433"/>
      <c r="I237" s="433"/>
      <c r="J237" s="433"/>
      <c r="K237" s="433"/>
      <c r="L237" s="433"/>
      <c r="M237" s="433"/>
      <c r="N237" s="433"/>
      <c r="O237" s="433"/>
      <c r="P237" s="433"/>
      <c r="Q237" s="433"/>
      <c r="R237" s="433"/>
      <c r="S237" s="433"/>
      <c r="T237" s="433"/>
      <c r="U237" s="433"/>
      <c r="V237" s="433"/>
      <c r="W237" s="433"/>
      <c r="X237" s="433"/>
      <c r="Y237" s="433"/>
      <c r="Z237" s="433"/>
    </row>
    <row r="238">
      <c r="A238" s="433"/>
      <c r="B238" s="433"/>
      <c r="C238" s="433"/>
      <c r="D238" s="433"/>
      <c r="E238" s="433"/>
      <c r="F238" s="433"/>
      <c r="G238" s="433"/>
      <c r="H238" s="433"/>
      <c r="I238" s="433"/>
      <c r="J238" s="433"/>
      <c r="K238" s="433"/>
      <c r="L238" s="433"/>
      <c r="M238" s="433"/>
      <c r="N238" s="433"/>
      <c r="O238" s="433"/>
      <c r="P238" s="433"/>
      <c r="Q238" s="433"/>
      <c r="R238" s="433"/>
      <c r="S238" s="433"/>
      <c r="T238" s="433"/>
      <c r="U238" s="433"/>
      <c r="V238" s="433"/>
      <c r="W238" s="433"/>
      <c r="X238" s="433"/>
      <c r="Y238" s="433"/>
      <c r="Z238" s="433"/>
    </row>
    <row r="239">
      <c r="A239" s="433"/>
      <c r="B239" s="433"/>
      <c r="C239" s="433"/>
      <c r="D239" s="433"/>
      <c r="E239" s="433"/>
      <c r="F239" s="433"/>
      <c r="G239" s="433"/>
      <c r="H239" s="433"/>
      <c r="I239" s="433"/>
      <c r="J239" s="433"/>
      <c r="K239" s="433"/>
      <c r="L239" s="433"/>
      <c r="M239" s="433"/>
      <c r="N239" s="433"/>
      <c r="O239" s="433"/>
      <c r="P239" s="433"/>
      <c r="Q239" s="433"/>
      <c r="R239" s="433"/>
      <c r="S239" s="433"/>
      <c r="T239" s="433"/>
      <c r="U239" s="433"/>
      <c r="V239" s="433"/>
      <c r="W239" s="433"/>
      <c r="X239" s="433"/>
      <c r="Y239" s="433"/>
      <c r="Z239" s="433"/>
    </row>
    <row r="240">
      <c r="A240" s="433"/>
      <c r="B240" s="433"/>
      <c r="C240" s="433"/>
      <c r="D240" s="433"/>
      <c r="E240" s="433"/>
      <c r="F240" s="433"/>
      <c r="G240" s="433"/>
      <c r="H240" s="433"/>
      <c r="I240" s="433"/>
      <c r="J240" s="433"/>
      <c r="K240" s="433"/>
      <c r="L240" s="433"/>
      <c r="M240" s="433"/>
      <c r="N240" s="433"/>
      <c r="O240" s="433"/>
      <c r="P240" s="433"/>
      <c r="Q240" s="433"/>
      <c r="R240" s="433"/>
      <c r="S240" s="433"/>
      <c r="T240" s="433"/>
      <c r="U240" s="433"/>
      <c r="V240" s="433"/>
      <c r="W240" s="433"/>
      <c r="X240" s="433"/>
      <c r="Y240" s="433"/>
      <c r="Z240" s="433"/>
    </row>
    <row r="241">
      <c r="A241" s="433"/>
      <c r="B241" s="433"/>
      <c r="C241" s="433"/>
      <c r="D241" s="433"/>
      <c r="E241" s="433"/>
      <c r="F241" s="433"/>
      <c r="G241" s="433"/>
      <c r="H241" s="433"/>
      <c r="I241" s="433"/>
      <c r="J241" s="433"/>
      <c r="K241" s="433"/>
      <c r="L241" s="433"/>
      <c r="M241" s="433"/>
      <c r="N241" s="433"/>
      <c r="O241" s="433"/>
      <c r="P241" s="433"/>
      <c r="Q241" s="433"/>
      <c r="R241" s="433"/>
      <c r="S241" s="433"/>
      <c r="T241" s="433"/>
      <c r="U241" s="433"/>
      <c r="V241" s="433"/>
      <c r="W241" s="433"/>
      <c r="X241" s="433"/>
      <c r="Y241" s="433"/>
      <c r="Z241" s="433"/>
    </row>
    <row r="242">
      <c r="A242" s="433"/>
      <c r="B242" s="433"/>
      <c r="C242" s="433"/>
      <c r="D242" s="433"/>
      <c r="E242" s="433"/>
      <c r="F242" s="433"/>
      <c r="G242" s="433"/>
      <c r="H242" s="433"/>
      <c r="I242" s="433"/>
      <c r="J242" s="433"/>
      <c r="K242" s="433"/>
      <c r="L242" s="433"/>
      <c r="M242" s="433"/>
      <c r="N242" s="433"/>
      <c r="O242" s="433"/>
      <c r="P242" s="433"/>
      <c r="Q242" s="433"/>
      <c r="R242" s="433"/>
      <c r="S242" s="433"/>
      <c r="T242" s="433"/>
      <c r="U242" s="433"/>
      <c r="V242" s="433"/>
      <c r="W242" s="433"/>
      <c r="X242" s="433"/>
      <c r="Y242" s="433"/>
      <c r="Z242" s="433"/>
    </row>
    <row r="243">
      <c r="A243" s="433"/>
      <c r="B243" s="433"/>
      <c r="C243" s="433"/>
      <c r="D243" s="433"/>
      <c r="E243" s="433"/>
      <c r="F243" s="433"/>
      <c r="G243" s="433"/>
      <c r="H243" s="433"/>
      <c r="I243" s="433"/>
      <c r="J243" s="433"/>
      <c r="K243" s="433"/>
      <c r="L243" s="433"/>
      <c r="M243" s="433"/>
      <c r="N243" s="433"/>
      <c r="O243" s="433"/>
      <c r="P243" s="433"/>
      <c r="Q243" s="433"/>
      <c r="R243" s="433"/>
      <c r="S243" s="433"/>
      <c r="T243" s="433"/>
      <c r="U243" s="433"/>
      <c r="V243" s="433"/>
      <c r="W243" s="433"/>
      <c r="X243" s="433"/>
      <c r="Y243" s="433"/>
      <c r="Z243" s="433"/>
    </row>
    <row r="244">
      <c r="A244" s="433"/>
      <c r="B244" s="433"/>
      <c r="C244" s="433"/>
      <c r="D244" s="433"/>
      <c r="E244" s="433"/>
      <c r="F244" s="433"/>
      <c r="G244" s="433"/>
      <c r="H244" s="433"/>
      <c r="I244" s="433"/>
      <c r="J244" s="433"/>
      <c r="K244" s="433"/>
      <c r="L244" s="433"/>
      <c r="M244" s="433"/>
      <c r="N244" s="433"/>
      <c r="O244" s="433"/>
      <c r="P244" s="433"/>
      <c r="Q244" s="433"/>
      <c r="R244" s="433"/>
      <c r="S244" s="433"/>
      <c r="T244" s="433"/>
      <c r="U244" s="433"/>
      <c r="V244" s="433"/>
      <c r="W244" s="433"/>
      <c r="X244" s="433"/>
      <c r="Y244" s="433"/>
      <c r="Z244" s="433"/>
    </row>
    <row r="245">
      <c r="A245" s="433"/>
      <c r="B245" s="433"/>
      <c r="C245" s="433"/>
      <c r="D245" s="433"/>
      <c r="E245" s="433"/>
      <c r="F245" s="433"/>
      <c r="G245" s="433"/>
      <c r="H245" s="433"/>
      <c r="I245" s="433"/>
      <c r="J245" s="433"/>
      <c r="K245" s="433"/>
      <c r="L245" s="433"/>
      <c r="M245" s="433"/>
      <c r="N245" s="433"/>
      <c r="O245" s="433"/>
      <c r="P245" s="433"/>
      <c r="Q245" s="433"/>
      <c r="R245" s="433"/>
      <c r="S245" s="433"/>
      <c r="T245" s="433"/>
      <c r="U245" s="433"/>
      <c r="V245" s="433"/>
      <c r="W245" s="433"/>
      <c r="X245" s="433"/>
      <c r="Y245" s="433"/>
      <c r="Z245" s="433"/>
    </row>
    <row r="246">
      <c r="A246" s="433"/>
      <c r="B246" s="433"/>
      <c r="C246" s="433"/>
      <c r="D246" s="433"/>
      <c r="E246" s="433"/>
      <c r="F246" s="433"/>
      <c r="G246" s="433"/>
      <c r="H246" s="433"/>
      <c r="I246" s="433"/>
      <c r="J246" s="433"/>
      <c r="K246" s="433"/>
      <c r="L246" s="433"/>
      <c r="M246" s="433"/>
      <c r="N246" s="433"/>
      <c r="O246" s="433"/>
      <c r="P246" s="433"/>
      <c r="Q246" s="433"/>
      <c r="R246" s="433"/>
      <c r="S246" s="433"/>
      <c r="T246" s="433"/>
      <c r="U246" s="433"/>
      <c r="V246" s="433"/>
      <c r="W246" s="433"/>
      <c r="X246" s="433"/>
      <c r="Y246" s="433"/>
      <c r="Z246" s="433"/>
    </row>
    <row r="247">
      <c r="A247" s="433"/>
      <c r="B247" s="433"/>
      <c r="C247" s="433"/>
      <c r="D247" s="433"/>
      <c r="E247" s="433"/>
      <c r="F247" s="433"/>
      <c r="G247" s="433"/>
      <c r="H247" s="433"/>
      <c r="I247" s="433"/>
      <c r="J247" s="433"/>
      <c r="K247" s="433"/>
      <c r="L247" s="433"/>
      <c r="M247" s="433"/>
      <c r="N247" s="433"/>
      <c r="O247" s="433"/>
      <c r="P247" s="433"/>
      <c r="Q247" s="433"/>
      <c r="R247" s="433"/>
      <c r="S247" s="433"/>
      <c r="T247" s="433"/>
      <c r="U247" s="433"/>
      <c r="V247" s="433"/>
      <c r="W247" s="433"/>
      <c r="X247" s="433"/>
      <c r="Y247" s="433"/>
      <c r="Z247" s="433"/>
    </row>
    <row r="248">
      <c r="A248" s="433"/>
      <c r="B248" s="433"/>
      <c r="C248" s="433"/>
      <c r="D248" s="433"/>
      <c r="E248" s="433"/>
      <c r="F248" s="433"/>
      <c r="G248" s="433"/>
      <c r="H248" s="433"/>
      <c r="I248" s="433"/>
      <c r="J248" s="433"/>
      <c r="K248" s="433"/>
      <c r="L248" s="433"/>
      <c r="M248" s="433"/>
      <c r="N248" s="433"/>
      <c r="O248" s="433"/>
      <c r="P248" s="433"/>
      <c r="Q248" s="433"/>
      <c r="R248" s="433"/>
      <c r="S248" s="433"/>
      <c r="T248" s="433"/>
      <c r="U248" s="433"/>
      <c r="V248" s="433"/>
      <c r="W248" s="433"/>
      <c r="X248" s="433"/>
      <c r="Y248" s="433"/>
      <c r="Z248" s="433"/>
    </row>
    <row r="249">
      <c r="A249" s="433"/>
      <c r="B249" s="433"/>
      <c r="C249" s="433"/>
      <c r="D249" s="433"/>
      <c r="E249" s="433"/>
      <c r="F249" s="433"/>
      <c r="G249" s="433"/>
      <c r="H249" s="433"/>
      <c r="I249" s="433"/>
      <c r="J249" s="433"/>
      <c r="K249" s="433"/>
      <c r="L249" s="433"/>
      <c r="M249" s="433"/>
      <c r="N249" s="433"/>
      <c r="O249" s="433"/>
      <c r="P249" s="433"/>
      <c r="Q249" s="433"/>
      <c r="R249" s="433"/>
      <c r="S249" s="433"/>
      <c r="T249" s="433"/>
      <c r="U249" s="433"/>
      <c r="V249" s="433"/>
      <c r="W249" s="433"/>
      <c r="X249" s="433"/>
      <c r="Y249" s="433"/>
      <c r="Z249" s="433"/>
    </row>
    <row r="250">
      <c r="A250" s="433"/>
      <c r="B250" s="433"/>
      <c r="C250" s="433"/>
      <c r="D250" s="433"/>
      <c r="E250" s="433"/>
      <c r="F250" s="433"/>
      <c r="G250" s="433"/>
      <c r="H250" s="433"/>
      <c r="I250" s="433"/>
      <c r="J250" s="433"/>
      <c r="K250" s="433"/>
      <c r="L250" s="433"/>
      <c r="M250" s="433"/>
      <c r="N250" s="433"/>
      <c r="O250" s="433"/>
      <c r="P250" s="433"/>
      <c r="Q250" s="433"/>
      <c r="R250" s="433"/>
      <c r="S250" s="433"/>
      <c r="T250" s="433"/>
      <c r="U250" s="433"/>
      <c r="V250" s="433"/>
      <c r="W250" s="433"/>
      <c r="X250" s="433"/>
      <c r="Y250" s="433"/>
      <c r="Z250" s="433"/>
    </row>
    <row r="251">
      <c r="A251" s="433"/>
      <c r="B251" s="433"/>
      <c r="C251" s="433"/>
      <c r="D251" s="433"/>
      <c r="E251" s="433"/>
      <c r="F251" s="433"/>
      <c r="G251" s="433"/>
      <c r="H251" s="433"/>
      <c r="I251" s="433"/>
      <c r="J251" s="433"/>
      <c r="K251" s="433"/>
      <c r="L251" s="433"/>
      <c r="M251" s="433"/>
      <c r="N251" s="433"/>
      <c r="O251" s="433"/>
      <c r="P251" s="433"/>
      <c r="Q251" s="433"/>
      <c r="R251" s="433"/>
      <c r="S251" s="433"/>
      <c r="T251" s="433"/>
      <c r="U251" s="433"/>
      <c r="V251" s="433"/>
      <c r="W251" s="433"/>
      <c r="X251" s="433"/>
      <c r="Y251" s="433"/>
      <c r="Z251" s="433"/>
    </row>
    <row r="252">
      <c r="A252" s="433"/>
      <c r="B252" s="433"/>
      <c r="C252" s="433"/>
      <c r="D252" s="433"/>
      <c r="E252" s="433"/>
      <c r="F252" s="433"/>
      <c r="G252" s="433"/>
      <c r="H252" s="433"/>
      <c r="I252" s="433"/>
      <c r="J252" s="433"/>
      <c r="K252" s="433"/>
      <c r="L252" s="433"/>
      <c r="M252" s="433"/>
      <c r="N252" s="433"/>
      <c r="O252" s="433"/>
      <c r="P252" s="433"/>
      <c r="Q252" s="433"/>
      <c r="R252" s="433"/>
      <c r="S252" s="433"/>
      <c r="T252" s="433"/>
      <c r="U252" s="433"/>
      <c r="V252" s="433"/>
      <c r="W252" s="433"/>
      <c r="X252" s="433"/>
      <c r="Y252" s="433"/>
      <c r="Z252" s="433"/>
    </row>
    <row r="253">
      <c r="A253" s="433"/>
      <c r="B253" s="433"/>
      <c r="C253" s="433"/>
      <c r="D253" s="433"/>
      <c r="E253" s="433"/>
      <c r="F253" s="433"/>
      <c r="G253" s="433"/>
      <c r="H253" s="433"/>
      <c r="I253" s="433"/>
      <c r="J253" s="433"/>
      <c r="K253" s="433"/>
      <c r="L253" s="433"/>
      <c r="M253" s="433"/>
      <c r="N253" s="433"/>
      <c r="O253" s="433"/>
      <c r="P253" s="433"/>
      <c r="Q253" s="433"/>
      <c r="R253" s="433"/>
      <c r="S253" s="433"/>
      <c r="T253" s="433"/>
      <c r="U253" s="433"/>
      <c r="V253" s="433"/>
      <c r="W253" s="433"/>
      <c r="X253" s="433"/>
      <c r="Y253" s="433"/>
      <c r="Z253" s="433"/>
    </row>
    <row r="254">
      <c r="A254" s="433"/>
      <c r="B254" s="433"/>
      <c r="C254" s="433"/>
      <c r="D254" s="433"/>
      <c r="E254" s="433"/>
      <c r="F254" s="433"/>
      <c r="G254" s="433"/>
      <c r="H254" s="433"/>
      <c r="I254" s="433"/>
      <c r="J254" s="433"/>
      <c r="K254" s="433"/>
      <c r="L254" s="433"/>
      <c r="M254" s="433"/>
      <c r="N254" s="433"/>
      <c r="O254" s="433"/>
      <c r="P254" s="433"/>
      <c r="Q254" s="433"/>
      <c r="R254" s="433"/>
      <c r="S254" s="433"/>
      <c r="T254" s="433"/>
      <c r="U254" s="433"/>
      <c r="V254" s="433"/>
      <c r="W254" s="433"/>
      <c r="X254" s="433"/>
      <c r="Y254" s="433"/>
      <c r="Z254" s="433"/>
    </row>
    <row r="255">
      <c r="A255" s="433"/>
      <c r="B255" s="433"/>
      <c r="C255" s="433"/>
      <c r="D255" s="433"/>
      <c r="E255" s="433"/>
      <c r="F255" s="433"/>
      <c r="G255" s="433"/>
      <c r="H255" s="433"/>
      <c r="I255" s="433"/>
      <c r="J255" s="433"/>
      <c r="K255" s="433"/>
      <c r="L255" s="433"/>
      <c r="M255" s="433"/>
      <c r="N255" s="433"/>
      <c r="O255" s="433"/>
      <c r="P255" s="433"/>
      <c r="Q255" s="433"/>
      <c r="R255" s="433"/>
      <c r="S255" s="433"/>
      <c r="T255" s="433"/>
      <c r="U255" s="433"/>
      <c r="V255" s="433"/>
      <c r="W255" s="433"/>
      <c r="X255" s="433"/>
      <c r="Y255" s="433"/>
      <c r="Z255" s="433"/>
    </row>
    <row r="256">
      <c r="A256" s="433"/>
      <c r="B256" s="433"/>
      <c r="C256" s="433"/>
      <c r="D256" s="433"/>
      <c r="E256" s="433"/>
      <c r="F256" s="433"/>
      <c r="G256" s="433"/>
      <c r="H256" s="433"/>
      <c r="I256" s="433"/>
      <c r="J256" s="433"/>
      <c r="K256" s="433"/>
      <c r="L256" s="433"/>
      <c r="M256" s="433"/>
      <c r="N256" s="433"/>
      <c r="O256" s="433"/>
      <c r="P256" s="433"/>
      <c r="Q256" s="433"/>
      <c r="R256" s="433"/>
      <c r="S256" s="433"/>
      <c r="T256" s="433"/>
      <c r="U256" s="433"/>
      <c r="V256" s="433"/>
      <c r="W256" s="433"/>
      <c r="X256" s="433"/>
      <c r="Y256" s="433"/>
      <c r="Z256" s="433"/>
    </row>
    <row r="257">
      <c r="A257" s="433"/>
      <c r="B257" s="433"/>
      <c r="C257" s="433"/>
      <c r="D257" s="433"/>
      <c r="E257" s="433"/>
      <c r="F257" s="433"/>
      <c r="G257" s="433"/>
      <c r="H257" s="433"/>
      <c r="I257" s="433"/>
      <c r="J257" s="433"/>
      <c r="K257" s="433"/>
      <c r="L257" s="433"/>
      <c r="M257" s="433"/>
      <c r="N257" s="433"/>
      <c r="O257" s="433"/>
      <c r="P257" s="433"/>
      <c r="Q257" s="433"/>
      <c r="R257" s="433"/>
      <c r="S257" s="433"/>
      <c r="T257" s="433"/>
      <c r="U257" s="433"/>
      <c r="V257" s="433"/>
      <c r="W257" s="433"/>
      <c r="X257" s="433"/>
      <c r="Y257" s="433"/>
      <c r="Z257" s="433"/>
    </row>
    <row r="258">
      <c r="A258" s="433"/>
      <c r="B258" s="433"/>
      <c r="C258" s="433"/>
      <c r="D258" s="433"/>
      <c r="E258" s="433"/>
      <c r="F258" s="433"/>
      <c r="G258" s="433"/>
      <c r="H258" s="433"/>
      <c r="I258" s="433"/>
      <c r="J258" s="433"/>
      <c r="K258" s="433"/>
      <c r="L258" s="433"/>
      <c r="M258" s="433"/>
      <c r="N258" s="433"/>
      <c r="O258" s="433"/>
      <c r="P258" s="433"/>
      <c r="Q258" s="433"/>
      <c r="R258" s="433"/>
      <c r="S258" s="433"/>
      <c r="T258" s="433"/>
      <c r="U258" s="433"/>
      <c r="V258" s="433"/>
      <c r="W258" s="433"/>
      <c r="X258" s="433"/>
      <c r="Y258" s="433"/>
      <c r="Z258" s="433"/>
    </row>
    <row r="259">
      <c r="A259" s="433"/>
      <c r="B259" s="433"/>
      <c r="C259" s="433"/>
      <c r="D259" s="433"/>
      <c r="E259" s="433"/>
      <c r="F259" s="433"/>
      <c r="G259" s="433"/>
      <c r="H259" s="433"/>
      <c r="I259" s="433"/>
      <c r="J259" s="433"/>
      <c r="K259" s="433"/>
      <c r="L259" s="433"/>
      <c r="M259" s="433"/>
      <c r="N259" s="433"/>
      <c r="O259" s="433"/>
      <c r="P259" s="433"/>
      <c r="Q259" s="433"/>
      <c r="R259" s="433"/>
      <c r="S259" s="433"/>
      <c r="T259" s="433"/>
      <c r="U259" s="433"/>
      <c r="V259" s="433"/>
      <c r="W259" s="433"/>
      <c r="X259" s="433"/>
      <c r="Y259" s="433"/>
      <c r="Z259" s="433"/>
    </row>
    <row r="260">
      <c r="A260" s="433"/>
      <c r="B260" s="433"/>
      <c r="C260" s="433"/>
      <c r="D260" s="433"/>
      <c r="E260" s="433"/>
      <c r="F260" s="433"/>
      <c r="G260" s="433"/>
      <c r="H260" s="433"/>
      <c r="I260" s="433"/>
      <c r="J260" s="433"/>
      <c r="K260" s="433"/>
      <c r="L260" s="433"/>
      <c r="M260" s="433"/>
      <c r="N260" s="433"/>
      <c r="O260" s="433"/>
      <c r="P260" s="433"/>
      <c r="Q260" s="433"/>
      <c r="R260" s="433"/>
      <c r="S260" s="433"/>
      <c r="T260" s="433"/>
      <c r="U260" s="433"/>
      <c r="V260" s="433"/>
      <c r="W260" s="433"/>
      <c r="X260" s="433"/>
      <c r="Y260" s="433"/>
      <c r="Z260" s="433"/>
    </row>
    <row r="261">
      <c r="A261" s="433"/>
      <c r="B261" s="433"/>
      <c r="C261" s="433"/>
      <c r="D261" s="433"/>
      <c r="E261" s="433"/>
      <c r="F261" s="433"/>
      <c r="G261" s="433"/>
      <c r="H261" s="433"/>
      <c r="I261" s="433"/>
      <c r="J261" s="433"/>
      <c r="K261" s="433"/>
      <c r="L261" s="433"/>
      <c r="M261" s="433"/>
      <c r="N261" s="433"/>
      <c r="O261" s="433"/>
      <c r="P261" s="433"/>
      <c r="Q261" s="433"/>
      <c r="R261" s="433"/>
      <c r="S261" s="433"/>
      <c r="T261" s="433"/>
      <c r="U261" s="433"/>
      <c r="V261" s="433"/>
      <c r="W261" s="433"/>
      <c r="X261" s="433"/>
      <c r="Y261" s="433"/>
      <c r="Z261" s="433"/>
    </row>
    <row r="262">
      <c r="A262" s="433"/>
      <c r="B262" s="433"/>
      <c r="C262" s="433"/>
      <c r="D262" s="433"/>
      <c r="E262" s="433"/>
      <c r="F262" s="433"/>
      <c r="G262" s="433"/>
      <c r="H262" s="433"/>
      <c r="I262" s="433"/>
      <c r="J262" s="433"/>
      <c r="K262" s="433"/>
      <c r="L262" s="433"/>
      <c r="M262" s="433"/>
      <c r="N262" s="433"/>
      <c r="O262" s="433"/>
      <c r="P262" s="433"/>
      <c r="Q262" s="433"/>
      <c r="R262" s="433"/>
      <c r="S262" s="433"/>
      <c r="T262" s="433"/>
      <c r="U262" s="433"/>
      <c r="V262" s="433"/>
      <c r="W262" s="433"/>
      <c r="X262" s="433"/>
      <c r="Y262" s="433"/>
      <c r="Z262" s="433"/>
    </row>
    <row r="263">
      <c r="A263" s="433"/>
      <c r="B263" s="433"/>
      <c r="C263" s="433"/>
      <c r="D263" s="433"/>
      <c r="E263" s="433"/>
      <c r="F263" s="433"/>
      <c r="G263" s="433"/>
      <c r="H263" s="433"/>
      <c r="I263" s="433"/>
      <c r="J263" s="433"/>
      <c r="K263" s="433"/>
      <c r="L263" s="433"/>
      <c r="M263" s="433"/>
      <c r="N263" s="433"/>
      <c r="O263" s="433"/>
      <c r="P263" s="433"/>
      <c r="Q263" s="433"/>
      <c r="R263" s="433"/>
      <c r="S263" s="433"/>
      <c r="T263" s="433"/>
      <c r="U263" s="433"/>
      <c r="V263" s="433"/>
      <c r="W263" s="433"/>
      <c r="X263" s="433"/>
      <c r="Y263" s="433"/>
      <c r="Z263" s="433"/>
    </row>
    <row r="264">
      <c r="A264" s="433"/>
      <c r="B264" s="433"/>
      <c r="C264" s="433"/>
      <c r="D264" s="433"/>
      <c r="E264" s="433"/>
      <c r="F264" s="433"/>
      <c r="G264" s="433"/>
      <c r="H264" s="433"/>
      <c r="I264" s="433"/>
      <c r="J264" s="433"/>
      <c r="K264" s="433"/>
      <c r="L264" s="433"/>
      <c r="M264" s="433"/>
      <c r="N264" s="433"/>
      <c r="O264" s="433"/>
      <c r="P264" s="433"/>
      <c r="Q264" s="433"/>
      <c r="R264" s="433"/>
      <c r="S264" s="433"/>
      <c r="T264" s="433"/>
      <c r="U264" s="433"/>
      <c r="V264" s="433"/>
      <c r="W264" s="433"/>
      <c r="X264" s="433"/>
      <c r="Y264" s="433"/>
      <c r="Z264" s="433"/>
    </row>
    <row r="265">
      <c r="A265" s="433"/>
      <c r="B265" s="433"/>
      <c r="C265" s="433"/>
      <c r="D265" s="433"/>
      <c r="E265" s="433"/>
      <c r="F265" s="433"/>
      <c r="G265" s="433"/>
      <c r="H265" s="433"/>
      <c r="I265" s="433"/>
      <c r="J265" s="433"/>
      <c r="K265" s="433"/>
      <c r="L265" s="433"/>
      <c r="M265" s="433"/>
      <c r="N265" s="433"/>
      <c r="O265" s="433"/>
      <c r="P265" s="433"/>
      <c r="Q265" s="433"/>
      <c r="R265" s="433"/>
      <c r="S265" s="433"/>
      <c r="T265" s="433"/>
      <c r="U265" s="433"/>
      <c r="V265" s="433"/>
      <c r="W265" s="433"/>
      <c r="X265" s="433"/>
      <c r="Y265" s="433"/>
      <c r="Z265" s="433"/>
    </row>
    <row r="266">
      <c r="A266" s="433"/>
      <c r="B266" s="433"/>
      <c r="C266" s="433"/>
      <c r="D266" s="433"/>
      <c r="E266" s="433"/>
      <c r="F266" s="433"/>
      <c r="G266" s="433"/>
      <c r="H266" s="433"/>
      <c r="I266" s="433"/>
      <c r="J266" s="433"/>
      <c r="K266" s="433"/>
      <c r="L266" s="433"/>
      <c r="M266" s="433"/>
      <c r="N266" s="433"/>
      <c r="O266" s="433"/>
      <c r="P266" s="433"/>
      <c r="Q266" s="433"/>
      <c r="R266" s="433"/>
      <c r="S266" s="433"/>
      <c r="T266" s="433"/>
      <c r="U266" s="433"/>
      <c r="V266" s="433"/>
      <c r="W266" s="433"/>
      <c r="X266" s="433"/>
      <c r="Y266" s="433"/>
      <c r="Z266" s="433"/>
    </row>
    <row r="267">
      <c r="A267" s="433"/>
      <c r="B267" s="433"/>
      <c r="C267" s="433"/>
      <c r="D267" s="433"/>
      <c r="E267" s="433"/>
      <c r="F267" s="433"/>
      <c r="G267" s="433"/>
      <c r="H267" s="433"/>
      <c r="I267" s="433"/>
      <c r="J267" s="433"/>
      <c r="K267" s="433"/>
      <c r="L267" s="433"/>
      <c r="M267" s="433"/>
      <c r="N267" s="433"/>
      <c r="O267" s="433"/>
      <c r="P267" s="433"/>
      <c r="Q267" s="433"/>
      <c r="R267" s="433"/>
      <c r="S267" s="433"/>
      <c r="T267" s="433"/>
      <c r="U267" s="433"/>
      <c r="V267" s="433"/>
      <c r="W267" s="433"/>
      <c r="X267" s="433"/>
      <c r="Y267" s="433"/>
      <c r="Z267" s="433"/>
    </row>
    <row r="268">
      <c r="A268" s="433"/>
      <c r="B268" s="433"/>
      <c r="C268" s="433"/>
      <c r="D268" s="433"/>
      <c r="E268" s="433"/>
      <c r="F268" s="433"/>
      <c r="G268" s="433"/>
      <c r="H268" s="433"/>
      <c r="I268" s="433"/>
      <c r="J268" s="433"/>
      <c r="K268" s="433"/>
      <c r="L268" s="433"/>
      <c r="M268" s="433"/>
      <c r="N268" s="433"/>
      <c r="O268" s="433"/>
      <c r="P268" s="433"/>
      <c r="Q268" s="433"/>
      <c r="R268" s="433"/>
      <c r="S268" s="433"/>
      <c r="T268" s="433"/>
      <c r="U268" s="433"/>
      <c r="V268" s="433"/>
      <c r="W268" s="433"/>
      <c r="X268" s="433"/>
      <c r="Y268" s="433"/>
      <c r="Z268" s="433"/>
    </row>
    <row r="269">
      <c r="A269" s="433"/>
      <c r="B269" s="433"/>
      <c r="C269" s="433"/>
      <c r="D269" s="433"/>
      <c r="E269" s="433"/>
      <c r="F269" s="433"/>
      <c r="G269" s="433"/>
      <c r="H269" s="433"/>
      <c r="I269" s="433"/>
      <c r="J269" s="433"/>
      <c r="K269" s="433"/>
      <c r="L269" s="433"/>
      <c r="M269" s="433"/>
      <c r="N269" s="433"/>
      <c r="O269" s="433"/>
      <c r="P269" s="433"/>
      <c r="Q269" s="433"/>
      <c r="R269" s="433"/>
      <c r="S269" s="433"/>
      <c r="T269" s="433"/>
      <c r="U269" s="433"/>
      <c r="V269" s="433"/>
      <c r="W269" s="433"/>
      <c r="X269" s="433"/>
      <c r="Y269" s="433"/>
      <c r="Z269" s="433"/>
    </row>
    <row r="270">
      <c r="A270" s="433"/>
      <c r="B270" s="433"/>
      <c r="C270" s="433"/>
      <c r="D270" s="433"/>
      <c r="E270" s="433"/>
      <c r="F270" s="433"/>
      <c r="G270" s="433"/>
      <c r="H270" s="433"/>
      <c r="I270" s="433"/>
      <c r="J270" s="433"/>
      <c r="K270" s="433"/>
      <c r="L270" s="433"/>
      <c r="M270" s="433"/>
      <c r="N270" s="433"/>
      <c r="O270" s="433"/>
      <c r="P270" s="433"/>
      <c r="Q270" s="433"/>
      <c r="R270" s="433"/>
      <c r="S270" s="433"/>
      <c r="T270" s="433"/>
      <c r="U270" s="433"/>
      <c r="V270" s="433"/>
      <c r="W270" s="433"/>
      <c r="X270" s="433"/>
      <c r="Y270" s="433"/>
      <c r="Z270" s="433"/>
    </row>
    <row r="271">
      <c r="A271" s="433"/>
      <c r="B271" s="433"/>
      <c r="C271" s="433"/>
      <c r="D271" s="433"/>
      <c r="E271" s="433"/>
      <c r="F271" s="433"/>
      <c r="G271" s="433"/>
      <c r="H271" s="433"/>
      <c r="I271" s="433"/>
      <c r="J271" s="433"/>
      <c r="K271" s="433"/>
      <c r="L271" s="433"/>
      <c r="M271" s="433"/>
      <c r="N271" s="433"/>
      <c r="O271" s="433"/>
      <c r="P271" s="433"/>
      <c r="Q271" s="433"/>
      <c r="R271" s="433"/>
      <c r="S271" s="433"/>
      <c r="T271" s="433"/>
      <c r="U271" s="433"/>
      <c r="V271" s="433"/>
      <c r="W271" s="433"/>
      <c r="X271" s="433"/>
      <c r="Y271" s="433"/>
      <c r="Z271" s="433"/>
    </row>
    <row r="272">
      <c r="A272" s="433"/>
      <c r="B272" s="433"/>
      <c r="C272" s="433"/>
      <c r="D272" s="433"/>
      <c r="E272" s="433"/>
      <c r="F272" s="433"/>
      <c r="G272" s="433"/>
      <c r="H272" s="433"/>
      <c r="I272" s="433"/>
      <c r="J272" s="433"/>
      <c r="K272" s="433"/>
      <c r="L272" s="433"/>
      <c r="M272" s="433"/>
      <c r="N272" s="433"/>
      <c r="O272" s="433"/>
      <c r="P272" s="433"/>
      <c r="Q272" s="433"/>
      <c r="R272" s="433"/>
      <c r="S272" s="433"/>
      <c r="T272" s="433"/>
      <c r="U272" s="433"/>
      <c r="V272" s="433"/>
      <c r="W272" s="433"/>
      <c r="X272" s="433"/>
      <c r="Y272" s="433"/>
      <c r="Z272" s="433"/>
    </row>
    <row r="273">
      <c r="A273" s="433"/>
      <c r="B273" s="433"/>
      <c r="C273" s="433"/>
      <c r="D273" s="433"/>
      <c r="E273" s="433"/>
      <c r="F273" s="433"/>
      <c r="G273" s="433"/>
      <c r="H273" s="433"/>
      <c r="I273" s="433"/>
      <c r="J273" s="433"/>
      <c r="K273" s="433"/>
      <c r="L273" s="433"/>
      <c r="M273" s="433"/>
      <c r="N273" s="433"/>
      <c r="O273" s="433"/>
      <c r="P273" s="433"/>
      <c r="Q273" s="433"/>
      <c r="R273" s="433"/>
      <c r="S273" s="433"/>
      <c r="T273" s="433"/>
      <c r="U273" s="433"/>
      <c r="V273" s="433"/>
      <c r="W273" s="433"/>
      <c r="X273" s="433"/>
      <c r="Y273" s="433"/>
      <c r="Z273" s="433"/>
    </row>
    <row r="274">
      <c r="A274" s="433"/>
      <c r="B274" s="433"/>
      <c r="C274" s="433"/>
      <c r="D274" s="433"/>
      <c r="E274" s="433"/>
      <c r="F274" s="433"/>
      <c r="G274" s="433"/>
      <c r="H274" s="433"/>
      <c r="I274" s="433"/>
      <c r="J274" s="433"/>
      <c r="K274" s="433"/>
      <c r="L274" s="433"/>
      <c r="M274" s="433"/>
      <c r="N274" s="433"/>
      <c r="O274" s="433"/>
      <c r="P274" s="433"/>
      <c r="Q274" s="433"/>
      <c r="R274" s="433"/>
      <c r="S274" s="433"/>
      <c r="T274" s="433"/>
      <c r="U274" s="433"/>
      <c r="V274" s="433"/>
      <c r="W274" s="433"/>
      <c r="X274" s="433"/>
      <c r="Y274" s="433"/>
      <c r="Z274" s="433"/>
    </row>
    <row r="275">
      <c r="A275" s="433"/>
      <c r="B275" s="433"/>
      <c r="C275" s="433"/>
      <c r="D275" s="433"/>
      <c r="E275" s="433"/>
      <c r="F275" s="433"/>
      <c r="G275" s="433"/>
      <c r="H275" s="433"/>
      <c r="I275" s="433"/>
      <c r="J275" s="433"/>
      <c r="K275" s="433"/>
      <c r="L275" s="433"/>
      <c r="M275" s="433"/>
      <c r="N275" s="433"/>
      <c r="O275" s="433"/>
      <c r="P275" s="433"/>
      <c r="Q275" s="433"/>
      <c r="R275" s="433"/>
      <c r="S275" s="433"/>
      <c r="T275" s="433"/>
      <c r="U275" s="433"/>
      <c r="V275" s="433"/>
      <c r="W275" s="433"/>
      <c r="X275" s="433"/>
      <c r="Y275" s="433"/>
      <c r="Z275" s="433"/>
    </row>
    <row r="276">
      <c r="A276" s="433"/>
      <c r="B276" s="433"/>
      <c r="C276" s="433"/>
      <c r="D276" s="433"/>
      <c r="E276" s="433"/>
      <c r="F276" s="433"/>
      <c r="G276" s="433"/>
      <c r="H276" s="433"/>
      <c r="I276" s="433"/>
      <c r="J276" s="433"/>
      <c r="K276" s="433"/>
      <c r="L276" s="433"/>
      <c r="M276" s="433"/>
      <c r="N276" s="433"/>
      <c r="O276" s="433"/>
      <c r="P276" s="433"/>
      <c r="Q276" s="433"/>
      <c r="R276" s="433"/>
      <c r="S276" s="433"/>
      <c r="T276" s="433"/>
      <c r="U276" s="433"/>
      <c r="V276" s="433"/>
      <c r="W276" s="433"/>
      <c r="X276" s="433"/>
      <c r="Y276" s="433"/>
      <c r="Z276" s="433"/>
    </row>
    <row r="277">
      <c r="A277" s="433"/>
      <c r="B277" s="433"/>
      <c r="C277" s="433"/>
      <c r="D277" s="433"/>
      <c r="E277" s="433"/>
      <c r="F277" s="433"/>
      <c r="G277" s="433"/>
      <c r="H277" s="433"/>
      <c r="I277" s="433"/>
      <c r="J277" s="433"/>
      <c r="K277" s="433"/>
      <c r="L277" s="433"/>
      <c r="M277" s="433"/>
      <c r="N277" s="433"/>
      <c r="O277" s="433"/>
      <c r="P277" s="433"/>
      <c r="Q277" s="433"/>
      <c r="R277" s="433"/>
      <c r="S277" s="433"/>
      <c r="T277" s="433"/>
      <c r="U277" s="433"/>
      <c r="V277" s="433"/>
      <c r="W277" s="433"/>
      <c r="X277" s="433"/>
      <c r="Y277" s="433"/>
      <c r="Z277" s="433"/>
    </row>
    <row r="278">
      <c r="A278" s="433"/>
      <c r="B278" s="433"/>
      <c r="C278" s="433"/>
      <c r="D278" s="433"/>
      <c r="E278" s="433"/>
      <c r="F278" s="433"/>
      <c r="G278" s="433"/>
      <c r="H278" s="433"/>
      <c r="I278" s="433"/>
      <c r="J278" s="433"/>
      <c r="K278" s="433"/>
      <c r="L278" s="433"/>
      <c r="M278" s="433"/>
      <c r="N278" s="433"/>
      <c r="O278" s="433"/>
      <c r="P278" s="433"/>
      <c r="Q278" s="433"/>
      <c r="R278" s="433"/>
      <c r="S278" s="433"/>
      <c r="T278" s="433"/>
      <c r="U278" s="433"/>
      <c r="V278" s="433"/>
      <c r="W278" s="433"/>
      <c r="X278" s="433"/>
      <c r="Y278" s="433"/>
      <c r="Z278" s="433"/>
    </row>
    <row r="279">
      <c r="A279" s="433"/>
      <c r="B279" s="433"/>
      <c r="C279" s="433"/>
      <c r="D279" s="433"/>
      <c r="E279" s="433"/>
      <c r="F279" s="433"/>
      <c r="G279" s="433"/>
      <c r="H279" s="433"/>
      <c r="I279" s="433"/>
      <c r="J279" s="433"/>
      <c r="K279" s="433"/>
      <c r="L279" s="433"/>
      <c r="M279" s="433"/>
      <c r="N279" s="433"/>
      <c r="O279" s="433"/>
      <c r="P279" s="433"/>
      <c r="Q279" s="433"/>
      <c r="R279" s="433"/>
      <c r="S279" s="433"/>
      <c r="T279" s="433"/>
      <c r="U279" s="433"/>
      <c r="V279" s="433"/>
      <c r="W279" s="433"/>
      <c r="X279" s="433"/>
      <c r="Y279" s="433"/>
      <c r="Z279" s="433"/>
    </row>
    <row r="280">
      <c r="A280" s="433"/>
      <c r="B280" s="433"/>
      <c r="C280" s="433"/>
      <c r="D280" s="433"/>
      <c r="E280" s="433"/>
      <c r="F280" s="433"/>
      <c r="G280" s="433"/>
      <c r="H280" s="433"/>
      <c r="I280" s="433"/>
      <c r="J280" s="433"/>
      <c r="K280" s="433"/>
      <c r="L280" s="433"/>
      <c r="M280" s="433"/>
      <c r="N280" s="433"/>
      <c r="O280" s="433"/>
      <c r="P280" s="433"/>
      <c r="Q280" s="433"/>
      <c r="R280" s="433"/>
      <c r="S280" s="433"/>
      <c r="T280" s="433"/>
      <c r="U280" s="433"/>
      <c r="V280" s="433"/>
      <c r="W280" s="433"/>
      <c r="X280" s="433"/>
      <c r="Y280" s="433"/>
      <c r="Z280" s="433"/>
    </row>
    <row r="281">
      <c r="A281" s="433"/>
      <c r="B281" s="433"/>
      <c r="C281" s="433"/>
      <c r="D281" s="433"/>
      <c r="E281" s="433"/>
      <c r="F281" s="433"/>
      <c r="G281" s="433"/>
      <c r="H281" s="433"/>
      <c r="I281" s="433"/>
      <c r="J281" s="433"/>
      <c r="K281" s="433"/>
      <c r="L281" s="433"/>
      <c r="M281" s="433"/>
      <c r="N281" s="433"/>
      <c r="O281" s="433"/>
      <c r="P281" s="433"/>
      <c r="Q281" s="433"/>
      <c r="R281" s="433"/>
      <c r="S281" s="433"/>
      <c r="T281" s="433"/>
      <c r="U281" s="433"/>
      <c r="V281" s="433"/>
      <c r="W281" s="433"/>
      <c r="X281" s="433"/>
      <c r="Y281" s="433"/>
      <c r="Z281" s="433"/>
    </row>
    <row r="282">
      <c r="A282" s="433"/>
      <c r="B282" s="433"/>
      <c r="C282" s="433"/>
      <c r="D282" s="433"/>
      <c r="E282" s="433"/>
      <c r="F282" s="433"/>
      <c r="G282" s="433"/>
      <c r="H282" s="433"/>
      <c r="I282" s="433"/>
      <c r="J282" s="433"/>
      <c r="K282" s="433"/>
      <c r="L282" s="433"/>
      <c r="M282" s="433"/>
      <c r="N282" s="433"/>
      <c r="O282" s="433"/>
      <c r="P282" s="433"/>
      <c r="Q282" s="433"/>
      <c r="R282" s="433"/>
      <c r="S282" s="433"/>
      <c r="T282" s="433"/>
      <c r="U282" s="433"/>
      <c r="V282" s="433"/>
      <c r="W282" s="433"/>
      <c r="X282" s="433"/>
      <c r="Y282" s="433"/>
      <c r="Z282" s="433"/>
    </row>
    <row r="283">
      <c r="A283" s="433"/>
      <c r="B283" s="433"/>
      <c r="C283" s="433"/>
      <c r="D283" s="433"/>
      <c r="E283" s="433"/>
      <c r="F283" s="433"/>
      <c r="G283" s="433"/>
      <c r="H283" s="433"/>
      <c r="I283" s="433"/>
      <c r="J283" s="433"/>
      <c r="K283" s="433"/>
      <c r="L283" s="433"/>
      <c r="M283" s="433"/>
      <c r="N283" s="433"/>
      <c r="O283" s="433"/>
      <c r="P283" s="433"/>
      <c r="Q283" s="433"/>
      <c r="R283" s="433"/>
      <c r="S283" s="433"/>
      <c r="T283" s="433"/>
      <c r="U283" s="433"/>
      <c r="V283" s="433"/>
      <c r="W283" s="433"/>
      <c r="X283" s="433"/>
      <c r="Y283" s="433"/>
      <c r="Z283" s="433"/>
    </row>
    <row r="284">
      <c r="A284" s="433"/>
      <c r="B284" s="433"/>
      <c r="C284" s="433"/>
      <c r="D284" s="433"/>
      <c r="E284" s="433"/>
      <c r="F284" s="433"/>
      <c r="G284" s="433"/>
      <c r="H284" s="433"/>
      <c r="I284" s="433"/>
      <c r="J284" s="433"/>
      <c r="K284" s="433"/>
      <c r="L284" s="433"/>
      <c r="M284" s="433"/>
      <c r="N284" s="433"/>
      <c r="O284" s="433"/>
      <c r="P284" s="433"/>
      <c r="Q284" s="433"/>
      <c r="R284" s="433"/>
      <c r="S284" s="433"/>
      <c r="T284" s="433"/>
      <c r="U284" s="433"/>
      <c r="V284" s="433"/>
      <c r="W284" s="433"/>
      <c r="X284" s="433"/>
      <c r="Y284" s="433"/>
      <c r="Z284" s="433"/>
    </row>
    <row r="285">
      <c r="A285" s="433"/>
      <c r="B285" s="433"/>
      <c r="C285" s="433"/>
      <c r="D285" s="433"/>
      <c r="E285" s="433"/>
      <c r="F285" s="433"/>
      <c r="G285" s="433"/>
      <c r="H285" s="433"/>
      <c r="I285" s="433"/>
      <c r="J285" s="433"/>
      <c r="K285" s="433"/>
      <c r="L285" s="433"/>
      <c r="M285" s="433"/>
      <c r="N285" s="433"/>
      <c r="O285" s="433"/>
      <c r="P285" s="433"/>
      <c r="Q285" s="433"/>
      <c r="R285" s="433"/>
      <c r="S285" s="433"/>
      <c r="T285" s="433"/>
      <c r="U285" s="433"/>
      <c r="V285" s="433"/>
      <c r="W285" s="433"/>
      <c r="X285" s="433"/>
      <c r="Y285" s="433"/>
      <c r="Z285" s="433"/>
    </row>
    <row r="286">
      <c r="A286" s="433"/>
      <c r="B286" s="433"/>
      <c r="C286" s="433"/>
      <c r="D286" s="433"/>
      <c r="E286" s="433"/>
      <c r="F286" s="433"/>
      <c r="G286" s="433"/>
      <c r="H286" s="433"/>
      <c r="I286" s="433"/>
      <c r="J286" s="433"/>
      <c r="K286" s="433"/>
      <c r="L286" s="433"/>
      <c r="M286" s="433"/>
      <c r="N286" s="433"/>
      <c r="O286" s="433"/>
      <c r="P286" s="433"/>
      <c r="Q286" s="433"/>
      <c r="R286" s="433"/>
      <c r="S286" s="433"/>
      <c r="T286" s="433"/>
      <c r="U286" s="433"/>
      <c r="V286" s="433"/>
      <c r="W286" s="433"/>
      <c r="X286" s="433"/>
      <c r="Y286" s="433"/>
      <c r="Z286" s="433"/>
    </row>
    <row r="287">
      <c r="A287" s="433"/>
      <c r="B287" s="433"/>
      <c r="C287" s="433"/>
      <c r="D287" s="433"/>
      <c r="E287" s="433"/>
      <c r="F287" s="433"/>
      <c r="G287" s="433"/>
      <c r="H287" s="433"/>
      <c r="I287" s="433"/>
      <c r="J287" s="433"/>
      <c r="K287" s="433"/>
      <c r="L287" s="433"/>
      <c r="M287" s="433"/>
      <c r="N287" s="433"/>
      <c r="O287" s="433"/>
      <c r="P287" s="433"/>
      <c r="Q287" s="433"/>
      <c r="R287" s="433"/>
      <c r="S287" s="433"/>
      <c r="T287" s="433"/>
      <c r="U287" s="433"/>
      <c r="V287" s="433"/>
      <c r="W287" s="433"/>
      <c r="X287" s="433"/>
      <c r="Y287" s="433"/>
      <c r="Z287" s="433"/>
    </row>
    <row r="288">
      <c r="A288" s="433"/>
      <c r="B288" s="433"/>
      <c r="C288" s="433"/>
      <c r="D288" s="433"/>
      <c r="E288" s="433"/>
      <c r="F288" s="433"/>
      <c r="G288" s="433"/>
      <c r="H288" s="433"/>
      <c r="I288" s="433"/>
      <c r="J288" s="433"/>
      <c r="K288" s="433"/>
      <c r="L288" s="433"/>
      <c r="M288" s="433"/>
      <c r="N288" s="433"/>
      <c r="O288" s="433"/>
      <c r="P288" s="433"/>
      <c r="Q288" s="433"/>
      <c r="R288" s="433"/>
      <c r="S288" s="433"/>
      <c r="T288" s="433"/>
      <c r="U288" s="433"/>
      <c r="V288" s="433"/>
      <c r="W288" s="433"/>
      <c r="X288" s="433"/>
      <c r="Y288" s="433"/>
      <c r="Z288" s="433"/>
    </row>
    <row r="289">
      <c r="A289" s="433"/>
      <c r="B289" s="433"/>
      <c r="C289" s="433"/>
      <c r="D289" s="433"/>
      <c r="E289" s="433"/>
      <c r="F289" s="433"/>
      <c r="G289" s="433"/>
      <c r="H289" s="433"/>
      <c r="I289" s="433"/>
      <c r="J289" s="433"/>
      <c r="K289" s="433"/>
      <c r="L289" s="433"/>
      <c r="M289" s="433"/>
      <c r="N289" s="433"/>
      <c r="O289" s="433"/>
      <c r="P289" s="433"/>
      <c r="Q289" s="433"/>
      <c r="R289" s="433"/>
      <c r="S289" s="433"/>
      <c r="T289" s="433"/>
      <c r="U289" s="433"/>
      <c r="V289" s="433"/>
      <c r="W289" s="433"/>
      <c r="X289" s="433"/>
      <c r="Y289" s="433"/>
      <c r="Z289" s="433"/>
    </row>
    <row r="290">
      <c r="A290" s="433"/>
      <c r="B290" s="433"/>
      <c r="C290" s="433"/>
      <c r="D290" s="433"/>
      <c r="E290" s="433"/>
      <c r="F290" s="433"/>
      <c r="G290" s="433"/>
      <c r="H290" s="433"/>
      <c r="I290" s="433"/>
      <c r="J290" s="433"/>
      <c r="K290" s="433"/>
      <c r="L290" s="433"/>
      <c r="M290" s="433"/>
      <c r="N290" s="433"/>
      <c r="O290" s="433"/>
      <c r="P290" s="433"/>
      <c r="Q290" s="433"/>
      <c r="R290" s="433"/>
      <c r="S290" s="433"/>
      <c r="T290" s="433"/>
      <c r="U290" s="433"/>
      <c r="V290" s="433"/>
      <c r="W290" s="433"/>
      <c r="X290" s="433"/>
      <c r="Y290" s="433"/>
      <c r="Z290" s="433"/>
    </row>
    <row r="291">
      <c r="A291" s="433"/>
      <c r="B291" s="433"/>
      <c r="C291" s="433"/>
      <c r="D291" s="433"/>
      <c r="E291" s="433"/>
      <c r="F291" s="433"/>
      <c r="G291" s="433"/>
      <c r="H291" s="433"/>
      <c r="I291" s="433"/>
      <c r="J291" s="433"/>
      <c r="K291" s="433"/>
      <c r="L291" s="433"/>
      <c r="M291" s="433"/>
      <c r="N291" s="433"/>
      <c r="O291" s="433"/>
      <c r="P291" s="433"/>
      <c r="Q291" s="433"/>
      <c r="R291" s="433"/>
      <c r="S291" s="433"/>
      <c r="T291" s="433"/>
      <c r="U291" s="433"/>
      <c r="V291" s="433"/>
      <c r="W291" s="433"/>
      <c r="X291" s="433"/>
      <c r="Y291" s="433"/>
      <c r="Z291" s="433"/>
    </row>
    <row r="292">
      <c r="A292" s="433"/>
      <c r="B292" s="433"/>
      <c r="C292" s="433"/>
      <c r="D292" s="433"/>
      <c r="E292" s="433"/>
      <c r="F292" s="433"/>
      <c r="G292" s="433"/>
      <c r="H292" s="433"/>
      <c r="I292" s="433"/>
      <c r="J292" s="433"/>
      <c r="K292" s="433"/>
      <c r="L292" s="433"/>
      <c r="M292" s="433"/>
      <c r="N292" s="433"/>
      <c r="O292" s="433"/>
      <c r="P292" s="433"/>
      <c r="Q292" s="433"/>
      <c r="R292" s="433"/>
      <c r="S292" s="433"/>
      <c r="T292" s="433"/>
      <c r="U292" s="433"/>
      <c r="V292" s="433"/>
      <c r="W292" s="433"/>
      <c r="X292" s="433"/>
      <c r="Y292" s="433"/>
      <c r="Z292" s="433"/>
    </row>
    <row r="293">
      <c r="A293" s="433"/>
      <c r="B293" s="433"/>
      <c r="C293" s="433"/>
      <c r="D293" s="433"/>
      <c r="E293" s="433"/>
      <c r="F293" s="433"/>
      <c r="G293" s="433"/>
      <c r="H293" s="433"/>
      <c r="I293" s="433"/>
      <c r="J293" s="433"/>
      <c r="K293" s="433"/>
      <c r="L293" s="433"/>
      <c r="M293" s="433"/>
      <c r="N293" s="433"/>
      <c r="O293" s="433"/>
      <c r="P293" s="433"/>
      <c r="Q293" s="433"/>
      <c r="R293" s="433"/>
      <c r="S293" s="433"/>
      <c r="T293" s="433"/>
      <c r="U293" s="433"/>
      <c r="V293" s="433"/>
      <c r="W293" s="433"/>
      <c r="X293" s="433"/>
      <c r="Y293" s="433"/>
      <c r="Z293" s="433"/>
    </row>
    <row r="294">
      <c r="A294" s="433"/>
      <c r="B294" s="433"/>
      <c r="C294" s="433"/>
      <c r="D294" s="433"/>
      <c r="E294" s="433"/>
      <c r="F294" s="433"/>
      <c r="G294" s="433"/>
      <c r="H294" s="433"/>
      <c r="I294" s="433"/>
      <c r="J294" s="433"/>
      <c r="K294" s="433"/>
      <c r="L294" s="433"/>
      <c r="M294" s="433"/>
      <c r="N294" s="433"/>
      <c r="O294" s="433"/>
      <c r="P294" s="433"/>
      <c r="Q294" s="433"/>
      <c r="R294" s="433"/>
      <c r="S294" s="433"/>
      <c r="T294" s="433"/>
      <c r="U294" s="433"/>
      <c r="V294" s="433"/>
      <c r="W294" s="433"/>
      <c r="X294" s="433"/>
      <c r="Y294" s="433"/>
      <c r="Z294" s="433"/>
    </row>
    <row r="295">
      <c r="A295" s="433"/>
      <c r="B295" s="433"/>
      <c r="C295" s="433"/>
      <c r="D295" s="433"/>
      <c r="E295" s="433"/>
      <c r="F295" s="433"/>
      <c r="G295" s="433"/>
      <c r="H295" s="433"/>
      <c r="I295" s="433"/>
      <c r="J295" s="433"/>
      <c r="K295" s="433"/>
      <c r="L295" s="433"/>
      <c r="M295" s="433"/>
      <c r="N295" s="433"/>
      <c r="O295" s="433"/>
      <c r="P295" s="433"/>
      <c r="Q295" s="433"/>
      <c r="R295" s="433"/>
      <c r="S295" s="433"/>
      <c r="T295" s="433"/>
      <c r="U295" s="433"/>
      <c r="V295" s="433"/>
      <c r="W295" s="433"/>
      <c r="X295" s="433"/>
      <c r="Y295" s="433"/>
      <c r="Z295" s="433"/>
    </row>
    <row r="296">
      <c r="A296" s="433"/>
      <c r="B296" s="433"/>
      <c r="C296" s="433"/>
      <c r="D296" s="433"/>
      <c r="E296" s="433"/>
      <c r="F296" s="433"/>
      <c r="G296" s="433"/>
      <c r="H296" s="433"/>
      <c r="I296" s="433"/>
      <c r="J296" s="433"/>
      <c r="K296" s="433"/>
      <c r="L296" s="433"/>
      <c r="M296" s="433"/>
      <c r="N296" s="433"/>
      <c r="O296" s="433"/>
      <c r="P296" s="433"/>
      <c r="Q296" s="433"/>
      <c r="R296" s="433"/>
      <c r="S296" s="433"/>
      <c r="T296" s="433"/>
      <c r="U296" s="433"/>
      <c r="V296" s="433"/>
      <c r="W296" s="433"/>
      <c r="X296" s="433"/>
      <c r="Y296" s="433"/>
      <c r="Z296" s="433"/>
    </row>
    <row r="297">
      <c r="A297" s="433"/>
      <c r="B297" s="433"/>
      <c r="C297" s="433"/>
      <c r="D297" s="433"/>
      <c r="E297" s="433"/>
      <c r="F297" s="433"/>
      <c r="G297" s="433"/>
      <c r="H297" s="433"/>
      <c r="I297" s="433"/>
      <c r="J297" s="433"/>
      <c r="K297" s="433"/>
      <c r="L297" s="433"/>
      <c r="M297" s="433"/>
      <c r="N297" s="433"/>
      <c r="O297" s="433"/>
      <c r="P297" s="433"/>
      <c r="Q297" s="433"/>
      <c r="R297" s="433"/>
      <c r="S297" s="433"/>
      <c r="T297" s="433"/>
      <c r="U297" s="433"/>
      <c r="V297" s="433"/>
      <c r="W297" s="433"/>
      <c r="X297" s="433"/>
      <c r="Y297" s="433"/>
      <c r="Z297" s="433"/>
    </row>
    <row r="298">
      <c r="A298" s="433"/>
      <c r="B298" s="433"/>
      <c r="C298" s="433"/>
      <c r="D298" s="433"/>
      <c r="E298" s="433"/>
      <c r="F298" s="433"/>
      <c r="G298" s="433"/>
      <c r="H298" s="433"/>
      <c r="I298" s="433"/>
      <c r="J298" s="433"/>
      <c r="K298" s="433"/>
      <c r="L298" s="433"/>
      <c r="M298" s="433"/>
      <c r="N298" s="433"/>
      <c r="O298" s="433"/>
      <c r="P298" s="433"/>
      <c r="Q298" s="433"/>
      <c r="R298" s="433"/>
      <c r="S298" s="433"/>
      <c r="T298" s="433"/>
      <c r="U298" s="433"/>
      <c r="V298" s="433"/>
      <c r="W298" s="433"/>
      <c r="X298" s="433"/>
      <c r="Y298" s="433"/>
      <c r="Z298" s="433"/>
    </row>
    <row r="299">
      <c r="A299" s="433"/>
      <c r="B299" s="433"/>
      <c r="C299" s="433"/>
      <c r="D299" s="433"/>
      <c r="E299" s="433"/>
      <c r="F299" s="433"/>
      <c r="G299" s="433"/>
      <c r="H299" s="433"/>
      <c r="I299" s="433"/>
      <c r="J299" s="433"/>
      <c r="K299" s="433"/>
      <c r="L299" s="433"/>
      <c r="M299" s="433"/>
      <c r="N299" s="433"/>
      <c r="O299" s="433"/>
      <c r="P299" s="433"/>
      <c r="Q299" s="433"/>
      <c r="R299" s="433"/>
      <c r="S299" s="433"/>
      <c r="T299" s="433"/>
      <c r="U299" s="433"/>
      <c r="V299" s="433"/>
      <c r="W299" s="433"/>
      <c r="X299" s="433"/>
      <c r="Y299" s="433"/>
      <c r="Z299" s="433"/>
    </row>
    <row r="300">
      <c r="A300" s="433"/>
      <c r="B300" s="433"/>
      <c r="C300" s="433"/>
      <c r="D300" s="433"/>
      <c r="E300" s="433"/>
      <c r="F300" s="433"/>
      <c r="G300" s="433"/>
      <c r="H300" s="433"/>
      <c r="I300" s="433"/>
      <c r="J300" s="433"/>
      <c r="K300" s="433"/>
      <c r="L300" s="433"/>
      <c r="M300" s="433"/>
      <c r="N300" s="433"/>
      <c r="O300" s="433"/>
      <c r="P300" s="433"/>
      <c r="Q300" s="433"/>
      <c r="R300" s="433"/>
      <c r="S300" s="433"/>
      <c r="T300" s="433"/>
      <c r="U300" s="433"/>
      <c r="V300" s="433"/>
      <c r="W300" s="433"/>
      <c r="X300" s="433"/>
      <c r="Y300" s="433"/>
      <c r="Z300" s="433"/>
    </row>
    <row r="301">
      <c r="A301" s="433"/>
      <c r="B301" s="433"/>
      <c r="C301" s="433"/>
      <c r="D301" s="433"/>
      <c r="E301" s="433"/>
      <c r="F301" s="433"/>
      <c r="G301" s="433"/>
      <c r="H301" s="433"/>
      <c r="I301" s="433"/>
      <c r="J301" s="433"/>
      <c r="K301" s="433"/>
      <c r="L301" s="433"/>
      <c r="M301" s="433"/>
      <c r="N301" s="433"/>
      <c r="O301" s="433"/>
      <c r="P301" s="433"/>
      <c r="Q301" s="433"/>
      <c r="R301" s="433"/>
      <c r="S301" s="433"/>
      <c r="T301" s="433"/>
      <c r="U301" s="433"/>
      <c r="V301" s="433"/>
      <c r="W301" s="433"/>
      <c r="X301" s="433"/>
      <c r="Y301" s="433"/>
      <c r="Z301" s="433"/>
    </row>
    <row r="302">
      <c r="A302" s="433"/>
      <c r="B302" s="433"/>
      <c r="C302" s="433"/>
      <c r="D302" s="433"/>
      <c r="E302" s="433"/>
      <c r="F302" s="433"/>
      <c r="G302" s="433"/>
      <c r="H302" s="433"/>
      <c r="I302" s="433"/>
      <c r="J302" s="433"/>
      <c r="K302" s="433"/>
      <c r="L302" s="433"/>
      <c r="M302" s="433"/>
      <c r="N302" s="433"/>
      <c r="O302" s="433"/>
      <c r="P302" s="433"/>
      <c r="Q302" s="433"/>
      <c r="R302" s="433"/>
      <c r="S302" s="433"/>
      <c r="T302" s="433"/>
      <c r="U302" s="433"/>
      <c r="V302" s="433"/>
      <c r="W302" s="433"/>
      <c r="X302" s="433"/>
      <c r="Y302" s="433"/>
      <c r="Z302" s="433"/>
    </row>
    <row r="303">
      <c r="A303" s="433"/>
      <c r="B303" s="433"/>
      <c r="C303" s="433"/>
      <c r="D303" s="433"/>
      <c r="E303" s="433"/>
      <c r="F303" s="433"/>
      <c r="G303" s="433"/>
      <c r="H303" s="433"/>
      <c r="I303" s="433"/>
      <c r="J303" s="433"/>
      <c r="K303" s="433"/>
      <c r="L303" s="433"/>
      <c r="M303" s="433"/>
      <c r="N303" s="433"/>
      <c r="O303" s="433"/>
      <c r="P303" s="433"/>
      <c r="Q303" s="433"/>
      <c r="R303" s="433"/>
      <c r="S303" s="433"/>
      <c r="T303" s="433"/>
      <c r="U303" s="433"/>
      <c r="V303" s="433"/>
      <c r="W303" s="433"/>
      <c r="X303" s="433"/>
      <c r="Y303" s="433"/>
      <c r="Z303" s="433"/>
    </row>
    <row r="304">
      <c r="A304" s="433"/>
      <c r="B304" s="433"/>
      <c r="C304" s="433"/>
      <c r="D304" s="433"/>
      <c r="E304" s="433"/>
      <c r="F304" s="433"/>
      <c r="G304" s="433"/>
      <c r="H304" s="433"/>
      <c r="I304" s="433"/>
      <c r="J304" s="433"/>
      <c r="K304" s="433"/>
      <c r="L304" s="433"/>
      <c r="M304" s="433"/>
      <c r="N304" s="433"/>
      <c r="O304" s="433"/>
      <c r="P304" s="433"/>
      <c r="Q304" s="433"/>
      <c r="R304" s="433"/>
      <c r="S304" s="433"/>
      <c r="T304" s="433"/>
      <c r="U304" s="433"/>
      <c r="V304" s="433"/>
      <c r="W304" s="433"/>
      <c r="X304" s="433"/>
      <c r="Y304" s="433"/>
      <c r="Z304" s="433"/>
    </row>
    <row r="305">
      <c r="A305" s="433"/>
      <c r="B305" s="433"/>
      <c r="C305" s="433"/>
      <c r="D305" s="433"/>
      <c r="E305" s="433"/>
      <c r="F305" s="433"/>
      <c r="G305" s="433"/>
      <c r="H305" s="433"/>
      <c r="I305" s="433"/>
      <c r="J305" s="433"/>
      <c r="K305" s="433"/>
      <c r="L305" s="433"/>
      <c r="M305" s="433"/>
      <c r="N305" s="433"/>
      <c r="O305" s="433"/>
      <c r="P305" s="433"/>
      <c r="Q305" s="433"/>
      <c r="R305" s="433"/>
      <c r="S305" s="433"/>
      <c r="T305" s="433"/>
      <c r="U305" s="433"/>
      <c r="V305" s="433"/>
      <c r="W305" s="433"/>
      <c r="X305" s="433"/>
      <c r="Y305" s="433"/>
      <c r="Z305" s="433"/>
    </row>
    <row r="306">
      <c r="A306" s="433"/>
      <c r="B306" s="433"/>
      <c r="C306" s="433"/>
      <c r="D306" s="433"/>
      <c r="E306" s="433"/>
      <c r="F306" s="433"/>
      <c r="G306" s="433"/>
      <c r="H306" s="433"/>
      <c r="I306" s="433"/>
      <c r="J306" s="433"/>
      <c r="K306" s="433"/>
      <c r="L306" s="433"/>
      <c r="M306" s="433"/>
      <c r="N306" s="433"/>
      <c r="O306" s="433"/>
      <c r="P306" s="433"/>
      <c r="Q306" s="433"/>
      <c r="R306" s="433"/>
      <c r="S306" s="433"/>
      <c r="T306" s="433"/>
      <c r="U306" s="433"/>
      <c r="V306" s="433"/>
      <c r="W306" s="433"/>
      <c r="X306" s="433"/>
      <c r="Y306" s="433"/>
      <c r="Z306" s="433"/>
    </row>
    <row r="307">
      <c r="A307" s="433"/>
      <c r="B307" s="433"/>
      <c r="C307" s="433"/>
      <c r="D307" s="433"/>
      <c r="E307" s="433"/>
      <c r="F307" s="433"/>
      <c r="G307" s="433"/>
      <c r="H307" s="433"/>
      <c r="I307" s="433"/>
      <c r="J307" s="433"/>
      <c r="K307" s="433"/>
      <c r="L307" s="433"/>
      <c r="M307" s="433"/>
      <c r="N307" s="433"/>
      <c r="O307" s="433"/>
      <c r="P307" s="433"/>
      <c r="Q307" s="433"/>
      <c r="R307" s="433"/>
      <c r="S307" s="433"/>
      <c r="T307" s="433"/>
      <c r="U307" s="433"/>
      <c r="V307" s="433"/>
      <c r="W307" s="433"/>
      <c r="X307" s="433"/>
      <c r="Y307" s="433"/>
      <c r="Z307" s="433"/>
    </row>
    <row r="308">
      <c r="A308" s="433"/>
      <c r="B308" s="433"/>
      <c r="C308" s="433"/>
      <c r="D308" s="433"/>
      <c r="E308" s="433"/>
      <c r="F308" s="433"/>
      <c r="G308" s="433"/>
      <c r="H308" s="433"/>
      <c r="I308" s="433"/>
      <c r="J308" s="433"/>
      <c r="K308" s="433"/>
      <c r="L308" s="433"/>
      <c r="M308" s="433"/>
      <c r="N308" s="433"/>
      <c r="O308" s="433"/>
      <c r="P308" s="433"/>
      <c r="Q308" s="433"/>
      <c r="R308" s="433"/>
      <c r="S308" s="433"/>
      <c r="T308" s="433"/>
      <c r="U308" s="433"/>
      <c r="V308" s="433"/>
      <c r="W308" s="433"/>
      <c r="X308" s="433"/>
      <c r="Y308" s="433"/>
      <c r="Z308" s="433"/>
    </row>
    <row r="309">
      <c r="A309" s="433"/>
      <c r="B309" s="433"/>
      <c r="C309" s="433"/>
      <c r="D309" s="433"/>
      <c r="E309" s="433"/>
      <c r="F309" s="433"/>
      <c r="G309" s="433"/>
      <c r="H309" s="433"/>
      <c r="I309" s="433"/>
      <c r="J309" s="433"/>
      <c r="K309" s="433"/>
      <c r="L309" s="433"/>
      <c r="M309" s="433"/>
      <c r="N309" s="433"/>
      <c r="O309" s="433"/>
      <c r="P309" s="433"/>
      <c r="Q309" s="433"/>
      <c r="R309" s="433"/>
      <c r="S309" s="433"/>
      <c r="T309" s="433"/>
      <c r="U309" s="433"/>
      <c r="V309" s="433"/>
      <c r="W309" s="433"/>
      <c r="X309" s="433"/>
      <c r="Y309" s="433"/>
      <c r="Z309" s="433"/>
    </row>
    <row r="310">
      <c r="A310" s="433"/>
      <c r="B310" s="433"/>
      <c r="C310" s="433"/>
      <c r="D310" s="433"/>
      <c r="E310" s="433"/>
      <c r="F310" s="433"/>
      <c r="G310" s="433"/>
      <c r="H310" s="433"/>
      <c r="I310" s="433"/>
      <c r="J310" s="433"/>
      <c r="K310" s="433"/>
      <c r="L310" s="433"/>
      <c r="M310" s="433"/>
      <c r="N310" s="433"/>
      <c r="O310" s="433"/>
      <c r="P310" s="433"/>
      <c r="Q310" s="433"/>
      <c r="R310" s="433"/>
      <c r="S310" s="433"/>
      <c r="T310" s="433"/>
      <c r="U310" s="433"/>
      <c r="V310" s="433"/>
      <c r="W310" s="433"/>
      <c r="X310" s="433"/>
      <c r="Y310" s="433"/>
      <c r="Z310" s="433"/>
    </row>
    <row r="311">
      <c r="A311" s="433"/>
      <c r="B311" s="433"/>
      <c r="C311" s="433"/>
      <c r="D311" s="433"/>
      <c r="E311" s="433"/>
      <c r="F311" s="433"/>
      <c r="G311" s="433"/>
      <c r="H311" s="433"/>
      <c r="I311" s="433"/>
      <c r="J311" s="433"/>
      <c r="K311" s="433"/>
      <c r="L311" s="433"/>
      <c r="M311" s="433"/>
      <c r="N311" s="433"/>
      <c r="O311" s="433"/>
      <c r="P311" s="433"/>
      <c r="Q311" s="433"/>
      <c r="R311" s="433"/>
      <c r="S311" s="433"/>
      <c r="T311" s="433"/>
      <c r="U311" s="433"/>
      <c r="V311" s="433"/>
      <c r="W311" s="433"/>
      <c r="X311" s="433"/>
      <c r="Y311" s="433"/>
      <c r="Z311" s="433"/>
    </row>
    <row r="312">
      <c r="A312" s="433"/>
      <c r="B312" s="433"/>
      <c r="C312" s="433"/>
      <c r="D312" s="433"/>
      <c r="E312" s="433"/>
      <c r="F312" s="433"/>
      <c r="G312" s="433"/>
      <c r="H312" s="433"/>
      <c r="I312" s="433"/>
      <c r="J312" s="433"/>
      <c r="K312" s="433"/>
      <c r="L312" s="433"/>
      <c r="M312" s="433"/>
      <c r="N312" s="433"/>
      <c r="O312" s="433"/>
      <c r="P312" s="433"/>
      <c r="Q312" s="433"/>
      <c r="R312" s="433"/>
      <c r="S312" s="433"/>
      <c r="T312" s="433"/>
      <c r="U312" s="433"/>
      <c r="V312" s="433"/>
      <c r="W312" s="433"/>
      <c r="X312" s="433"/>
      <c r="Y312" s="433"/>
      <c r="Z312" s="433"/>
    </row>
    <row r="313">
      <c r="A313" s="433"/>
      <c r="B313" s="433"/>
      <c r="C313" s="433"/>
      <c r="D313" s="433"/>
      <c r="E313" s="433"/>
      <c r="F313" s="433"/>
      <c r="G313" s="433"/>
      <c r="H313" s="433"/>
      <c r="I313" s="433"/>
      <c r="J313" s="433"/>
      <c r="K313" s="433"/>
      <c r="L313" s="433"/>
      <c r="M313" s="433"/>
      <c r="N313" s="433"/>
      <c r="O313" s="433"/>
      <c r="P313" s="433"/>
      <c r="Q313" s="433"/>
      <c r="R313" s="433"/>
      <c r="S313" s="433"/>
      <c r="T313" s="433"/>
      <c r="U313" s="433"/>
      <c r="V313" s="433"/>
      <c r="W313" s="433"/>
      <c r="X313" s="433"/>
      <c r="Y313" s="433"/>
      <c r="Z313" s="433"/>
    </row>
    <row r="314">
      <c r="A314" s="433"/>
      <c r="B314" s="433"/>
      <c r="C314" s="433"/>
      <c r="D314" s="433"/>
      <c r="E314" s="433"/>
      <c r="F314" s="433"/>
      <c r="G314" s="433"/>
      <c r="H314" s="433"/>
      <c r="I314" s="433"/>
      <c r="J314" s="433"/>
      <c r="K314" s="433"/>
      <c r="L314" s="433"/>
      <c r="M314" s="433"/>
      <c r="N314" s="433"/>
      <c r="O314" s="433"/>
      <c r="P314" s="433"/>
      <c r="Q314" s="433"/>
      <c r="R314" s="433"/>
      <c r="S314" s="433"/>
      <c r="T314" s="433"/>
      <c r="U314" s="433"/>
      <c r="V314" s="433"/>
      <c r="W314" s="433"/>
      <c r="X314" s="433"/>
      <c r="Y314" s="433"/>
      <c r="Z314" s="433"/>
    </row>
    <row r="315">
      <c r="A315" s="433"/>
      <c r="B315" s="433"/>
      <c r="C315" s="433"/>
      <c r="D315" s="433"/>
      <c r="E315" s="433"/>
      <c r="F315" s="433"/>
      <c r="G315" s="433"/>
      <c r="H315" s="433"/>
      <c r="I315" s="433"/>
      <c r="J315" s="433"/>
      <c r="K315" s="433"/>
      <c r="L315" s="433"/>
      <c r="M315" s="433"/>
      <c r="N315" s="433"/>
      <c r="O315" s="433"/>
      <c r="P315" s="433"/>
      <c r="Q315" s="433"/>
      <c r="R315" s="433"/>
      <c r="S315" s="433"/>
      <c r="T315" s="433"/>
      <c r="U315" s="433"/>
      <c r="V315" s="433"/>
      <c r="W315" s="433"/>
      <c r="X315" s="433"/>
      <c r="Y315" s="433"/>
      <c r="Z315" s="433"/>
    </row>
    <row r="316">
      <c r="A316" s="433"/>
      <c r="B316" s="433"/>
      <c r="C316" s="433"/>
      <c r="D316" s="433"/>
      <c r="E316" s="433"/>
      <c r="F316" s="433"/>
      <c r="G316" s="433"/>
      <c r="H316" s="433"/>
      <c r="I316" s="433"/>
      <c r="J316" s="433"/>
      <c r="K316" s="433"/>
      <c r="L316" s="433"/>
      <c r="M316" s="433"/>
      <c r="N316" s="433"/>
      <c r="O316" s="433"/>
      <c r="P316" s="433"/>
      <c r="Q316" s="433"/>
      <c r="R316" s="433"/>
      <c r="S316" s="433"/>
      <c r="T316" s="433"/>
      <c r="U316" s="433"/>
      <c r="V316" s="433"/>
      <c r="W316" s="433"/>
      <c r="X316" s="433"/>
      <c r="Y316" s="433"/>
      <c r="Z316" s="433"/>
    </row>
    <row r="317">
      <c r="A317" s="433"/>
      <c r="B317" s="433"/>
      <c r="C317" s="433"/>
      <c r="D317" s="433"/>
      <c r="E317" s="433"/>
      <c r="F317" s="433"/>
      <c r="G317" s="433"/>
      <c r="H317" s="433"/>
      <c r="I317" s="433"/>
      <c r="J317" s="433"/>
      <c r="K317" s="433"/>
      <c r="L317" s="433"/>
      <c r="M317" s="433"/>
      <c r="N317" s="433"/>
      <c r="O317" s="433"/>
      <c r="P317" s="433"/>
      <c r="Q317" s="433"/>
      <c r="R317" s="433"/>
      <c r="S317" s="433"/>
      <c r="T317" s="433"/>
      <c r="U317" s="433"/>
      <c r="V317" s="433"/>
      <c r="W317" s="433"/>
      <c r="X317" s="433"/>
      <c r="Y317" s="433"/>
      <c r="Z317" s="433"/>
    </row>
    <row r="318">
      <c r="A318" s="433"/>
      <c r="B318" s="433"/>
      <c r="C318" s="433"/>
      <c r="D318" s="433"/>
      <c r="E318" s="433"/>
      <c r="F318" s="433"/>
      <c r="G318" s="433"/>
      <c r="H318" s="433"/>
      <c r="I318" s="433"/>
      <c r="J318" s="433"/>
      <c r="K318" s="433"/>
      <c r="L318" s="433"/>
      <c r="M318" s="433"/>
      <c r="N318" s="433"/>
      <c r="O318" s="433"/>
      <c r="P318" s="433"/>
      <c r="Q318" s="433"/>
      <c r="R318" s="433"/>
      <c r="S318" s="433"/>
      <c r="T318" s="433"/>
      <c r="U318" s="433"/>
      <c r="V318" s="433"/>
      <c r="W318" s="433"/>
      <c r="X318" s="433"/>
      <c r="Y318" s="433"/>
      <c r="Z318" s="433"/>
    </row>
    <row r="319">
      <c r="A319" s="433"/>
      <c r="B319" s="433"/>
      <c r="C319" s="433"/>
      <c r="D319" s="433"/>
      <c r="E319" s="433"/>
      <c r="F319" s="433"/>
      <c r="G319" s="433"/>
      <c r="H319" s="433"/>
      <c r="I319" s="433"/>
      <c r="J319" s="433"/>
      <c r="K319" s="433"/>
      <c r="L319" s="433"/>
      <c r="M319" s="433"/>
      <c r="N319" s="433"/>
      <c r="O319" s="433"/>
      <c r="P319" s="433"/>
      <c r="Q319" s="433"/>
      <c r="R319" s="433"/>
      <c r="S319" s="433"/>
      <c r="T319" s="433"/>
      <c r="U319" s="433"/>
      <c r="V319" s="433"/>
      <c r="W319" s="433"/>
      <c r="X319" s="433"/>
      <c r="Y319" s="433"/>
      <c r="Z319" s="433"/>
    </row>
    <row r="320">
      <c r="A320" s="433"/>
      <c r="B320" s="433"/>
      <c r="C320" s="433"/>
      <c r="D320" s="433"/>
      <c r="E320" s="433"/>
      <c r="F320" s="433"/>
      <c r="G320" s="433"/>
      <c r="H320" s="433"/>
      <c r="I320" s="433"/>
      <c r="J320" s="433"/>
      <c r="K320" s="433"/>
      <c r="L320" s="433"/>
      <c r="M320" s="433"/>
      <c r="N320" s="433"/>
      <c r="O320" s="433"/>
      <c r="P320" s="433"/>
      <c r="Q320" s="433"/>
      <c r="R320" s="433"/>
      <c r="S320" s="433"/>
      <c r="T320" s="433"/>
      <c r="U320" s="433"/>
      <c r="V320" s="433"/>
      <c r="W320" s="433"/>
      <c r="X320" s="433"/>
      <c r="Y320" s="433"/>
      <c r="Z320" s="433"/>
    </row>
    <row r="321">
      <c r="A321" s="433"/>
      <c r="B321" s="433"/>
      <c r="C321" s="433"/>
      <c r="D321" s="433"/>
      <c r="E321" s="433"/>
      <c r="F321" s="433"/>
      <c r="G321" s="433"/>
      <c r="H321" s="433"/>
      <c r="I321" s="433"/>
      <c r="J321" s="433"/>
      <c r="K321" s="433"/>
      <c r="L321" s="433"/>
      <c r="M321" s="433"/>
      <c r="N321" s="433"/>
      <c r="O321" s="433"/>
      <c r="P321" s="433"/>
      <c r="Q321" s="433"/>
      <c r="R321" s="433"/>
      <c r="S321" s="433"/>
      <c r="T321" s="433"/>
      <c r="U321" s="433"/>
      <c r="V321" s="433"/>
      <c r="W321" s="433"/>
      <c r="X321" s="433"/>
      <c r="Y321" s="433"/>
      <c r="Z321" s="433"/>
    </row>
    <row r="322">
      <c r="A322" s="433"/>
      <c r="B322" s="433"/>
      <c r="C322" s="433"/>
      <c r="D322" s="433"/>
      <c r="E322" s="433"/>
      <c r="F322" s="433"/>
      <c r="G322" s="433"/>
      <c r="H322" s="433"/>
      <c r="I322" s="433"/>
      <c r="J322" s="433"/>
      <c r="K322" s="433"/>
      <c r="L322" s="433"/>
      <c r="M322" s="433"/>
      <c r="N322" s="433"/>
      <c r="O322" s="433"/>
      <c r="P322" s="433"/>
      <c r="Q322" s="433"/>
      <c r="R322" s="433"/>
      <c r="S322" s="433"/>
      <c r="T322" s="433"/>
      <c r="U322" s="433"/>
      <c r="V322" s="433"/>
      <c r="W322" s="433"/>
      <c r="X322" s="433"/>
      <c r="Y322" s="433"/>
      <c r="Z322" s="433"/>
    </row>
    <row r="323">
      <c r="A323" s="433"/>
      <c r="B323" s="433"/>
      <c r="C323" s="433"/>
      <c r="D323" s="433"/>
      <c r="E323" s="433"/>
      <c r="F323" s="433"/>
      <c r="G323" s="433"/>
      <c r="H323" s="433"/>
      <c r="I323" s="433"/>
      <c r="J323" s="433"/>
      <c r="K323" s="433"/>
      <c r="L323" s="433"/>
      <c r="M323" s="433"/>
      <c r="N323" s="433"/>
      <c r="O323" s="433"/>
      <c r="P323" s="433"/>
      <c r="Q323" s="433"/>
      <c r="R323" s="433"/>
      <c r="S323" s="433"/>
      <c r="T323" s="433"/>
      <c r="U323" s="433"/>
      <c r="V323" s="433"/>
      <c r="W323" s="433"/>
      <c r="X323" s="433"/>
      <c r="Y323" s="433"/>
      <c r="Z323" s="433"/>
    </row>
    <row r="324">
      <c r="A324" s="433"/>
      <c r="B324" s="433"/>
      <c r="C324" s="433"/>
      <c r="D324" s="433"/>
      <c r="E324" s="433"/>
      <c r="F324" s="433"/>
      <c r="G324" s="433"/>
      <c r="H324" s="433"/>
      <c r="I324" s="433"/>
      <c r="J324" s="433"/>
      <c r="K324" s="433"/>
      <c r="L324" s="433"/>
      <c r="M324" s="433"/>
      <c r="N324" s="433"/>
      <c r="O324" s="433"/>
      <c r="P324" s="433"/>
      <c r="Q324" s="433"/>
      <c r="R324" s="433"/>
      <c r="S324" s="433"/>
      <c r="T324" s="433"/>
      <c r="U324" s="433"/>
      <c r="V324" s="433"/>
      <c r="W324" s="433"/>
      <c r="X324" s="433"/>
      <c r="Y324" s="433"/>
      <c r="Z324" s="433"/>
    </row>
    <row r="325">
      <c r="A325" s="433"/>
      <c r="B325" s="433"/>
      <c r="C325" s="433"/>
      <c r="D325" s="433"/>
      <c r="E325" s="433"/>
      <c r="F325" s="433"/>
      <c r="G325" s="433"/>
      <c r="H325" s="433"/>
      <c r="I325" s="433"/>
      <c r="J325" s="433"/>
      <c r="K325" s="433"/>
      <c r="L325" s="433"/>
      <c r="M325" s="433"/>
      <c r="N325" s="433"/>
      <c r="O325" s="433"/>
      <c r="P325" s="433"/>
      <c r="Q325" s="433"/>
      <c r="R325" s="433"/>
      <c r="S325" s="433"/>
      <c r="T325" s="433"/>
      <c r="U325" s="433"/>
      <c r="V325" s="433"/>
      <c r="W325" s="433"/>
      <c r="X325" s="433"/>
      <c r="Y325" s="433"/>
      <c r="Z325" s="433"/>
    </row>
    <row r="326">
      <c r="A326" s="433"/>
      <c r="B326" s="433"/>
      <c r="C326" s="433"/>
      <c r="D326" s="433"/>
      <c r="E326" s="433"/>
      <c r="F326" s="433"/>
      <c r="G326" s="433"/>
      <c r="H326" s="433"/>
      <c r="I326" s="433"/>
      <c r="J326" s="433"/>
      <c r="K326" s="433"/>
      <c r="L326" s="433"/>
      <c r="M326" s="433"/>
      <c r="N326" s="433"/>
      <c r="O326" s="433"/>
      <c r="P326" s="433"/>
      <c r="Q326" s="433"/>
      <c r="R326" s="433"/>
      <c r="S326" s="433"/>
      <c r="T326" s="433"/>
      <c r="U326" s="433"/>
      <c r="V326" s="433"/>
      <c r="W326" s="433"/>
      <c r="X326" s="433"/>
      <c r="Y326" s="433"/>
      <c r="Z326" s="433"/>
    </row>
    <row r="327">
      <c r="A327" s="433"/>
      <c r="B327" s="433"/>
      <c r="C327" s="433"/>
      <c r="D327" s="433"/>
      <c r="E327" s="433"/>
      <c r="F327" s="433"/>
      <c r="G327" s="433"/>
      <c r="H327" s="433"/>
      <c r="I327" s="433"/>
      <c r="J327" s="433"/>
      <c r="K327" s="433"/>
      <c r="L327" s="433"/>
      <c r="M327" s="433"/>
      <c r="N327" s="433"/>
      <c r="O327" s="433"/>
      <c r="P327" s="433"/>
      <c r="Q327" s="433"/>
      <c r="R327" s="433"/>
      <c r="S327" s="433"/>
      <c r="T327" s="433"/>
      <c r="U327" s="433"/>
      <c r="V327" s="433"/>
      <c r="W327" s="433"/>
      <c r="X327" s="433"/>
      <c r="Y327" s="433"/>
      <c r="Z327" s="433"/>
    </row>
    <row r="328">
      <c r="A328" s="433"/>
      <c r="B328" s="433"/>
      <c r="C328" s="433"/>
      <c r="D328" s="433"/>
      <c r="E328" s="433"/>
      <c r="F328" s="433"/>
      <c r="G328" s="433"/>
      <c r="H328" s="433"/>
      <c r="I328" s="433"/>
      <c r="J328" s="433"/>
      <c r="K328" s="433"/>
      <c r="L328" s="433"/>
      <c r="M328" s="433"/>
      <c r="N328" s="433"/>
      <c r="O328" s="433"/>
      <c r="P328" s="433"/>
      <c r="Q328" s="433"/>
      <c r="R328" s="433"/>
      <c r="S328" s="433"/>
      <c r="T328" s="433"/>
      <c r="U328" s="433"/>
      <c r="V328" s="433"/>
      <c r="W328" s="433"/>
      <c r="X328" s="433"/>
      <c r="Y328" s="433"/>
      <c r="Z328" s="433"/>
    </row>
    <row r="329">
      <c r="A329" s="433"/>
      <c r="B329" s="433"/>
      <c r="C329" s="433"/>
      <c r="D329" s="433"/>
      <c r="E329" s="433"/>
      <c r="F329" s="433"/>
      <c r="G329" s="433"/>
      <c r="H329" s="433"/>
      <c r="I329" s="433"/>
      <c r="J329" s="433"/>
      <c r="K329" s="433"/>
      <c r="L329" s="433"/>
      <c r="M329" s="433"/>
      <c r="N329" s="433"/>
      <c r="O329" s="433"/>
      <c r="P329" s="433"/>
      <c r="Q329" s="433"/>
      <c r="R329" s="433"/>
      <c r="S329" s="433"/>
      <c r="T329" s="433"/>
      <c r="U329" s="433"/>
      <c r="V329" s="433"/>
      <c r="W329" s="433"/>
      <c r="X329" s="433"/>
      <c r="Y329" s="433"/>
      <c r="Z329" s="433"/>
    </row>
    <row r="330">
      <c r="A330" s="433"/>
      <c r="B330" s="433"/>
      <c r="C330" s="433"/>
      <c r="D330" s="433"/>
      <c r="E330" s="433"/>
      <c r="F330" s="433"/>
      <c r="G330" s="433"/>
      <c r="H330" s="433"/>
      <c r="I330" s="433"/>
      <c r="J330" s="433"/>
      <c r="K330" s="433"/>
      <c r="L330" s="433"/>
      <c r="M330" s="433"/>
      <c r="N330" s="433"/>
      <c r="O330" s="433"/>
      <c r="P330" s="433"/>
      <c r="Q330" s="433"/>
      <c r="R330" s="433"/>
      <c r="S330" s="433"/>
      <c r="T330" s="433"/>
      <c r="U330" s="433"/>
      <c r="V330" s="433"/>
      <c r="W330" s="433"/>
      <c r="X330" s="433"/>
      <c r="Y330" s="433"/>
      <c r="Z330" s="433"/>
    </row>
    <row r="331">
      <c r="A331" s="433"/>
      <c r="B331" s="433"/>
      <c r="C331" s="433"/>
      <c r="D331" s="433"/>
      <c r="E331" s="433"/>
      <c r="F331" s="433"/>
      <c r="G331" s="433"/>
      <c r="H331" s="433"/>
      <c r="I331" s="433"/>
      <c r="J331" s="433"/>
      <c r="K331" s="433"/>
      <c r="L331" s="433"/>
      <c r="M331" s="433"/>
      <c r="N331" s="433"/>
      <c r="O331" s="433"/>
      <c r="P331" s="433"/>
      <c r="Q331" s="433"/>
      <c r="R331" s="433"/>
      <c r="S331" s="433"/>
      <c r="T331" s="433"/>
      <c r="U331" s="433"/>
      <c r="V331" s="433"/>
      <c r="W331" s="433"/>
      <c r="X331" s="433"/>
      <c r="Y331" s="433"/>
      <c r="Z331" s="433"/>
    </row>
    <row r="332">
      <c r="A332" s="433"/>
      <c r="B332" s="433"/>
      <c r="C332" s="433"/>
      <c r="D332" s="433"/>
      <c r="E332" s="433"/>
      <c r="F332" s="433"/>
      <c r="G332" s="433"/>
      <c r="H332" s="433"/>
      <c r="I332" s="433"/>
      <c r="J332" s="433"/>
      <c r="K332" s="433"/>
      <c r="L332" s="433"/>
      <c r="M332" s="433"/>
      <c r="N332" s="433"/>
      <c r="O332" s="433"/>
      <c r="P332" s="433"/>
      <c r="Q332" s="433"/>
      <c r="R332" s="433"/>
      <c r="S332" s="433"/>
      <c r="T332" s="433"/>
      <c r="U332" s="433"/>
      <c r="V332" s="433"/>
      <c r="W332" s="433"/>
      <c r="X332" s="433"/>
      <c r="Y332" s="433"/>
      <c r="Z332" s="433"/>
    </row>
    <row r="333">
      <c r="A333" s="433"/>
      <c r="B333" s="433"/>
      <c r="C333" s="433"/>
      <c r="D333" s="433"/>
      <c r="E333" s="433"/>
      <c r="F333" s="433"/>
      <c r="G333" s="433"/>
      <c r="H333" s="433"/>
      <c r="I333" s="433"/>
      <c r="J333" s="433"/>
      <c r="K333" s="433"/>
      <c r="L333" s="433"/>
      <c r="M333" s="433"/>
      <c r="N333" s="433"/>
      <c r="O333" s="433"/>
      <c r="P333" s="433"/>
      <c r="Q333" s="433"/>
      <c r="R333" s="433"/>
      <c r="S333" s="433"/>
      <c r="T333" s="433"/>
      <c r="U333" s="433"/>
      <c r="V333" s="433"/>
      <c r="W333" s="433"/>
      <c r="X333" s="433"/>
      <c r="Y333" s="433"/>
      <c r="Z333" s="433"/>
    </row>
    <row r="334">
      <c r="A334" s="433"/>
      <c r="B334" s="433"/>
      <c r="C334" s="433"/>
      <c r="D334" s="433"/>
      <c r="E334" s="433"/>
      <c r="F334" s="433"/>
      <c r="G334" s="433"/>
      <c r="H334" s="433"/>
      <c r="I334" s="433"/>
      <c r="J334" s="433"/>
      <c r="K334" s="433"/>
      <c r="L334" s="433"/>
      <c r="M334" s="433"/>
      <c r="N334" s="433"/>
      <c r="O334" s="433"/>
      <c r="P334" s="433"/>
      <c r="Q334" s="433"/>
      <c r="R334" s="433"/>
      <c r="S334" s="433"/>
      <c r="T334" s="433"/>
      <c r="U334" s="433"/>
      <c r="V334" s="433"/>
      <c r="W334" s="433"/>
      <c r="X334" s="433"/>
      <c r="Y334" s="433"/>
      <c r="Z334" s="433"/>
    </row>
    <row r="335">
      <c r="A335" s="433"/>
      <c r="B335" s="433"/>
      <c r="C335" s="433"/>
      <c r="D335" s="433"/>
      <c r="E335" s="433"/>
      <c r="F335" s="433"/>
      <c r="G335" s="433"/>
      <c r="H335" s="433"/>
      <c r="I335" s="433"/>
      <c r="J335" s="433"/>
      <c r="K335" s="433"/>
      <c r="L335" s="433"/>
      <c r="M335" s="433"/>
      <c r="N335" s="433"/>
      <c r="O335" s="433"/>
      <c r="P335" s="433"/>
      <c r="Q335" s="433"/>
      <c r="R335" s="433"/>
      <c r="S335" s="433"/>
      <c r="T335" s="433"/>
      <c r="U335" s="433"/>
      <c r="V335" s="433"/>
      <c r="W335" s="433"/>
      <c r="X335" s="433"/>
      <c r="Y335" s="433"/>
      <c r="Z335" s="433"/>
    </row>
    <row r="336">
      <c r="A336" s="433"/>
      <c r="B336" s="433"/>
      <c r="C336" s="433"/>
      <c r="D336" s="433"/>
      <c r="E336" s="433"/>
      <c r="F336" s="433"/>
      <c r="G336" s="433"/>
      <c r="H336" s="433"/>
      <c r="I336" s="433"/>
      <c r="J336" s="433"/>
      <c r="K336" s="433"/>
      <c r="L336" s="433"/>
      <c r="M336" s="433"/>
      <c r="N336" s="433"/>
      <c r="O336" s="433"/>
      <c r="P336" s="433"/>
      <c r="Q336" s="433"/>
      <c r="R336" s="433"/>
      <c r="S336" s="433"/>
      <c r="T336" s="433"/>
      <c r="U336" s="433"/>
      <c r="V336" s="433"/>
      <c r="W336" s="433"/>
      <c r="X336" s="433"/>
      <c r="Y336" s="433"/>
      <c r="Z336" s="433"/>
    </row>
    <row r="337">
      <c r="A337" s="433"/>
      <c r="B337" s="433"/>
      <c r="C337" s="433"/>
      <c r="D337" s="433"/>
      <c r="E337" s="433"/>
      <c r="F337" s="433"/>
      <c r="G337" s="433"/>
      <c r="H337" s="433"/>
      <c r="I337" s="433"/>
      <c r="J337" s="433"/>
      <c r="K337" s="433"/>
      <c r="L337" s="433"/>
      <c r="M337" s="433"/>
      <c r="N337" s="433"/>
      <c r="O337" s="433"/>
      <c r="P337" s="433"/>
      <c r="Q337" s="433"/>
      <c r="R337" s="433"/>
      <c r="S337" s="433"/>
      <c r="T337" s="433"/>
      <c r="U337" s="433"/>
      <c r="V337" s="433"/>
      <c r="W337" s="433"/>
      <c r="X337" s="433"/>
      <c r="Y337" s="433"/>
      <c r="Z337" s="433"/>
    </row>
    <row r="338">
      <c r="A338" s="433"/>
      <c r="B338" s="433"/>
      <c r="C338" s="433"/>
      <c r="D338" s="433"/>
      <c r="E338" s="433"/>
      <c r="F338" s="433"/>
      <c r="G338" s="433"/>
      <c r="H338" s="433"/>
      <c r="I338" s="433"/>
      <c r="J338" s="433"/>
      <c r="K338" s="433"/>
      <c r="L338" s="433"/>
      <c r="M338" s="433"/>
      <c r="N338" s="433"/>
      <c r="O338" s="433"/>
      <c r="P338" s="433"/>
      <c r="Q338" s="433"/>
      <c r="R338" s="433"/>
      <c r="S338" s="433"/>
      <c r="T338" s="433"/>
      <c r="U338" s="433"/>
      <c r="V338" s="433"/>
      <c r="W338" s="433"/>
      <c r="X338" s="433"/>
      <c r="Y338" s="433"/>
      <c r="Z338" s="433"/>
    </row>
    <row r="339">
      <c r="A339" s="433"/>
      <c r="B339" s="433"/>
      <c r="C339" s="433"/>
      <c r="D339" s="433"/>
      <c r="E339" s="433"/>
      <c r="F339" s="433"/>
      <c r="G339" s="433"/>
      <c r="H339" s="433"/>
      <c r="I339" s="433"/>
      <c r="J339" s="433"/>
      <c r="K339" s="433"/>
      <c r="L339" s="433"/>
      <c r="M339" s="433"/>
      <c r="N339" s="433"/>
      <c r="O339" s="433"/>
      <c r="P339" s="433"/>
      <c r="Q339" s="433"/>
      <c r="R339" s="433"/>
      <c r="S339" s="433"/>
      <c r="T339" s="433"/>
      <c r="U339" s="433"/>
      <c r="V339" s="433"/>
      <c r="W339" s="433"/>
      <c r="X339" s="433"/>
      <c r="Y339" s="433"/>
      <c r="Z339" s="433"/>
    </row>
    <row r="340">
      <c r="A340" s="433"/>
      <c r="B340" s="433"/>
      <c r="C340" s="433"/>
      <c r="D340" s="433"/>
      <c r="E340" s="433"/>
      <c r="F340" s="433"/>
      <c r="G340" s="433"/>
      <c r="H340" s="433"/>
      <c r="I340" s="433"/>
      <c r="J340" s="433"/>
      <c r="K340" s="433"/>
      <c r="L340" s="433"/>
      <c r="M340" s="433"/>
      <c r="N340" s="433"/>
      <c r="O340" s="433"/>
      <c r="P340" s="433"/>
      <c r="Q340" s="433"/>
      <c r="R340" s="433"/>
      <c r="S340" s="433"/>
      <c r="T340" s="433"/>
      <c r="U340" s="433"/>
      <c r="V340" s="433"/>
      <c r="W340" s="433"/>
      <c r="X340" s="433"/>
      <c r="Y340" s="433"/>
      <c r="Z340" s="433"/>
    </row>
    <row r="341">
      <c r="A341" s="433"/>
      <c r="B341" s="433"/>
      <c r="C341" s="433"/>
      <c r="D341" s="433"/>
      <c r="E341" s="433"/>
      <c r="F341" s="433"/>
      <c r="G341" s="433"/>
      <c r="H341" s="433"/>
      <c r="I341" s="433"/>
      <c r="J341" s="433"/>
      <c r="K341" s="433"/>
      <c r="L341" s="433"/>
      <c r="M341" s="433"/>
      <c r="N341" s="433"/>
      <c r="O341" s="433"/>
      <c r="P341" s="433"/>
      <c r="Q341" s="433"/>
      <c r="R341" s="433"/>
      <c r="S341" s="433"/>
      <c r="T341" s="433"/>
      <c r="U341" s="433"/>
      <c r="V341" s="433"/>
      <c r="W341" s="433"/>
      <c r="X341" s="433"/>
      <c r="Y341" s="433"/>
      <c r="Z341" s="433"/>
    </row>
    <row r="342">
      <c r="A342" s="433"/>
      <c r="B342" s="433"/>
      <c r="C342" s="433"/>
      <c r="D342" s="433"/>
      <c r="E342" s="433"/>
      <c r="F342" s="433"/>
      <c r="G342" s="433"/>
      <c r="H342" s="433"/>
      <c r="I342" s="433"/>
      <c r="J342" s="433"/>
      <c r="K342" s="433"/>
      <c r="L342" s="433"/>
      <c r="M342" s="433"/>
      <c r="N342" s="433"/>
      <c r="O342" s="433"/>
      <c r="P342" s="433"/>
      <c r="Q342" s="433"/>
      <c r="R342" s="433"/>
      <c r="S342" s="433"/>
      <c r="T342" s="433"/>
      <c r="U342" s="433"/>
      <c r="V342" s="433"/>
      <c r="W342" s="433"/>
      <c r="X342" s="433"/>
      <c r="Y342" s="433"/>
      <c r="Z342" s="433"/>
    </row>
    <row r="343">
      <c r="A343" s="433"/>
      <c r="B343" s="433"/>
      <c r="C343" s="433"/>
      <c r="D343" s="433"/>
      <c r="E343" s="433"/>
      <c r="F343" s="433"/>
      <c r="G343" s="433"/>
      <c r="H343" s="433"/>
      <c r="I343" s="433"/>
      <c r="J343" s="433"/>
      <c r="K343" s="433"/>
      <c r="L343" s="433"/>
      <c r="M343" s="433"/>
      <c r="N343" s="433"/>
      <c r="O343" s="433"/>
      <c r="P343" s="433"/>
      <c r="Q343" s="433"/>
      <c r="R343" s="433"/>
      <c r="S343" s="433"/>
      <c r="T343" s="433"/>
      <c r="U343" s="433"/>
      <c r="V343" s="433"/>
      <c r="W343" s="433"/>
      <c r="X343" s="433"/>
      <c r="Y343" s="433"/>
      <c r="Z343" s="433"/>
    </row>
    <row r="344">
      <c r="A344" s="433"/>
      <c r="B344" s="433"/>
      <c r="C344" s="433"/>
      <c r="D344" s="433"/>
      <c r="E344" s="433"/>
      <c r="F344" s="433"/>
      <c r="G344" s="433"/>
      <c r="H344" s="433"/>
      <c r="I344" s="433"/>
      <c r="J344" s="433"/>
      <c r="K344" s="433"/>
      <c r="L344" s="433"/>
      <c r="M344" s="433"/>
      <c r="N344" s="433"/>
      <c r="O344" s="433"/>
      <c r="P344" s="433"/>
      <c r="Q344" s="433"/>
      <c r="R344" s="433"/>
      <c r="S344" s="433"/>
      <c r="T344" s="433"/>
      <c r="U344" s="433"/>
      <c r="V344" s="433"/>
      <c r="W344" s="433"/>
      <c r="X344" s="433"/>
      <c r="Y344" s="433"/>
      <c r="Z344" s="433"/>
    </row>
    <row r="345">
      <c r="A345" s="433"/>
      <c r="B345" s="433"/>
      <c r="C345" s="433"/>
      <c r="D345" s="433"/>
      <c r="E345" s="433"/>
      <c r="F345" s="433"/>
      <c r="G345" s="433"/>
      <c r="H345" s="433"/>
      <c r="I345" s="433"/>
      <c r="J345" s="433"/>
      <c r="K345" s="433"/>
      <c r="L345" s="433"/>
      <c r="M345" s="433"/>
      <c r="N345" s="433"/>
      <c r="O345" s="433"/>
      <c r="P345" s="433"/>
      <c r="Q345" s="433"/>
      <c r="R345" s="433"/>
      <c r="S345" s="433"/>
      <c r="T345" s="433"/>
      <c r="U345" s="433"/>
      <c r="V345" s="433"/>
      <c r="W345" s="433"/>
      <c r="X345" s="433"/>
      <c r="Y345" s="433"/>
      <c r="Z345" s="433"/>
    </row>
    <row r="346">
      <c r="A346" s="433"/>
      <c r="B346" s="433"/>
      <c r="C346" s="433"/>
      <c r="D346" s="433"/>
      <c r="E346" s="433"/>
      <c r="F346" s="433"/>
      <c r="G346" s="433"/>
      <c r="H346" s="433"/>
      <c r="I346" s="433"/>
      <c r="J346" s="433"/>
      <c r="K346" s="433"/>
      <c r="L346" s="433"/>
      <c r="M346" s="433"/>
      <c r="N346" s="433"/>
      <c r="O346" s="433"/>
      <c r="P346" s="433"/>
      <c r="Q346" s="433"/>
      <c r="R346" s="433"/>
      <c r="S346" s="433"/>
      <c r="T346" s="433"/>
      <c r="U346" s="433"/>
      <c r="V346" s="433"/>
      <c r="W346" s="433"/>
      <c r="X346" s="433"/>
      <c r="Y346" s="433"/>
      <c r="Z346" s="433"/>
    </row>
    <row r="347">
      <c r="A347" s="433"/>
      <c r="B347" s="433"/>
      <c r="C347" s="433"/>
      <c r="D347" s="433"/>
      <c r="E347" s="433"/>
      <c r="F347" s="433"/>
      <c r="G347" s="433"/>
      <c r="H347" s="433"/>
      <c r="I347" s="433"/>
      <c r="J347" s="433"/>
      <c r="K347" s="433"/>
      <c r="L347" s="433"/>
      <c r="M347" s="433"/>
      <c r="N347" s="433"/>
      <c r="O347" s="433"/>
      <c r="P347" s="433"/>
      <c r="Q347" s="433"/>
      <c r="R347" s="433"/>
      <c r="S347" s="433"/>
      <c r="T347" s="433"/>
      <c r="U347" s="433"/>
      <c r="V347" s="433"/>
      <c r="W347" s="433"/>
      <c r="X347" s="433"/>
      <c r="Y347" s="433"/>
      <c r="Z347" s="433"/>
    </row>
    <row r="348">
      <c r="A348" s="433"/>
      <c r="B348" s="433"/>
      <c r="C348" s="433"/>
      <c r="D348" s="433"/>
      <c r="E348" s="433"/>
      <c r="F348" s="433"/>
      <c r="G348" s="433"/>
      <c r="H348" s="433"/>
      <c r="I348" s="433"/>
      <c r="J348" s="433"/>
      <c r="K348" s="433"/>
      <c r="L348" s="433"/>
      <c r="M348" s="433"/>
      <c r="N348" s="433"/>
      <c r="O348" s="433"/>
      <c r="P348" s="433"/>
      <c r="Q348" s="433"/>
      <c r="R348" s="433"/>
      <c r="S348" s="433"/>
      <c r="T348" s="433"/>
      <c r="U348" s="433"/>
      <c r="V348" s="433"/>
      <c r="W348" s="433"/>
      <c r="X348" s="433"/>
      <c r="Y348" s="433"/>
      <c r="Z348" s="433"/>
    </row>
    <row r="349">
      <c r="A349" s="433"/>
      <c r="B349" s="433"/>
      <c r="C349" s="433"/>
      <c r="D349" s="433"/>
      <c r="E349" s="433"/>
      <c r="F349" s="433"/>
      <c r="G349" s="433"/>
      <c r="H349" s="433"/>
      <c r="I349" s="433"/>
      <c r="J349" s="433"/>
      <c r="K349" s="433"/>
      <c r="L349" s="433"/>
      <c r="M349" s="433"/>
      <c r="N349" s="433"/>
      <c r="O349" s="433"/>
      <c r="P349" s="433"/>
      <c r="Q349" s="433"/>
      <c r="R349" s="433"/>
      <c r="S349" s="433"/>
      <c r="T349" s="433"/>
      <c r="U349" s="433"/>
      <c r="V349" s="433"/>
      <c r="W349" s="433"/>
      <c r="X349" s="433"/>
      <c r="Y349" s="433"/>
      <c r="Z349" s="433"/>
    </row>
    <row r="350">
      <c r="A350" s="433"/>
      <c r="B350" s="433"/>
      <c r="C350" s="433"/>
      <c r="D350" s="433"/>
      <c r="E350" s="433"/>
      <c r="F350" s="433"/>
      <c r="G350" s="433"/>
      <c r="H350" s="433"/>
      <c r="I350" s="433"/>
      <c r="J350" s="433"/>
      <c r="K350" s="433"/>
      <c r="L350" s="433"/>
      <c r="M350" s="433"/>
      <c r="N350" s="433"/>
      <c r="O350" s="433"/>
      <c r="P350" s="433"/>
      <c r="Q350" s="433"/>
      <c r="R350" s="433"/>
      <c r="S350" s="433"/>
      <c r="T350" s="433"/>
      <c r="U350" s="433"/>
      <c r="V350" s="433"/>
      <c r="W350" s="433"/>
      <c r="X350" s="433"/>
      <c r="Y350" s="433"/>
      <c r="Z350" s="433"/>
    </row>
    <row r="351">
      <c r="A351" s="433"/>
      <c r="B351" s="433"/>
      <c r="C351" s="433"/>
      <c r="D351" s="433"/>
      <c r="E351" s="433"/>
      <c r="F351" s="433"/>
      <c r="G351" s="433"/>
      <c r="H351" s="433"/>
      <c r="I351" s="433"/>
      <c r="J351" s="433"/>
      <c r="K351" s="433"/>
      <c r="L351" s="433"/>
      <c r="M351" s="433"/>
      <c r="N351" s="433"/>
      <c r="O351" s="433"/>
      <c r="P351" s="433"/>
      <c r="Q351" s="433"/>
      <c r="R351" s="433"/>
      <c r="S351" s="433"/>
      <c r="T351" s="433"/>
      <c r="U351" s="433"/>
      <c r="V351" s="433"/>
      <c r="W351" s="433"/>
      <c r="X351" s="433"/>
      <c r="Y351" s="433"/>
      <c r="Z351" s="433"/>
    </row>
    <row r="352">
      <c r="A352" s="433"/>
      <c r="B352" s="433"/>
      <c r="C352" s="433"/>
      <c r="D352" s="433"/>
      <c r="E352" s="433"/>
      <c r="F352" s="433"/>
      <c r="G352" s="433"/>
      <c r="H352" s="433"/>
      <c r="I352" s="433"/>
      <c r="J352" s="433"/>
      <c r="K352" s="433"/>
      <c r="L352" s="433"/>
      <c r="M352" s="433"/>
      <c r="N352" s="433"/>
      <c r="O352" s="433"/>
      <c r="P352" s="433"/>
      <c r="Q352" s="433"/>
      <c r="R352" s="433"/>
      <c r="S352" s="433"/>
      <c r="T352" s="433"/>
      <c r="U352" s="433"/>
      <c r="V352" s="433"/>
      <c r="W352" s="433"/>
      <c r="X352" s="433"/>
      <c r="Y352" s="433"/>
      <c r="Z352" s="433"/>
    </row>
    <row r="353">
      <c r="A353" s="433"/>
      <c r="B353" s="433"/>
      <c r="C353" s="433"/>
      <c r="D353" s="433"/>
      <c r="E353" s="433"/>
      <c r="F353" s="433"/>
      <c r="G353" s="433"/>
      <c r="H353" s="433"/>
      <c r="I353" s="433"/>
      <c r="J353" s="433"/>
      <c r="K353" s="433"/>
      <c r="L353" s="433"/>
      <c r="M353" s="433"/>
      <c r="N353" s="433"/>
      <c r="O353" s="433"/>
      <c r="P353" s="433"/>
      <c r="Q353" s="433"/>
      <c r="R353" s="433"/>
      <c r="S353" s="433"/>
      <c r="T353" s="433"/>
      <c r="U353" s="433"/>
      <c r="V353" s="433"/>
      <c r="W353" s="433"/>
      <c r="X353" s="433"/>
      <c r="Y353" s="433"/>
      <c r="Z353" s="433"/>
    </row>
    <row r="354">
      <c r="A354" s="433"/>
      <c r="B354" s="433"/>
      <c r="C354" s="433"/>
      <c r="D354" s="433"/>
      <c r="E354" s="433"/>
      <c r="F354" s="433"/>
      <c r="G354" s="433"/>
      <c r="H354" s="433"/>
      <c r="I354" s="433"/>
      <c r="J354" s="433"/>
      <c r="K354" s="433"/>
      <c r="L354" s="433"/>
      <c r="M354" s="433"/>
      <c r="N354" s="433"/>
      <c r="O354" s="433"/>
      <c r="P354" s="433"/>
      <c r="Q354" s="433"/>
      <c r="R354" s="433"/>
      <c r="S354" s="433"/>
      <c r="T354" s="433"/>
      <c r="U354" s="433"/>
      <c r="V354" s="433"/>
      <c r="W354" s="433"/>
      <c r="X354" s="433"/>
      <c r="Y354" s="433"/>
      <c r="Z354" s="433"/>
    </row>
    <row r="355">
      <c r="A355" s="433"/>
      <c r="B355" s="433"/>
      <c r="C355" s="433"/>
      <c r="D355" s="433"/>
      <c r="E355" s="433"/>
      <c r="F355" s="433"/>
      <c r="G355" s="433"/>
      <c r="H355" s="433"/>
      <c r="I355" s="433"/>
      <c r="J355" s="433"/>
      <c r="K355" s="433"/>
      <c r="L355" s="433"/>
      <c r="M355" s="433"/>
      <c r="N355" s="433"/>
      <c r="O355" s="433"/>
      <c r="P355" s="433"/>
      <c r="Q355" s="433"/>
      <c r="R355" s="433"/>
      <c r="S355" s="433"/>
      <c r="T355" s="433"/>
      <c r="U355" s="433"/>
      <c r="V355" s="433"/>
      <c r="W355" s="433"/>
      <c r="X355" s="433"/>
      <c r="Y355" s="433"/>
      <c r="Z355" s="433"/>
    </row>
    <row r="356">
      <c r="A356" s="433"/>
      <c r="B356" s="433"/>
      <c r="C356" s="433"/>
      <c r="D356" s="433"/>
      <c r="E356" s="433"/>
      <c r="F356" s="433"/>
      <c r="G356" s="433"/>
      <c r="H356" s="433"/>
      <c r="I356" s="433"/>
      <c r="J356" s="433"/>
      <c r="K356" s="433"/>
      <c r="L356" s="433"/>
      <c r="M356" s="433"/>
      <c r="N356" s="433"/>
      <c r="O356" s="433"/>
      <c r="P356" s="433"/>
      <c r="Q356" s="433"/>
      <c r="R356" s="433"/>
      <c r="S356" s="433"/>
      <c r="T356" s="433"/>
      <c r="U356" s="433"/>
      <c r="V356" s="433"/>
      <c r="W356" s="433"/>
      <c r="X356" s="433"/>
      <c r="Y356" s="433"/>
      <c r="Z356" s="433"/>
    </row>
    <row r="357">
      <c r="A357" s="433"/>
      <c r="B357" s="433"/>
      <c r="C357" s="433"/>
      <c r="D357" s="433"/>
      <c r="E357" s="433"/>
      <c r="F357" s="433"/>
      <c r="G357" s="433"/>
      <c r="H357" s="433"/>
      <c r="I357" s="433"/>
      <c r="J357" s="433"/>
      <c r="K357" s="433"/>
      <c r="L357" s="433"/>
      <c r="M357" s="433"/>
      <c r="N357" s="433"/>
      <c r="O357" s="433"/>
      <c r="P357" s="433"/>
      <c r="Q357" s="433"/>
      <c r="R357" s="433"/>
      <c r="S357" s="433"/>
      <c r="T357" s="433"/>
      <c r="U357" s="433"/>
      <c r="V357" s="433"/>
      <c r="W357" s="433"/>
      <c r="X357" s="433"/>
      <c r="Y357" s="433"/>
      <c r="Z357" s="433"/>
    </row>
    <row r="358">
      <c r="A358" s="433"/>
      <c r="B358" s="433"/>
      <c r="C358" s="433"/>
      <c r="D358" s="433"/>
      <c r="E358" s="433"/>
      <c r="F358" s="433"/>
      <c r="G358" s="433"/>
      <c r="H358" s="433"/>
      <c r="I358" s="433"/>
      <c r="J358" s="433"/>
      <c r="K358" s="433"/>
      <c r="L358" s="433"/>
      <c r="M358" s="433"/>
      <c r="N358" s="433"/>
      <c r="O358" s="433"/>
      <c r="P358" s="433"/>
      <c r="Q358" s="433"/>
      <c r="R358" s="433"/>
      <c r="S358" s="433"/>
      <c r="T358" s="433"/>
      <c r="U358" s="433"/>
      <c r="V358" s="433"/>
      <c r="W358" s="433"/>
      <c r="X358" s="433"/>
      <c r="Y358" s="433"/>
      <c r="Z358" s="433"/>
    </row>
    <row r="359">
      <c r="A359" s="433"/>
      <c r="B359" s="433"/>
      <c r="C359" s="433"/>
      <c r="D359" s="433"/>
      <c r="E359" s="433"/>
      <c r="F359" s="433"/>
      <c r="G359" s="433"/>
      <c r="H359" s="433"/>
      <c r="I359" s="433"/>
      <c r="J359" s="433"/>
      <c r="K359" s="433"/>
      <c r="L359" s="433"/>
      <c r="M359" s="433"/>
      <c r="N359" s="433"/>
      <c r="O359" s="433"/>
      <c r="P359" s="433"/>
      <c r="Q359" s="433"/>
      <c r="R359" s="433"/>
      <c r="S359" s="433"/>
      <c r="T359" s="433"/>
      <c r="U359" s="433"/>
      <c r="V359" s="433"/>
      <c r="W359" s="433"/>
      <c r="X359" s="433"/>
      <c r="Y359" s="433"/>
      <c r="Z359" s="433"/>
    </row>
    <row r="360">
      <c r="A360" s="433"/>
      <c r="B360" s="433"/>
      <c r="C360" s="433"/>
      <c r="D360" s="433"/>
      <c r="E360" s="433"/>
      <c r="F360" s="433"/>
      <c r="G360" s="433"/>
      <c r="H360" s="433"/>
      <c r="I360" s="433"/>
      <c r="J360" s="433"/>
      <c r="K360" s="433"/>
      <c r="L360" s="433"/>
      <c r="M360" s="433"/>
      <c r="N360" s="433"/>
      <c r="O360" s="433"/>
      <c r="P360" s="433"/>
      <c r="Q360" s="433"/>
      <c r="R360" s="433"/>
      <c r="S360" s="433"/>
      <c r="T360" s="433"/>
      <c r="U360" s="433"/>
      <c r="V360" s="433"/>
      <c r="W360" s="433"/>
      <c r="X360" s="433"/>
      <c r="Y360" s="433"/>
      <c r="Z360" s="433"/>
    </row>
    <row r="361">
      <c r="A361" s="433"/>
      <c r="B361" s="433"/>
      <c r="C361" s="433"/>
      <c r="D361" s="433"/>
      <c r="E361" s="433"/>
      <c r="F361" s="433"/>
      <c r="G361" s="433"/>
      <c r="H361" s="433"/>
      <c r="I361" s="433"/>
      <c r="J361" s="433"/>
      <c r="K361" s="433"/>
      <c r="L361" s="433"/>
      <c r="M361" s="433"/>
      <c r="N361" s="433"/>
      <c r="O361" s="433"/>
      <c r="P361" s="433"/>
      <c r="Q361" s="433"/>
      <c r="R361" s="433"/>
      <c r="S361" s="433"/>
      <c r="T361" s="433"/>
      <c r="U361" s="433"/>
      <c r="V361" s="433"/>
      <c r="W361" s="433"/>
      <c r="X361" s="433"/>
      <c r="Y361" s="433"/>
      <c r="Z361" s="433"/>
    </row>
    <row r="362">
      <c r="A362" s="433"/>
      <c r="B362" s="433"/>
      <c r="C362" s="433"/>
      <c r="D362" s="433"/>
      <c r="E362" s="433"/>
      <c r="F362" s="433"/>
      <c r="G362" s="433"/>
      <c r="H362" s="433"/>
      <c r="I362" s="433"/>
      <c r="J362" s="433"/>
      <c r="K362" s="433"/>
      <c r="L362" s="433"/>
      <c r="M362" s="433"/>
      <c r="N362" s="433"/>
      <c r="O362" s="433"/>
      <c r="P362" s="433"/>
      <c r="Q362" s="433"/>
      <c r="R362" s="433"/>
      <c r="S362" s="433"/>
      <c r="T362" s="433"/>
      <c r="U362" s="433"/>
      <c r="V362" s="433"/>
      <c r="W362" s="433"/>
      <c r="X362" s="433"/>
      <c r="Y362" s="433"/>
      <c r="Z362" s="433"/>
    </row>
    <row r="363">
      <c r="A363" s="433"/>
      <c r="B363" s="433"/>
      <c r="C363" s="433"/>
      <c r="D363" s="433"/>
      <c r="E363" s="433"/>
      <c r="F363" s="433"/>
      <c r="G363" s="433"/>
      <c r="H363" s="433"/>
      <c r="I363" s="433"/>
      <c r="J363" s="433"/>
      <c r="K363" s="433"/>
      <c r="L363" s="433"/>
      <c r="M363" s="433"/>
      <c r="N363" s="433"/>
      <c r="O363" s="433"/>
      <c r="P363" s="433"/>
      <c r="Q363" s="433"/>
      <c r="R363" s="433"/>
      <c r="S363" s="433"/>
      <c r="T363" s="433"/>
      <c r="U363" s="433"/>
      <c r="V363" s="433"/>
      <c r="W363" s="433"/>
      <c r="X363" s="433"/>
      <c r="Y363" s="433"/>
      <c r="Z363" s="433"/>
    </row>
    <row r="364">
      <c r="A364" s="433"/>
      <c r="B364" s="433"/>
      <c r="C364" s="433"/>
      <c r="D364" s="433"/>
      <c r="E364" s="433"/>
      <c r="F364" s="433"/>
      <c r="G364" s="433"/>
      <c r="H364" s="433"/>
      <c r="I364" s="433"/>
      <c r="J364" s="433"/>
      <c r="K364" s="433"/>
      <c r="L364" s="433"/>
      <c r="M364" s="433"/>
      <c r="N364" s="433"/>
      <c r="O364" s="433"/>
      <c r="P364" s="433"/>
      <c r="Q364" s="433"/>
      <c r="R364" s="433"/>
      <c r="S364" s="433"/>
      <c r="T364" s="433"/>
      <c r="U364" s="433"/>
      <c r="V364" s="433"/>
      <c r="W364" s="433"/>
      <c r="X364" s="433"/>
      <c r="Y364" s="433"/>
      <c r="Z364" s="433"/>
    </row>
    <row r="365">
      <c r="A365" s="433"/>
      <c r="B365" s="433"/>
      <c r="C365" s="433"/>
      <c r="D365" s="433"/>
      <c r="E365" s="433"/>
      <c r="F365" s="433"/>
      <c r="G365" s="433"/>
      <c r="H365" s="433"/>
      <c r="I365" s="433"/>
      <c r="J365" s="433"/>
      <c r="K365" s="433"/>
      <c r="L365" s="433"/>
      <c r="M365" s="433"/>
      <c r="N365" s="433"/>
      <c r="O365" s="433"/>
      <c r="P365" s="433"/>
      <c r="Q365" s="433"/>
      <c r="R365" s="433"/>
      <c r="S365" s="433"/>
      <c r="T365" s="433"/>
      <c r="U365" s="433"/>
      <c r="V365" s="433"/>
      <c r="W365" s="433"/>
      <c r="X365" s="433"/>
      <c r="Y365" s="433"/>
      <c r="Z365" s="433"/>
    </row>
    <row r="366">
      <c r="A366" s="433"/>
      <c r="B366" s="433"/>
      <c r="C366" s="433"/>
      <c r="D366" s="433"/>
      <c r="E366" s="433"/>
      <c r="F366" s="433"/>
      <c r="G366" s="433"/>
      <c r="H366" s="433"/>
      <c r="I366" s="433"/>
      <c r="J366" s="433"/>
      <c r="K366" s="433"/>
      <c r="L366" s="433"/>
      <c r="M366" s="433"/>
      <c r="N366" s="433"/>
      <c r="O366" s="433"/>
      <c r="P366" s="433"/>
      <c r="Q366" s="433"/>
      <c r="R366" s="433"/>
      <c r="S366" s="433"/>
      <c r="T366" s="433"/>
      <c r="U366" s="433"/>
      <c r="V366" s="433"/>
      <c r="W366" s="433"/>
      <c r="X366" s="433"/>
      <c r="Y366" s="433"/>
      <c r="Z366" s="433"/>
    </row>
    <row r="367">
      <c r="A367" s="433"/>
      <c r="B367" s="433"/>
      <c r="C367" s="433"/>
      <c r="D367" s="433"/>
      <c r="E367" s="433"/>
      <c r="F367" s="433"/>
      <c r="G367" s="433"/>
      <c r="H367" s="433"/>
      <c r="I367" s="433"/>
      <c r="J367" s="433"/>
      <c r="K367" s="433"/>
      <c r="L367" s="433"/>
      <c r="M367" s="433"/>
      <c r="N367" s="433"/>
      <c r="O367" s="433"/>
      <c r="P367" s="433"/>
      <c r="Q367" s="433"/>
      <c r="R367" s="433"/>
      <c r="S367" s="433"/>
      <c r="T367" s="433"/>
      <c r="U367" s="433"/>
      <c r="V367" s="433"/>
      <c r="W367" s="433"/>
      <c r="X367" s="433"/>
      <c r="Y367" s="433"/>
      <c r="Z367" s="433"/>
    </row>
    <row r="368">
      <c r="A368" s="433"/>
      <c r="B368" s="433"/>
      <c r="C368" s="433"/>
      <c r="D368" s="433"/>
      <c r="E368" s="433"/>
      <c r="F368" s="433"/>
      <c r="G368" s="433"/>
      <c r="H368" s="433"/>
      <c r="I368" s="433"/>
      <c r="J368" s="433"/>
      <c r="K368" s="433"/>
      <c r="L368" s="433"/>
      <c r="M368" s="433"/>
      <c r="N368" s="433"/>
      <c r="O368" s="433"/>
      <c r="P368" s="433"/>
      <c r="Q368" s="433"/>
      <c r="R368" s="433"/>
      <c r="S368" s="433"/>
      <c r="T368" s="433"/>
      <c r="U368" s="433"/>
      <c r="V368" s="433"/>
      <c r="W368" s="433"/>
      <c r="X368" s="433"/>
      <c r="Y368" s="433"/>
      <c r="Z368" s="433"/>
    </row>
    <row r="369">
      <c r="A369" s="433"/>
      <c r="B369" s="433"/>
      <c r="C369" s="433"/>
      <c r="D369" s="433"/>
      <c r="E369" s="433"/>
      <c r="F369" s="433"/>
      <c r="G369" s="433"/>
      <c r="H369" s="433"/>
      <c r="I369" s="433"/>
      <c r="J369" s="433"/>
      <c r="K369" s="433"/>
      <c r="L369" s="433"/>
      <c r="M369" s="433"/>
      <c r="N369" s="433"/>
      <c r="O369" s="433"/>
      <c r="P369" s="433"/>
      <c r="Q369" s="433"/>
      <c r="R369" s="433"/>
      <c r="S369" s="433"/>
      <c r="T369" s="433"/>
      <c r="U369" s="433"/>
      <c r="V369" s="433"/>
      <c r="W369" s="433"/>
      <c r="X369" s="433"/>
      <c r="Y369" s="433"/>
      <c r="Z369" s="433"/>
    </row>
    <row r="370">
      <c r="A370" s="433"/>
      <c r="B370" s="433"/>
      <c r="C370" s="433"/>
      <c r="D370" s="433"/>
      <c r="E370" s="433"/>
      <c r="F370" s="433"/>
      <c r="G370" s="433"/>
      <c r="H370" s="433"/>
      <c r="I370" s="433"/>
      <c r="J370" s="433"/>
      <c r="K370" s="433"/>
      <c r="L370" s="433"/>
      <c r="M370" s="433"/>
      <c r="N370" s="433"/>
      <c r="O370" s="433"/>
      <c r="P370" s="433"/>
      <c r="Q370" s="433"/>
      <c r="R370" s="433"/>
      <c r="S370" s="433"/>
      <c r="T370" s="433"/>
      <c r="U370" s="433"/>
      <c r="V370" s="433"/>
      <c r="W370" s="433"/>
      <c r="X370" s="433"/>
      <c r="Y370" s="433"/>
      <c r="Z370" s="433"/>
    </row>
    <row r="371">
      <c r="A371" s="433"/>
      <c r="B371" s="433"/>
      <c r="C371" s="433"/>
      <c r="D371" s="433"/>
      <c r="E371" s="433"/>
      <c r="F371" s="433"/>
      <c r="G371" s="433"/>
      <c r="H371" s="433"/>
      <c r="I371" s="433"/>
      <c r="J371" s="433"/>
      <c r="K371" s="433"/>
      <c r="L371" s="433"/>
      <c r="M371" s="433"/>
      <c r="N371" s="433"/>
      <c r="O371" s="433"/>
      <c r="P371" s="433"/>
      <c r="Q371" s="433"/>
      <c r="R371" s="433"/>
      <c r="S371" s="433"/>
      <c r="T371" s="433"/>
      <c r="U371" s="433"/>
      <c r="V371" s="433"/>
      <c r="W371" s="433"/>
      <c r="X371" s="433"/>
      <c r="Y371" s="433"/>
      <c r="Z371" s="433"/>
    </row>
    <row r="372">
      <c r="A372" s="433"/>
      <c r="B372" s="433"/>
      <c r="C372" s="433"/>
      <c r="D372" s="433"/>
      <c r="E372" s="433"/>
      <c r="F372" s="433"/>
      <c r="G372" s="433"/>
      <c r="H372" s="433"/>
      <c r="I372" s="433"/>
      <c r="J372" s="433"/>
      <c r="K372" s="433"/>
      <c r="L372" s="433"/>
      <c r="M372" s="433"/>
      <c r="N372" s="433"/>
      <c r="O372" s="433"/>
      <c r="P372" s="433"/>
      <c r="Q372" s="433"/>
      <c r="R372" s="433"/>
      <c r="S372" s="433"/>
      <c r="T372" s="433"/>
      <c r="U372" s="433"/>
      <c r="V372" s="433"/>
      <c r="W372" s="433"/>
      <c r="X372" s="433"/>
      <c r="Y372" s="433"/>
      <c r="Z372" s="433"/>
    </row>
    <row r="373">
      <c r="A373" s="433"/>
      <c r="B373" s="433"/>
      <c r="C373" s="433"/>
      <c r="D373" s="433"/>
      <c r="E373" s="433"/>
      <c r="F373" s="433"/>
      <c r="G373" s="433"/>
      <c r="H373" s="433"/>
      <c r="I373" s="433"/>
      <c r="J373" s="433"/>
      <c r="K373" s="433"/>
      <c r="L373" s="433"/>
      <c r="M373" s="433"/>
      <c r="N373" s="433"/>
      <c r="O373" s="433"/>
      <c r="P373" s="433"/>
      <c r="Q373" s="433"/>
      <c r="R373" s="433"/>
      <c r="S373" s="433"/>
      <c r="T373" s="433"/>
      <c r="U373" s="433"/>
      <c r="V373" s="433"/>
      <c r="W373" s="433"/>
      <c r="X373" s="433"/>
      <c r="Y373" s="433"/>
      <c r="Z373" s="433"/>
    </row>
    <row r="374">
      <c r="A374" s="433"/>
      <c r="B374" s="433"/>
      <c r="C374" s="433"/>
      <c r="D374" s="433"/>
      <c r="E374" s="433"/>
      <c r="F374" s="433"/>
      <c r="G374" s="433"/>
      <c r="H374" s="433"/>
      <c r="I374" s="433"/>
      <c r="J374" s="433"/>
      <c r="K374" s="433"/>
      <c r="L374" s="433"/>
      <c r="M374" s="433"/>
      <c r="N374" s="433"/>
      <c r="O374" s="433"/>
      <c r="P374" s="433"/>
      <c r="Q374" s="433"/>
      <c r="R374" s="433"/>
      <c r="S374" s="433"/>
      <c r="T374" s="433"/>
      <c r="U374" s="433"/>
      <c r="V374" s="433"/>
      <c r="W374" s="433"/>
      <c r="X374" s="433"/>
      <c r="Y374" s="433"/>
      <c r="Z374" s="433"/>
    </row>
    <row r="375">
      <c r="A375" s="433"/>
      <c r="B375" s="433"/>
      <c r="C375" s="433"/>
      <c r="D375" s="433"/>
      <c r="E375" s="433"/>
      <c r="F375" s="433"/>
      <c r="G375" s="433"/>
      <c r="H375" s="433"/>
      <c r="I375" s="433"/>
      <c r="J375" s="433"/>
      <c r="K375" s="433"/>
      <c r="L375" s="433"/>
      <c r="M375" s="433"/>
      <c r="N375" s="433"/>
      <c r="O375" s="433"/>
      <c r="P375" s="433"/>
      <c r="Q375" s="433"/>
      <c r="R375" s="433"/>
      <c r="S375" s="433"/>
      <c r="T375" s="433"/>
      <c r="U375" s="433"/>
      <c r="V375" s="433"/>
      <c r="W375" s="433"/>
      <c r="X375" s="433"/>
      <c r="Y375" s="433"/>
      <c r="Z375" s="433"/>
    </row>
    <row r="376">
      <c r="A376" s="433"/>
      <c r="B376" s="433"/>
      <c r="C376" s="433"/>
      <c r="D376" s="433"/>
      <c r="E376" s="433"/>
      <c r="F376" s="433"/>
      <c r="G376" s="433"/>
      <c r="H376" s="433"/>
      <c r="I376" s="433"/>
      <c r="J376" s="433"/>
      <c r="K376" s="433"/>
      <c r="L376" s="433"/>
      <c r="M376" s="433"/>
      <c r="N376" s="433"/>
      <c r="O376" s="433"/>
      <c r="P376" s="433"/>
      <c r="Q376" s="433"/>
      <c r="R376" s="433"/>
      <c r="S376" s="433"/>
      <c r="T376" s="433"/>
      <c r="U376" s="433"/>
      <c r="V376" s="433"/>
      <c r="W376" s="433"/>
      <c r="X376" s="433"/>
      <c r="Y376" s="433"/>
      <c r="Z376" s="433"/>
    </row>
    <row r="377">
      <c r="A377" s="433"/>
      <c r="B377" s="433"/>
      <c r="C377" s="433"/>
      <c r="D377" s="433"/>
      <c r="E377" s="433"/>
      <c r="F377" s="433"/>
      <c r="G377" s="433"/>
      <c r="H377" s="433"/>
      <c r="I377" s="433"/>
      <c r="J377" s="433"/>
      <c r="K377" s="433"/>
      <c r="L377" s="433"/>
      <c r="M377" s="433"/>
      <c r="N377" s="433"/>
      <c r="O377" s="433"/>
      <c r="P377" s="433"/>
      <c r="Q377" s="433"/>
      <c r="R377" s="433"/>
      <c r="S377" s="433"/>
      <c r="T377" s="433"/>
      <c r="U377" s="433"/>
      <c r="V377" s="433"/>
      <c r="W377" s="433"/>
      <c r="X377" s="433"/>
      <c r="Y377" s="433"/>
      <c r="Z377" s="433"/>
    </row>
    <row r="378">
      <c r="A378" s="433"/>
      <c r="B378" s="433"/>
      <c r="C378" s="433"/>
      <c r="D378" s="433"/>
      <c r="E378" s="433"/>
      <c r="F378" s="433"/>
      <c r="G378" s="433"/>
      <c r="H378" s="433"/>
      <c r="I378" s="433"/>
      <c r="J378" s="433"/>
      <c r="K378" s="433"/>
      <c r="L378" s="433"/>
      <c r="M378" s="433"/>
      <c r="N378" s="433"/>
      <c r="O378" s="433"/>
      <c r="P378" s="433"/>
      <c r="Q378" s="433"/>
      <c r="R378" s="433"/>
      <c r="S378" s="433"/>
      <c r="T378" s="433"/>
      <c r="U378" s="433"/>
      <c r="V378" s="433"/>
      <c r="W378" s="433"/>
      <c r="X378" s="433"/>
      <c r="Y378" s="433"/>
      <c r="Z378" s="433"/>
    </row>
    <row r="379">
      <c r="A379" s="433"/>
      <c r="B379" s="433"/>
      <c r="C379" s="433"/>
      <c r="D379" s="433"/>
      <c r="E379" s="433"/>
      <c r="F379" s="433"/>
      <c r="G379" s="433"/>
      <c r="H379" s="433"/>
      <c r="I379" s="433"/>
      <c r="J379" s="433"/>
      <c r="K379" s="433"/>
      <c r="L379" s="433"/>
      <c r="M379" s="433"/>
      <c r="N379" s="433"/>
      <c r="O379" s="433"/>
      <c r="P379" s="433"/>
      <c r="Q379" s="433"/>
      <c r="R379" s="433"/>
      <c r="S379" s="433"/>
      <c r="T379" s="433"/>
      <c r="U379" s="433"/>
      <c r="V379" s="433"/>
      <c r="W379" s="433"/>
      <c r="X379" s="433"/>
      <c r="Y379" s="433"/>
      <c r="Z379" s="433"/>
    </row>
    <row r="380">
      <c r="A380" s="433"/>
      <c r="B380" s="433"/>
      <c r="C380" s="433"/>
      <c r="D380" s="433"/>
      <c r="E380" s="433"/>
      <c r="F380" s="433"/>
      <c r="G380" s="433"/>
      <c r="H380" s="433"/>
      <c r="I380" s="433"/>
      <c r="J380" s="433"/>
      <c r="K380" s="433"/>
      <c r="L380" s="433"/>
      <c r="M380" s="433"/>
      <c r="N380" s="433"/>
      <c r="O380" s="433"/>
      <c r="P380" s="433"/>
      <c r="Q380" s="433"/>
      <c r="R380" s="433"/>
      <c r="S380" s="433"/>
      <c r="T380" s="433"/>
      <c r="U380" s="433"/>
      <c r="V380" s="433"/>
      <c r="W380" s="433"/>
      <c r="X380" s="433"/>
      <c r="Y380" s="433"/>
      <c r="Z380" s="433"/>
    </row>
    <row r="381">
      <c r="A381" s="433"/>
      <c r="B381" s="433"/>
      <c r="C381" s="433"/>
      <c r="D381" s="433"/>
      <c r="E381" s="433"/>
      <c r="F381" s="433"/>
      <c r="G381" s="433"/>
      <c r="H381" s="433"/>
      <c r="I381" s="433"/>
      <c r="J381" s="433"/>
      <c r="K381" s="433"/>
      <c r="L381" s="433"/>
      <c r="M381" s="433"/>
      <c r="N381" s="433"/>
      <c r="O381" s="433"/>
      <c r="P381" s="433"/>
      <c r="Q381" s="433"/>
      <c r="R381" s="433"/>
      <c r="S381" s="433"/>
      <c r="T381" s="433"/>
      <c r="U381" s="433"/>
      <c r="V381" s="433"/>
      <c r="W381" s="433"/>
      <c r="X381" s="433"/>
      <c r="Y381" s="433"/>
      <c r="Z381" s="433"/>
    </row>
    <row r="382">
      <c r="A382" s="433"/>
      <c r="B382" s="433"/>
      <c r="C382" s="433"/>
      <c r="D382" s="433"/>
      <c r="E382" s="433"/>
      <c r="F382" s="433"/>
      <c r="G382" s="433"/>
      <c r="H382" s="433"/>
      <c r="I382" s="433"/>
      <c r="J382" s="433"/>
      <c r="K382" s="433"/>
      <c r="L382" s="433"/>
      <c r="M382" s="433"/>
      <c r="N382" s="433"/>
      <c r="O382" s="433"/>
      <c r="P382" s="433"/>
      <c r="Q382" s="433"/>
      <c r="R382" s="433"/>
      <c r="S382" s="433"/>
      <c r="T382" s="433"/>
      <c r="U382" s="433"/>
      <c r="V382" s="433"/>
      <c r="W382" s="433"/>
      <c r="X382" s="433"/>
      <c r="Y382" s="433"/>
      <c r="Z382" s="433"/>
    </row>
    <row r="383">
      <c r="A383" s="433"/>
      <c r="B383" s="433"/>
      <c r="C383" s="433"/>
      <c r="D383" s="433"/>
      <c r="E383" s="433"/>
      <c r="F383" s="433"/>
      <c r="G383" s="433"/>
      <c r="H383" s="433"/>
      <c r="I383" s="433"/>
      <c r="J383" s="433"/>
      <c r="K383" s="433"/>
      <c r="L383" s="433"/>
      <c r="M383" s="433"/>
      <c r="N383" s="433"/>
      <c r="O383" s="433"/>
      <c r="P383" s="433"/>
      <c r="Q383" s="433"/>
      <c r="R383" s="433"/>
      <c r="S383" s="433"/>
      <c r="T383" s="433"/>
      <c r="U383" s="433"/>
      <c r="V383" s="433"/>
      <c r="W383" s="433"/>
      <c r="X383" s="433"/>
      <c r="Y383" s="433"/>
      <c r="Z383" s="433"/>
    </row>
    <row r="384">
      <c r="A384" s="433"/>
      <c r="B384" s="433"/>
      <c r="C384" s="433"/>
      <c r="D384" s="433"/>
      <c r="E384" s="433"/>
      <c r="F384" s="433"/>
      <c r="G384" s="433"/>
      <c r="H384" s="433"/>
      <c r="I384" s="433"/>
      <c r="J384" s="433"/>
      <c r="K384" s="433"/>
      <c r="L384" s="433"/>
      <c r="M384" s="433"/>
      <c r="N384" s="433"/>
      <c r="O384" s="433"/>
      <c r="P384" s="433"/>
      <c r="Q384" s="433"/>
      <c r="R384" s="433"/>
      <c r="S384" s="433"/>
      <c r="T384" s="433"/>
      <c r="U384" s="433"/>
      <c r="V384" s="433"/>
      <c r="W384" s="433"/>
      <c r="X384" s="433"/>
      <c r="Y384" s="433"/>
      <c r="Z384" s="433"/>
    </row>
    <row r="385">
      <c r="A385" s="433"/>
      <c r="B385" s="433"/>
      <c r="C385" s="433"/>
      <c r="D385" s="433"/>
      <c r="E385" s="433"/>
      <c r="F385" s="433"/>
      <c r="G385" s="433"/>
      <c r="H385" s="433"/>
      <c r="I385" s="433"/>
      <c r="J385" s="433"/>
      <c r="K385" s="433"/>
      <c r="L385" s="433"/>
      <c r="M385" s="433"/>
      <c r="N385" s="433"/>
      <c r="O385" s="433"/>
      <c r="P385" s="433"/>
      <c r="Q385" s="433"/>
      <c r="R385" s="433"/>
      <c r="S385" s="433"/>
      <c r="T385" s="433"/>
      <c r="U385" s="433"/>
      <c r="V385" s="433"/>
      <c r="W385" s="433"/>
      <c r="X385" s="433"/>
      <c r="Y385" s="433"/>
      <c r="Z385" s="433"/>
    </row>
    <row r="386">
      <c r="A386" s="433"/>
      <c r="B386" s="433"/>
      <c r="C386" s="433"/>
      <c r="D386" s="433"/>
      <c r="E386" s="433"/>
      <c r="F386" s="433"/>
      <c r="G386" s="433"/>
      <c r="H386" s="433"/>
      <c r="I386" s="433"/>
      <c r="J386" s="433"/>
      <c r="K386" s="433"/>
      <c r="L386" s="433"/>
      <c r="M386" s="433"/>
      <c r="N386" s="433"/>
      <c r="O386" s="433"/>
      <c r="P386" s="433"/>
      <c r="Q386" s="433"/>
      <c r="R386" s="433"/>
      <c r="S386" s="433"/>
      <c r="T386" s="433"/>
      <c r="U386" s="433"/>
      <c r="V386" s="433"/>
      <c r="W386" s="433"/>
      <c r="X386" s="433"/>
      <c r="Y386" s="433"/>
      <c r="Z386" s="433"/>
    </row>
    <row r="387">
      <c r="A387" s="433"/>
      <c r="B387" s="433"/>
      <c r="C387" s="433"/>
      <c r="D387" s="433"/>
      <c r="E387" s="433"/>
      <c r="F387" s="433"/>
      <c r="G387" s="433"/>
      <c r="H387" s="433"/>
      <c r="I387" s="433"/>
      <c r="J387" s="433"/>
      <c r="K387" s="433"/>
      <c r="L387" s="433"/>
      <c r="M387" s="433"/>
      <c r="N387" s="433"/>
      <c r="O387" s="433"/>
      <c r="P387" s="433"/>
      <c r="Q387" s="433"/>
      <c r="R387" s="433"/>
      <c r="S387" s="433"/>
      <c r="T387" s="433"/>
      <c r="U387" s="433"/>
      <c r="V387" s="433"/>
      <c r="W387" s="433"/>
      <c r="X387" s="433"/>
      <c r="Y387" s="433"/>
      <c r="Z387" s="433"/>
    </row>
    <row r="388">
      <c r="A388" s="433"/>
      <c r="B388" s="433"/>
      <c r="C388" s="433"/>
      <c r="D388" s="433"/>
      <c r="E388" s="433"/>
      <c r="F388" s="433"/>
      <c r="G388" s="433"/>
      <c r="H388" s="433"/>
      <c r="I388" s="433"/>
      <c r="J388" s="433"/>
      <c r="K388" s="433"/>
      <c r="L388" s="433"/>
      <c r="M388" s="433"/>
      <c r="N388" s="433"/>
      <c r="O388" s="433"/>
      <c r="P388" s="433"/>
      <c r="Q388" s="433"/>
      <c r="R388" s="433"/>
      <c r="S388" s="433"/>
      <c r="T388" s="433"/>
      <c r="U388" s="433"/>
      <c r="V388" s="433"/>
      <c r="W388" s="433"/>
      <c r="X388" s="433"/>
      <c r="Y388" s="433"/>
      <c r="Z388" s="433"/>
    </row>
    <row r="389">
      <c r="A389" s="433"/>
      <c r="B389" s="433"/>
      <c r="C389" s="433"/>
      <c r="D389" s="433"/>
      <c r="E389" s="433"/>
      <c r="F389" s="433"/>
      <c r="G389" s="433"/>
      <c r="H389" s="433"/>
      <c r="I389" s="433"/>
      <c r="J389" s="433"/>
      <c r="K389" s="433"/>
      <c r="L389" s="433"/>
      <c r="M389" s="433"/>
      <c r="N389" s="433"/>
      <c r="O389" s="433"/>
      <c r="P389" s="433"/>
      <c r="Q389" s="433"/>
      <c r="R389" s="433"/>
      <c r="S389" s="433"/>
      <c r="T389" s="433"/>
      <c r="U389" s="433"/>
      <c r="V389" s="433"/>
      <c r="W389" s="433"/>
      <c r="X389" s="433"/>
      <c r="Y389" s="433"/>
      <c r="Z389" s="433"/>
    </row>
    <row r="390">
      <c r="A390" s="433"/>
      <c r="B390" s="433"/>
      <c r="C390" s="433"/>
      <c r="D390" s="433"/>
      <c r="E390" s="433"/>
      <c r="F390" s="433"/>
      <c r="G390" s="433"/>
      <c r="H390" s="433"/>
      <c r="I390" s="433"/>
      <c r="J390" s="433"/>
      <c r="K390" s="433"/>
      <c r="L390" s="433"/>
      <c r="M390" s="433"/>
      <c r="N390" s="433"/>
      <c r="O390" s="433"/>
      <c r="P390" s="433"/>
      <c r="Q390" s="433"/>
      <c r="R390" s="433"/>
      <c r="S390" s="433"/>
      <c r="T390" s="433"/>
      <c r="U390" s="433"/>
      <c r="V390" s="433"/>
      <c r="W390" s="433"/>
      <c r="X390" s="433"/>
      <c r="Y390" s="433"/>
      <c r="Z390" s="433"/>
    </row>
    <row r="391">
      <c r="A391" s="433"/>
      <c r="B391" s="433"/>
      <c r="C391" s="433"/>
      <c r="D391" s="433"/>
      <c r="E391" s="433"/>
      <c r="F391" s="433"/>
      <c r="G391" s="433"/>
      <c r="H391" s="433"/>
      <c r="I391" s="433"/>
      <c r="J391" s="433"/>
      <c r="K391" s="433"/>
      <c r="L391" s="433"/>
      <c r="M391" s="433"/>
      <c r="N391" s="433"/>
      <c r="O391" s="433"/>
      <c r="P391" s="433"/>
      <c r="Q391" s="433"/>
      <c r="R391" s="433"/>
      <c r="S391" s="433"/>
      <c r="T391" s="433"/>
      <c r="U391" s="433"/>
      <c r="V391" s="433"/>
      <c r="W391" s="433"/>
      <c r="X391" s="433"/>
      <c r="Y391" s="433"/>
      <c r="Z391" s="433"/>
    </row>
    <row r="392">
      <c r="A392" s="433"/>
      <c r="B392" s="433"/>
      <c r="C392" s="433"/>
      <c r="D392" s="433"/>
      <c r="E392" s="433"/>
      <c r="F392" s="433"/>
      <c r="G392" s="433"/>
      <c r="H392" s="433"/>
      <c r="I392" s="433"/>
      <c r="J392" s="433"/>
      <c r="K392" s="433"/>
      <c r="L392" s="433"/>
      <c r="M392" s="433"/>
      <c r="N392" s="433"/>
      <c r="O392" s="433"/>
      <c r="P392" s="433"/>
      <c r="Q392" s="433"/>
      <c r="R392" s="433"/>
      <c r="S392" s="433"/>
      <c r="T392" s="433"/>
      <c r="U392" s="433"/>
      <c r="V392" s="433"/>
      <c r="W392" s="433"/>
      <c r="X392" s="433"/>
      <c r="Y392" s="433"/>
      <c r="Z392" s="433"/>
    </row>
    <row r="393">
      <c r="A393" s="433"/>
      <c r="B393" s="433"/>
      <c r="C393" s="433"/>
      <c r="D393" s="433"/>
      <c r="E393" s="433"/>
      <c r="F393" s="433"/>
      <c r="G393" s="433"/>
      <c r="H393" s="433"/>
      <c r="I393" s="433"/>
      <c r="J393" s="433"/>
      <c r="K393" s="433"/>
      <c r="L393" s="433"/>
      <c r="M393" s="433"/>
      <c r="N393" s="433"/>
      <c r="O393" s="433"/>
      <c r="P393" s="433"/>
      <c r="Q393" s="433"/>
      <c r="R393" s="433"/>
      <c r="S393" s="433"/>
      <c r="T393" s="433"/>
      <c r="U393" s="433"/>
      <c r="V393" s="433"/>
      <c r="W393" s="433"/>
      <c r="X393" s="433"/>
      <c r="Y393" s="433"/>
      <c r="Z393" s="433"/>
    </row>
    <row r="394">
      <c r="A394" s="433"/>
      <c r="B394" s="433"/>
      <c r="C394" s="433"/>
      <c r="D394" s="433"/>
      <c r="E394" s="433"/>
      <c r="F394" s="433"/>
      <c r="G394" s="433"/>
      <c r="H394" s="433"/>
      <c r="I394" s="433"/>
      <c r="J394" s="433"/>
      <c r="K394" s="433"/>
      <c r="L394" s="433"/>
      <c r="M394" s="433"/>
      <c r="N394" s="433"/>
      <c r="O394" s="433"/>
      <c r="P394" s="433"/>
      <c r="Q394" s="433"/>
      <c r="R394" s="433"/>
      <c r="S394" s="433"/>
      <c r="T394" s="433"/>
      <c r="U394" s="433"/>
      <c r="V394" s="433"/>
      <c r="W394" s="433"/>
      <c r="X394" s="433"/>
      <c r="Y394" s="433"/>
      <c r="Z394" s="433"/>
    </row>
    <row r="395">
      <c r="A395" s="433"/>
      <c r="B395" s="433"/>
      <c r="C395" s="433"/>
      <c r="D395" s="433"/>
      <c r="E395" s="433"/>
      <c r="F395" s="433"/>
      <c r="G395" s="433"/>
      <c r="H395" s="433"/>
      <c r="I395" s="433"/>
      <c r="J395" s="433"/>
      <c r="K395" s="433"/>
      <c r="L395" s="433"/>
      <c r="M395" s="433"/>
      <c r="N395" s="433"/>
      <c r="O395" s="433"/>
      <c r="P395" s="433"/>
      <c r="Q395" s="433"/>
      <c r="R395" s="433"/>
      <c r="S395" s="433"/>
      <c r="T395" s="433"/>
      <c r="U395" s="433"/>
      <c r="V395" s="433"/>
      <c r="W395" s="433"/>
      <c r="X395" s="433"/>
      <c r="Y395" s="433"/>
      <c r="Z395" s="433"/>
    </row>
    <row r="396">
      <c r="A396" s="433"/>
      <c r="B396" s="433"/>
      <c r="C396" s="433"/>
      <c r="D396" s="433"/>
      <c r="E396" s="433"/>
      <c r="F396" s="433"/>
      <c r="G396" s="433"/>
      <c r="H396" s="433"/>
      <c r="I396" s="433"/>
      <c r="J396" s="433"/>
      <c r="K396" s="433"/>
      <c r="L396" s="433"/>
      <c r="M396" s="433"/>
      <c r="N396" s="433"/>
      <c r="O396" s="433"/>
      <c r="P396" s="433"/>
      <c r="Q396" s="433"/>
      <c r="R396" s="433"/>
      <c r="S396" s="433"/>
      <c r="T396" s="433"/>
      <c r="U396" s="433"/>
      <c r="V396" s="433"/>
      <c r="W396" s="433"/>
      <c r="X396" s="433"/>
      <c r="Y396" s="433"/>
      <c r="Z396" s="433"/>
    </row>
    <row r="397">
      <c r="A397" s="433"/>
      <c r="B397" s="433"/>
      <c r="C397" s="433"/>
      <c r="D397" s="433"/>
      <c r="E397" s="433"/>
      <c r="F397" s="433"/>
      <c r="G397" s="433"/>
      <c r="H397" s="433"/>
      <c r="I397" s="433"/>
      <c r="J397" s="433"/>
      <c r="K397" s="433"/>
      <c r="L397" s="433"/>
      <c r="M397" s="433"/>
      <c r="N397" s="433"/>
      <c r="O397" s="433"/>
      <c r="P397" s="433"/>
      <c r="Q397" s="433"/>
      <c r="R397" s="433"/>
      <c r="S397" s="433"/>
      <c r="T397" s="433"/>
      <c r="U397" s="433"/>
      <c r="V397" s="433"/>
      <c r="W397" s="433"/>
      <c r="X397" s="433"/>
      <c r="Y397" s="433"/>
      <c r="Z397" s="433"/>
    </row>
    <row r="398">
      <c r="A398" s="433"/>
      <c r="B398" s="433"/>
      <c r="C398" s="433"/>
      <c r="D398" s="433"/>
      <c r="E398" s="433"/>
      <c r="F398" s="433"/>
      <c r="G398" s="433"/>
      <c r="H398" s="433"/>
      <c r="I398" s="433"/>
      <c r="J398" s="433"/>
      <c r="K398" s="433"/>
      <c r="L398" s="433"/>
      <c r="M398" s="433"/>
      <c r="N398" s="433"/>
      <c r="O398" s="433"/>
      <c r="P398" s="433"/>
      <c r="Q398" s="433"/>
      <c r="R398" s="433"/>
      <c r="S398" s="433"/>
      <c r="T398" s="433"/>
      <c r="U398" s="433"/>
      <c r="V398" s="433"/>
      <c r="W398" s="433"/>
      <c r="X398" s="433"/>
      <c r="Y398" s="433"/>
      <c r="Z398" s="433"/>
    </row>
    <row r="399">
      <c r="A399" s="433"/>
      <c r="B399" s="433"/>
      <c r="C399" s="433"/>
      <c r="D399" s="433"/>
      <c r="E399" s="433"/>
      <c r="F399" s="433"/>
      <c r="G399" s="433"/>
      <c r="H399" s="433"/>
      <c r="I399" s="433"/>
      <c r="J399" s="433"/>
      <c r="K399" s="433"/>
      <c r="L399" s="433"/>
      <c r="M399" s="433"/>
      <c r="N399" s="433"/>
      <c r="O399" s="433"/>
      <c r="P399" s="433"/>
      <c r="Q399" s="433"/>
      <c r="R399" s="433"/>
      <c r="S399" s="433"/>
      <c r="T399" s="433"/>
      <c r="U399" s="433"/>
      <c r="V399" s="433"/>
      <c r="W399" s="433"/>
      <c r="X399" s="433"/>
      <c r="Y399" s="433"/>
      <c r="Z399" s="433"/>
    </row>
    <row r="400">
      <c r="A400" s="433"/>
      <c r="B400" s="433"/>
      <c r="C400" s="433"/>
      <c r="D400" s="433"/>
      <c r="E400" s="433"/>
      <c r="F400" s="433"/>
      <c r="G400" s="433"/>
      <c r="H400" s="433"/>
      <c r="I400" s="433"/>
      <c r="J400" s="433"/>
      <c r="K400" s="433"/>
      <c r="L400" s="433"/>
      <c r="M400" s="433"/>
      <c r="N400" s="433"/>
      <c r="O400" s="433"/>
      <c r="P400" s="433"/>
      <c r="Q400" s="433"/>
      <c r="R400" s="433"/>
      <c r="S400" s="433"/>
      <c r="T400" s="433"/>
      <c r="U400" s="433"/>
      <c r="V400" s="433"/>
      <c r="W400" s="433"/>
      <c r="X400" s="433"/>
      <c r="Y400" s="433"/>
      <c r="Z400" s="433"/>
    </row>
    <row r="401">
      <c r="A401" s="433"/>
      <c r="B401" s="433"/>
      <c r="C401" s="433"/>
      <c r="D401" s="433"/>
      <c r="E401" s="433"/>
      <c r="F401" s="433"/>
      <c r="G401" s="433"/>
      <c r="H401" s="433"/>
      <c r="I401" s="433"/>
      <c r="J401" s="433"/>
      <c r="K401" s="433"/>
      <c r="L401" s="433"/>
      <c r="M401" s="433"/>
      <c r="N401" s="433"/>
      <c r="O401" s="433"/>
      <c r="P401" s="433"/>
      <c r="Q401" s="433"/>
      <c r="R401" s="433"/>
      <c r="S401" s="433"/>
      <c r="T401" s="433"/>
      <c r="U401" s="433"/>
      <c r="V401" s="433"/>
      <c r="W401" s="433"/>
      <c r="X401" s="433"/>
      <c r="Y401" s="433"/>
      <c r="Z401" s="433"/>
    </row>
    <row r="402">
      <c r="A402" s="433"/>
      <c r="B402" s="433"/>
      <c r="C402" s="433"/>
      <c r="D402" s="433"/>
      <c r="E402" s="433"/>
      <c r="F402" s="433"/>
      <c r="G402" s="433"/>
      <c r="H402" s="433"/>
      <c r="I402" s="433"/>
      <c r="J402" s="433"/>
      <c r="K402" s="433"/>
      <c r="L402" s="433"/>
      <c r="M402" s="433"/>
      <c r="N402" s="433"/>
      <c r="O402" s="433"/>
      <c r="P402" s="433"/>
      <c r="Q402" s="433"/>
      <c r="R402" s="433"/>
      <c r="S402" s="433"/>
      <c r="T402" s="433"/>
      <c r="U402" s="433"/>
      <c r="V402" s="433"/>
      <c r="W402" s="433"/>
      <c r="X402" s="433"/>
      <c r="Y402" s="433"/>
      <c r="Z402" s="433"/>
    </row>
    <row r="403">
      <c r="A403" s="433"/>
      <c r="B403" s="433"/>
      <c r="C403" s="433"/>
      <c r="D403" s="433"/>
      <c r="E403" s="433"/>
      <c r="F403" s="433"/>
      <c r="G403" s="433"/>
      <c r="H403" s="433"/>
      <c r="I403" s="433"/>
      <c r="J403" s="433"/>
      <c r="K403" s="433"/>
      <c r="L403" s="433"/>
      <c r="M403" s="433"/>
      <c r="N403" s="433"/>
      <c r="O403" s="433"/>
      <c r="P403" s="433"/>
      <c r="Q403" s="433"/>
      <c r="R403" s="433"/>
      <c r="S403" s="433"/>
      <c r="T403" s="433"/>
      <c r="U403" s="433"/>
      <c r="V403" s="433"/>
      <c r="W403" s="433"/>
      <c r="X403" s="433"/>
      <c r="Y403" s="433"/>
      <c r="Z403" s="433"/>
    </row>
    <row r="404">
      <c r="A404" s="433"/>
      <c r="B404" s="433"/>
      <c r="C404" s="433"/>
      <c r="D404" s="433"/>
      <c r="E404" s="433"/>
      <c r="F404" s="433"/>
      <c r="G404" s="433"/>
      <c r="H404" s="433"/>
      <c r="I404" s="433"/>
      <c r="J404" s="433"/>
      <c r="K404" s="433"/>
      <c r="L404" s="433"/>
      <c r="M404" s="433"/>
      <c r="N404" s="433"/>
      <c r="O404" s="433"/>
      <c r="P404" s="433"/>
      <c r="Q404" s="433"/>
      <c r="R404" s="433"/>
      <c r="S404" s="433"/>
      <c r="T404" s="433"/>
      <c r="U404" s="433"/>
      <c r="V404" s="433"/>
      <c r="W404" s="433"/>
      <c r="X404" s="433"/>
      <c r="Y404" s="433"/>
      <c r="Z404" s="433"/>
    </row>
    <row r="405">
      <c r="A405" s="433"/>
      <c r="B405" s="433"/>
      <c r="C405" s="433"/>
      <c r="D405" s="433"/>
      <c r="E405" s="433"/>
      <c r="F405" s="433"/>
      <c r="G405" s="433"/>
      <c r="H405" s="433"/>
      <c r="I405" s="433"/>
      <c r="J405" s="433"/>
      <c r="K405" s="433"/>
      <c r="L405" s="433"/>
      <c r="M405" s="433"/>
      <c r="N405" s="433"/>
      <c r="O405" s="433"/>
      <c r="P405" s="433"/>
      <c r="Q405" s="433"/>
      <c r="R405" s="433"/>
      <c r="S405" s="433"/>
      <c r="T405" s="433"/>
      <c r="U405" s="433"/>
      <c r="V405" s="433"/>
      <c r="W405" s="433"/>
      <c r="X405" s="433"/>
      <c r="Y405" s="433"/>
      <c r="Z405" s="433"/>
    </row>
    <row r="406">
      <c r="A406" s="433"/>
      <c r="B406" s="433"/>
      <c r="C406" s="433"/>
      <c r="D406" s="433"/>
      <c r="E406" s="433"/>
      <c r="F406" s="433"/>
      <c r="G406" s="433"/>
      <c r="H406" s="433"/>
      <c r="I406" s="433"/>
      <c r="J406" s="433"/>
      <c r="K406" s="433"/>
      <c r="L406" s="433"/>
      <c r="M406" s="433"/>
      <c r="N406" s="433"/>
      <c r="O406" s="433"/>
      <c r="P406" s="433"/>
      <c r="Q406" s="433"/>
      <c r="R406" s="433"/>
      <c r="S406" s="433"/>
      <c r="T406" s="433"/>
      <c r="U406" s="433"/>
      <c r="V406" s="433"/>
      <c r="W406" s="433"/>
      <c r="X406" s="433"/>
      <c r="Y406" s="433"/>
      <c r="Z406" s="433"/>
    </row>
    <row r="407">
      <c r="A407" s="433"/>
      <c r="B407" s="433"/>
      <c r="C407" s="433"/>
      <c r="D407" s="433"/>
      <c r="E407" s="433"/>
      <c r="F407" s="433"/>
      <c r="G407" s="433"/>
      <c r="H407" s="433"/>
      <c r="I407" s="433"/>
      <c r="J407" s="433"/>
      <c r="K407" s="433"/>
      <c r="L407" s="433"/>
      <c r="M407" s="433"/>
      <c r="N407" s="433"/>
      <c r="O407" s="433"/>
      <c r="P407" s="433"/>
      <c r="Q407" s="433"/>
      <c r="R407" s="433"/>
      <c r="S407" s="433"/>
      <c r="T407" s="433"/>
      <c r="U407" s="433"/>
      <c r="V407" s="433"/>
      <c r="W407" s="433"/>
      <c r="X407" s="433"/>
      <c r="Y407" s="433"/>
      <c r="Z407" s="433"/>
    </row>
    <row r="408">
      <c r="A408" s="433"/>
      <c r="B408" s="433"/>
      <c r="C408" s="433"/>
      <c r="D408" s="433"/>
      <c r="E408" s="433"/>
      <c r="F408" s="433"/>
      <c r="G408" s="433"/>
      <c r="H408" s="433"/>
      <c r="I408" s="433"/>
      <c r="J408" s="433"/>
      <c r="K408" s="433"/>
      <c r="L408" s="433"/>
      <c r="M408" s="433"/>
      <c r="N408" s="433"/>
      <c r="O408" s="433"/>
      <c r="P408" s="433"/>
      <c r="Q408" s="433"/>
      <c r="R408" s="433"/>
      <c r="S408" s="433"/>
      <c r="T408" s="433"/>
      <c r="U408" s="433"/>
      <c r="V408" s="433"/>
      <c r="W408" s="433"/>
      <c r="X408" s="433"/>
      <c r="Y408" s="433"/>
      <c r="Z408" s="433"/>
    </row>
    <row r="409">
      <c r="A409" s="433"/>
      <c r="B409" s="433"/>
      <c r="C409" s="433"/>
      <c r="D409" s="433"/>
      <c r="E409" s="433"/>
      <c r="F409" s="433"/>
      <c r="G409" s="433"/>
      <c r="H409" s="433"/>
      <c r="I409" s="433"/>
      <c r="J409" s="433"/>
      <c r="K409" s="433"/>
      <c r="L409" s="433"/>
      <c r="M409" s="433"/>
      <c r="N409" s="433"/>
      <c r="O409" s="433"/>
      <c r="P409" s="433"/>
      <c r="Q409" s="433"/>
      <c r="R409" s="433"/>
      <c r="S409" s="433"/>
      <c r="T409" s="433"/>
      <c r="U409" s="433"/>
      <c r="V409" s="433"/>
      <c r="W409" s="433"/>
      <c r="X409" s="433"/>
      <c r="Y409" s="433"/>
      <c r="Z409" s="433"/>
    </row>
    <row r="410">
      <c r="A410" s="433"/>
      <c r="B410" s="433"/>
      <c r="C410" s="433"/>
      <c r="D410" s="433"/>
      <c r="E410" s="433"/>
      <c r="F410" s="433"/>
      <c r="G410" s="433"/>
      <c r="H410" s="433"/>
      <c r="I410" s="433"/>
      <c r="J410" s="433"/>
      <c r="K410" s="433"/>
      <c r="L410" s="433"/>
      <c r="M410" s="433"/>
      <c r="N410" s="433"/>
      <c r="O410" s="433"/>
      <c r="P410" s="433"/>
      <c r="Q410" s="433"/>
      <c r="R410" s="433"/>
      <c r="S410" s="433"/>
      <c r="T410" s="433"/>
      <c r="U410" s="433"/>
      <c r="V410" s="433"/>
      <c r="W410" s="433"/>
      <c r="X410" s="433"/>
      <c r="Y410" s="433"/>
      <c r="Z410" s="433"/>
    </row>
    <row r="411">
      <c r="A411" s="433"/>
      <c r="B411" s="433"/>
      <c r="C411" s="433"/>
      <c r="D411" s="433"/>
      <c r="E411" s="433"/>
      <c r="F411" s="433"/>
      <c r="G411" s="433"/>
      <c r="H411" s="433"/>
      <c r="I411" s="433"/>
      <c r="J411" s="433"/>
      <c r="K411" s="433"/>
      <c r="L411" s="433"/>
      <c r="M411" s="433"/>
      <c r="N411" s="433"/>
      <c r="O411" s="433"/>
      <c r="P411" s="433"/>
      <c r="Q411" s="433"/>
      <c r="R411" s="433"/>
      <c r="S411" s="433"/>
      <c r="T411" s="433"/>
      <c r="U411" s="433"/>
      <c r="V411" s="433"/>
      <c r="W411" s="433"/>
      <c r="X411" s="433"/>
      <c r="Y411" s="433"/>
      <c r="Z411" s="433"/>
    </row>
    <row r="412">
      <c r="A412" s="433"/>
      <c r="B412" s="433"/>
      <c r="C412" s="433"/>
      <c r="D412" s="433"/>
      <c r="E412" s="433"/>
      <c r="F412" s="433"/>
      <c r="G412" s="433"/>
      <c r="H412" s="433"/>
      <c r="I412" s="433"/>
      <c r="J412" s="433"/>
      <c r="K412" s="433"/>
      <c r="L412" s="433"/>
      <c r="M412" s="433"/>
      <c r="N412" s="433"/>
      <c r="O412" s="433"/>
      <c r="P412" s="433"/>
      <c r="Q412" s="433"/>
      <c r="R412" s="433"/>
      <c r="S412" s="433"/>
      <c r="T412" s="433"/>
      <c r="U412" s="433"/>
      <c r="V412" s="433"/>
      <c r="W412" s="433"/>
      <c r="X412" s="433"/>
      <c r="Y412" s="433"/>
      <c r="Z412" s="433"/>
    </row>
    <row r="413">
      <c r="A413" s="433"/>
      <c r="B413" s="433"/>
      <c r="C413" s="433"/>
      <c r="D413" s="433"/>
      <c r="E413" s="433"/>
      <c r="F413" s="433"/>
      <c r="G413" s="433"/>
      <c r="H413" s="433"/>
      <c r="I413" s="433"/>
      <c r="J413" s="433"/>
      <c r="K413" s="433"/>
      <c r="L413" s="433"/>
      <c r="M413" s="433"/>
      <c r="N413" s="433"/>
      <c r="O413" s="433"/>
      <c r="P413" s="433"/>
      <c r="Q413" s="433"/>
      <c r="R413" s="433"/>
      <c r="S413" s="433"/>
      <c r="T413" s="433"/>
      <c r="U413" s="433"/>
      <c r="V413" s="433"/>
      <c r="W413" s="433"/>
      <c r="X413" s="433"/>
      <c r="Y413" s="433"/>
      <c r="Z413" s="433"/>
    </row>
    <row r="414">
      <c r="A414" s="433"/>
      <c r="B414" s="433"/>
      <c r="C414" s="433"/>
      <c r="D414" s="433"/>
      <c r="E414" s="433"/>
      <c r="F414" s="433"/>
      <c r="G414" s="433"/>
      <c r="H414" s="433"/>
      <c r="I414" s="433"/>
      <c r="J414" s="433"/>
      <c r="K414" s="433"/>
      <c r="L414" s="433"/>
      <c r="M414" s="433"/>
      <c r="N414" s="433"/>
      <c r="O414" s="433"/>
      <c r="P414" s="433"/>
      <c r="Q414" s="433"/>
      <c r="R414" s="433"/>
      <c r="S414" s="433"/>
      <c r="T414" s="433"/>
      <c r="U414" s="433"/>
      <c r="V414" s="433"/>
      <c r="W414" s="433"/>
      <c r="X414" s="433"/>
      <c r="Y414" s="433"/>
      <c r="Z414" s="433"/>
    </row>
    <row r="415">
      <c r="A415" s="433"/>
      <c r="B415" s="433"/>
      <c r="C415" s="433"/>
      <c r="D415" s="433"/>
      <c r="E415" s="433"/>
      <c r="F415" s="433"/>
      <c r="G415" s="433"/>
      <c r="H415" s="433"/>
      <c r="I415" s="433"/>
      <c r="J415" s="433"/>
      <c r="K415" s="433"/>
      <c r="L415" s="433"/>
      <c r="M415" s="433"/>
      <c r="N415" s="433"/>
      <c r="O415" s="433"/>
      <c r="P415" s="433"/>
      <c r="Q415" s="433"/>
      <c r="R415" s="433"/>
      <c r="S415" s="433"/>
      <c r="T415" s="433"/>
      <c r="U415" s="433"/>
      <c r="V415" s="433"/>
      <c r="W415" s="433"/>
      <c r="X415" s="433"/>
      <c r="Y415" s="433"/>
      <c r="Z415" s="433"/>
    </row>
    <row r="416">
      <c r="A416" s="433"/>
      <c r="B416" s="433"/>
      <c r="C416" s="433"/>
      <c r="D416" s="433"/>
      <c r="E416" s="433"/>
      <c r="F416" s="433"/>
      <c r="G416" s="433"/>
      <c r="H416" s="433"/>
      <c r="I416" s="433"/>
      <c r="J416" s="433"/>
      <c r="K416" s="433"/>
      <c r="L416" s="433"/>
      <c r="M416" s="433"/>
      <c r="N416" s="433"/>
      <c r="O416" s="433"/>
      <c r="P416" s="433"/>
      <c r="Q416" s="433"/>
      <c r="R416" s="433"/>
      <c r="S416" s="433"/>
      <c r="T416" s="433"/>
      <c r="U416" s="433"/>
      <c r="V416" s="433"/>
      <c r="W416" s="433"/>
      <c r="X416" s="433"/>
      <c r="Y416" s="433"/>
      <c r="Z416" s="433"/>
    </row>
    <row r="417">
      <c r="A417" s="433"/>
      <c r="B417" s="433"/>
      <c r="C417" s="433"/>
      <c r="D417" s="433"/>
      <c r="E417" s="433"/>
      <c r="F417" s="433"/>
      <c r="G417" s="433"/>
      <c r="H417" s="433"/>
      <c r="I417" s="433"/>
      <c r="J417" s="433"/>
      <c r="K417" s="433"/>
      <c r="L417" s="433"/>
      <c r="M417" s="433"/>
      <c r="N417" s="433"/>
      <c r="O417" s="433"/>
      <c r="P417" s="433"/>
      <c r="Q417" s="433"/>
      <c r="R417" s="433"/>
      <c r="S417" s="433"/>
      <c r="T417" s="433"/>
      <c r="U417" s="433"/>
      <c r="V417" s="433"/>
      <c r="W417" s="433"/>
      <c r="X417" s="433"/>
      <c r="Y417" s="433"/>
      <c r="Z417" s="433"/>
    </row>
    <row r="418">
      <c r="A418" s="433"/>
      <c r="B418" s="433"/>
      <c r="C418" s="433"/>
      <c r="D418" s="433"/>
      <c r="E418" s="433"/>
      <c r="F418" s="433"/>
      <c r="G418" s="433"/>
      <c r="H418" s="433"/>
      <c r="I418" s="433"/>
      <c r="J418" s="433"/>
      <c r="K418" s="433"/>
      <c r="L418" s="433"/>
      <c r="M418" s="433"/>
      <c r="N418" s="433"/>
      <c r="O418" s="433"/>
      <c r="P418" s="433"/>
      <c r="Q418" s="433"/>
      <c r="R418" s="433"/>
      <c r="S418" s="433"/>
      <c r="T418" s="433"/>
      <c r="U418" s="433"/>
      <c r="V418" s="433"/>
      <c r="W418" s="433"/>
      <c r="X418" s="433"/>
      <c r="Y418" s="433"/>
      <c r="Z418" s="433"/>
    </row>
    <row r="419">
      <c r="A419" s="433"/>
      <c r="B419" s="433"/>
      <c r="C419" s="433"/>
      <c r="D419" s="433"/>
      <c r="E419" s="433"/>
      <c r="F419" s="433"/>
      <c r="G419" s="433"/>
      <c r="H419" s="433"/>
      <c r="I419" s="433"/>
      <c r="J419" s="433"/>
      <c r="K419" s="433"/>
      <c r="L419" s="433"/>
      <c r="M419" s="433"/>
      <c r="N419" s="433"/>
      <c r="O419" s="433"/>
      <c r="P419" s="433"/>
      <c r="Q419" s="433"/>
      <c r="R419" s="433"/>
      <c r="S419" s="433"/>
      <c r="T419" s="433"/>
      <c r="U419" s="433"/>
      <c r="V419" s="433"/>
      <c r="W419" s="433"/>
      <c r="X419" s="433"/>
      <c r="Y419" s="433"/>
      <c r="Z419" s="433"/>
    </row>
    <row r="420">
      <c r="A420" s="433"/>
      <c r="B420" s="433"/>
      <c r="C420" s="433"/>
      <c r="D420" s="433"/>
      <c r="E420" s="433"/>
      <c r="F420" s="433"/>
      <c r="G420" s="433"/>
      <c r="H420" s="433"/>
      <c r="I420" s="433"/>
      <c r="J420" s="433"/>
      <c r="K420" s="433"/>
      <c r="L420" s="433"/>
      <c r="M420" s="433"/>
      <c r="N420" s="433"/>
      <c r="O420" s="433"/>
      <c r="P420" s="433"/>
      <c r="Q420" s="433"/>
      <c r="R420" s="433"/>
      <c r="S420" s="433"/>
      <c r="T420" s="433"/>
      <c r="U420" s="433"/>
      <c r="V420" s="433"/>
      <c r="W420" s="433"/>
      <c r="X420" s="433"/>
      <c r="Y420" s="433"/>
      <c r="Z420" s="433"/>
    </row>
    <row r="421">
      <c r="A421" s="433"/>
      <c r="B421" s="433"/>
      <c r="C421" s="433"/>
      <c r="D421" s="433"/>
      <c r="E421" s="433"/>
      <c r="F421" s="433"/>
      <c r="G421" s="433"/>
      <c r="H421" s="433"/>
      <c r="I421" s="433"/>
      <c r="J421" s="433"/>
      <c r="K421" s="433"/>
      <c r="L421" s="433"/>
      <c r="M421" s="433"/>
      <c r="N421" s="433"/>
      <c r="O421" s="433"/>
      <c r="P421" s="433"/>
      <c r="Q421" s="433"/>
      <c r="R421" s="433"/>
      <c r="S421" s="433"/>
      <c r="T421" s="433"/>
      <c r="U421" s="433"/>
      <c r="V421" s="433"/>
      <c r="W421" s="433"/>
      <c r="X421" s="433"/>
      <c r="Y421" s="433"/>
      <c r="Z421" s="433"/>
    </row>
    <row r="422">
      <c r="A422" s="433"/>
      <c r="B422" s="433"/>
      <c r="C422" s="433"/>
      <c r="D422" s="433"/>
      <c r="E422" s="433"/>
      <c r="F422" s="433"/>
      <c r="G422" s="433"/>
      <c r="H422" s="433"/>
      <c r="I422" s="433"/>
      <c r="J422" s="433"/>
      <c r="K422" s="433"/>
      <c r="L422" s="433"/>
      <c r="M422" s="433"/>
      <c r="N422" s="433"/>
      <c r="O422" s="433"/>
      <c r="P422" s="433"/>
      <c r="Q422" s="433"/>
      <c r="R422" s="433"/>
      <c r="S422" s="433"/>
      <c r="T422" s="433"/>
      <c r="U422" s="433"/>
      <c r="V422" s="433"/>
      <c r="W422" s="433"/>
      <c r="X422" s="433"/>
      <c r="Y422" s="433"/>
      <c r="Z422" s="433"/>
    </row>
    <row r="423">
      <c r="A423" s="433"/>
      <c r="B423" s="433"/>
      <c r="C423" s="433"/>
      <c r="D423" s="433"/>
      <c r="E423" s="433"/>
      <c r="F423" s="433"/>
      <c r="G423" s="433"/>
      <c r="H423" s="433"/>
      <c r="I423" s="433"/>
      <c r="J423" s="433"/>
      <c r="K423" s="433"/>
      <c r="L423" s="433"/>
      <c r="M423" s="433"/>
      <c r="N423" s="433"/>
      <c r="O423" s="433"/>
      <c r="P423" s="433"/>
      <c r="Q423" s="433"/>
      <c r="R423" s="433"/>
      <c r="S423" s="433"/>
      <c r="T423" s="433"/>
      <c r="U423" s="433"/>
      <c r="V423" s="433"/>
      <c r="W423" s="433"/>
      <c r="X423" s="433"/>
      <c r="Y423" s="433"/>
      <c r="Z423" s="433"/>
    </row>
    <row r="424">
      <c r="A424" s="433"/>
      <c r="B424" s="433"/>
      <c r="C424" s="433"/>
      <c r="D424" s="433"/>
      <c r="E424" s="433"/>
      <c r="F424" s="433"/>
      <c r="G424" s="433"/>
      <c r="H424" s="433"/>
      <c r="I424" s="433"/>
      <c r="J424" s="433"/>
      <c r="K424" s="433"/>
      <c r="L424" s="433"/>
      <c r="M424" s="433"/>
      <c r="N424" s="433"/>
      <c r="O424" s="433"/>
      <c r="P424" s="433"/>
      <c r="Q424" s="433"/>
      <c r="R424" s="433"/>
      <c r="S424" s="433"/>
      <c r="T424" s="433"/>
      <c r="U424" s="433"/>
      <c r="V424" s="433"/>
      <c r="W424" s="433"/>
      <c r="X424" s="433"/>
      <c r="Y424" s="433"/>
      <c r="Z424" s="433"/>
    </row>
    <row r="425">
      <c r="A425" s="433"/>
      <c r="B425" s="433"/>
      <c r="C425" s="433"/>
      <c r="D425" s="433"/>
      <c r="E425" s="433"/>
      <c r="F425" s="433"/>
      <c r="G425" s="433"/>
      <c r="H425" s="433"/>
      <c r="I425" s="433"/>
      <c r="J425" s="433"/>
      <c r="K425" s="433"/>
      <c r="L425" s="433"/>
      <c r="M425" s="433"/>
      <c r="N425" s="433"/>
      <c r="O425" s="433"/>
      <c r="P425" s="433"/>
      <c r="Q425" s="433"/>
      <c r="R425" s="433"/>
      <c r="S425" s="433"/>
      <c r="T425" s="433"/>
      <c r="U425" s="433"/>
      <c r="V425" s="433"/>
      <c r="W425" s="433"/>
      <c r="X425" s="433"/>
      <c r="Y425" s="433"/>
      <c r="Z425" s="433"/>
    </row>
    <row r="426">
      <c r="A426" s="433"/>
      <c r="B426" s="433"/>
      <c r="C426" s="433"/>
      <c r="D426" s="433"/>
      <c r="E426" s="433"/>
      <c r="F426" s="433"/>
      <c r="G426" s="433"/>
      <c r="H426" s="433"/>
      <c r="I426" s="433"/>
      <c r="J426" s="433"/>
      <c r="K426" s="433"/>
      <c r="L426" s="433"/>
      <c r="M426" s="433"/>
      <c r="N426" s="433"/>
      <c r="O426" s="433"/>
      <c r="P426" s="433"/>
      <c r="Q426" s="433"/>
      <c r="R426" s="433"/>
      <c r="S426" s="433"/>
      <c r="T426" s="433"/>
      <c r="U426" s="433"/>
      <c r="V426" s="433"/>
      <c r="W426" s="433"/>
      <c r="X426" s="433"/>
      <c r="Y426" s="433"/>
      <c r="Z426" s="433"/>
    </row>
    <row r="427">
      <c r="A427" s="433"/>
      <c r="B427" s="433"/>
      <c r="C427" s="433"/>
      <c r="D427" s="433"/>
      <c r="E427" s="433"/>
      <c r="F427" s="433"/>
      <c r="G427" s="433"/>
      <c r="H427" s="433"/>
      <c r="I427" s="433"/>
      <c r="J427" s="433"/>
      <c r="K427" s="433"/>
      <c r="L427" s="433"/>
      <c r="M427" s="433"/>
      <c r="N427" s="433"/>
      <c r="O427" s="433"/>
      <c r="P427" s="433"/>
      <c r="Q427" s="433"/>
      <c r="R427" s="433"/>
      <c r="S427" s="433"/>
      <c r="T427" s="433"/>
      <c r="U427" s="433"/>
      <c r="V427" s="433"/>
      <c r="W427" s="433"/>
      <c r="X427" s="433"/>
      <c r="Y427" s="433"/>
      <c r="Z427" s="433"/>
    </row>
    <row r="428">
      <c r="A428" s="433"/>
      <c r="B428" s="433"/>
      <c r="C428" s="433"/>
      <c r="D428" s="433"/>
      <c r="E428" s="433"/>
      <c r="F428" s="433"/>
      <c r="G428" s="433"/>
      <c r="H428" s="433"/>
      <c r="I428" s="433"/>
      <c r="J428" s="433"/>
      <c r="K428" s="433"/>
      <c r="L428" s="433"/>
      <c r="M428" s="433"/>
      <c r="N428" s="433"/>
      <c r="O428" s="433"/>
      <c r="P428" s="433"/>
      <c r="Q428" s="433"/>
      <c r="R428" s="433"/>
      <c r="S428" s="433"/>
      <c r="T428" s="433"/>
      <c r="U428" s="433"/>
      <c r="V428" s="433"/>
      <c r="W428" s="433"/>
      <c r="X428" s="433"/>
      <c r="Y428" s="433"/>
      <c r="Z428" s="433"/>
    </row>
    <row r="429">
      <c r="A429" s="433"/>
      <c r="B429" s="433"/>
      <c r="C429" s="433"/>
      <c r="D429" s="433"/>
      <c r="E429" s="433"/>
      <c r="F429" s="433"/>
      <c r="G429" s="433"/>
      <c r="H429" s="433"/>
      <c r="I429" s="433"/>
      <c r="J429" s="433"/>
      <c r="K429" s="433"/>
      <c r="L429" s="433"/>
      <c r="M429" s="433"/>
      <c r="N429" s="433"/>
      <c r="O429" s="433"/>
      <c r="P429" s="433"/>
      <c r="Q429" s="433"/>
      <c r="R429" s="433"/>
      <c r="S429" s="433"/>
      <c r="T429" s="433"/>
      <c r="U429" s="433"/>
      <c r="V429" s="433"/>
      <c r="W429" s="433"/>
      <c r="X429" s="433"/>
      <c r="Y429" s="433"/>
      <c r="Z429" s="433"/>
    </row>
    <row r="430">
      <c r="A430" s="433"/>
      <c r="B430" s="433"/>
      <c r="C430" s="433"/>
      <c r="D430" s="433"/>
      <c r="E430" s="433"/>
      <c r="F430" s="433"/>
      <c r="G430" s="433"/>
      <c r="H430" s="433"/>
      <c r="I430" s="433"/>
      <c r="J430" s="433"/>
      <c r="K430" s="433"/>
      <c r="L430" s="433"/>
      <c r="M430" s="433"/>
      <c r="N430" s="433"/>
      <c r="O430" s="433"/>
      <c r="P430" s="433"/>
      <c r="Q430" s="433"/>
      <c r="R430" s="433"/>
      <c r="S430" s="433"/>
      <c r="T430" s="433"/>
      <c r="U430" s="433"/>
      <c r="V430" s="433"/>
      <c r="W430" s="433"/>
      <c r="X430" s="433"/>
      <c r="Y430" s="433"/>
      <c r="Z430" s="433"/>
    </row>
    <row r="431">
      <c r="A431" s="433"/>
      <c r="B431" s="433"/>
      <c r="C431" s="433"/>
      <c r="D431" s="433"/>
      <c r="E431" s="433"/>
      <c r="F431" s="433"/>
      <c r="G431" s="433"/>
      <c r="H431" s="433"/>
      <c r="I431" s="433"/>
      <c r="J431" s="433"/>
      <c r="K431" s="433"/>
      <c r="L431" s="433"/>
      <c r="M431" s="433"/>
      <c r="N431" s="433"/>
      <c r="O431" s="433"/>
      <c r="P431" s="433"/>
      <c r="Q431" s="433"/>
      <c r="R431" s="433"/>
      <c r="S431" s="433"/>
      <c r="T431" s="433"/>
      <c r="U431" s="433"/>
      <c r="V431" s="433"/>
      <c r="W431" s="433"/>
      <c r="X431" s="433"/>
      <c r="Y431" s="433"/>
      <c r="Z431" s="433"/>
    </row>
    <row r="432">
      <c r="A432" s="433"/>
      <c r="B432" s="433"/>
      <c r="C432" s="433"/>
      <c r="D432" s="433"/>
      <c r="E432" s="433"/>
      <c r="F432" s="433"/>
      <c r="G432" s="433"/>
      <c r="H432" s="433"/>
      <c r="I432" s="433"/>
      <c r="J432" s="433"/>
      <c r="K432" s="433"/>
      <c r="L432" s="433"/>
      <c r="M432" s="433"/>
      <c r="N432" s="433"/>
      <c r="O432" s="433"/>
      <c r="P432" s="433"/>
      <c r="Q432" s="433"/>
      <c r="R432" s="433"/>
      <c r="S432" s="433"/>
      <c r="T432" s="433"/>
      <c r="U432" s="433"/>
      <c r="V432" s="433"/>
      <c r="W432" s="433"/>
      <c r="X432" s="433"/>
      <c r="Y432" s="433"/>
      <c r="Z432" s="433"/>
    </row>
    <row r="433">
      <c r="A433" s="433"/>
      <c r="B433" s="433"/>
      <c r="C433" s="433"/>
      <c r="D433" s="433"/>
      <c r="E433" s="433"/>
      <c r="F433" s="433"/>
      <c r="G433" s="433"/>
      <c r="H433" s="433"/>
      <c r="I433" s="433"/>
      <c r="J433" s="433"/>
      <c r="K433" s="433"/>
      <c r="L433" s="433"/>
      <c r="M433" s="433"/>
      <c r="N433" s="433"/>
      <c r="O433" s="433"/>
      <c r="P433" s="433"/>
      <c r="Q433" s="433"/>
      <c r="R433" s="433"/>
      <c r="S433" s="433"/>
      <c r="T433" s="433"/>
      <c r="U433" s="433"/>
      <c r="V433" s="433"/>
      <c r="W433" s="433"/>
      <c r="X433" s="433"/>
      <c r="Y433" s="433"/>
      <c r="Z433" s="433"/>
    </row>
    <row r="434">
      <c r="A434" s="433"/>
      <c r="B434" s="433"/>
      <c r="C434" s="433"/>
      <c r="D434" s="433"/>
      <c r="E434" s="433"/>
      <c r="F434" s="433"/>
      <c r="G434" s="433"/>
      <c r="H434" s="433"/>
      <c r="I434" s="433"/>
      <c r="J434" s="433"/>
      <c r="K434" s="433"/>
      <c r="L434" s="433"/>
      <c r="M434" s="433"/>
      <c r="N434" s="433"/>
      <c r="O434" s="433"/>
      <c r="P434" s="433"/>
      <c r="Q434" s="433"/>
      <c r="R434" s="433"/>
      <c r="S434" s="433"/>
      <c r="T434" s="433"/>
      <c r="U434" s="433"/>
      <c r="V434" s="433"/>
      <c r="W434" s="433"/>
      <c r="X434" s="433"/>
      <c r="Y434" s="433"/>
      <c r="Z434" s="433"/>
    </row>
    <row r="435">
      <c r="A435" s="433"/>
      <c r="B435" s="433"/>
      <c r="C435" s="433"/>
      <c r="D435" s="433"/>
      <c r="E435" s="433"/>
      <c r="F435" s="433"/>
      <c r="G435" s="433"/>
      <c r="H435" s="433"/>
      <c r="I435" s="433"/>
      <c r="J435" s="433"/>
      <c r="K435" s="433"/>
      <c r="L435" s="433"/>
      <c r="M435" s="433"/>
      <c r="N435" s="433"/>
      <c r="O435" s="433"/>
      <c r="P435" s="433"/>
      <c r="Q435" s="433"/>
      <c r="R435" s="433"/>
      <c r="S435" s="433"/>
      <c r="T435" s="433"/>
      <c r="U435" s="433"/>
      <c r="V435" s="433"/>
      <c r="W435" s="433"/>
      <c r="X435" s="433"/>
      <c r="Y435" s="433"/>
      <c r="Z435" s="433"/>
    </row>
    <row r="436">
      <c r="A436" s="433"/>
      <c r="B436" s="433"/>
      <c r="C436" s="433"/>
      <c r="D436" s="433"/>
      <c r="E436" s="433"/>
      <c r="F436" s="433"/>
      <c r="G436" s="433"/>
      <c r="H436" s="433"/>
      <c r="I436" s="433"/>
      <c r="J436" s="433"/>
      <c r="K436" s="433"/>
      <c r="L436" s="433"/>
      <c r="M436" s="433"/>
      <c r="N436" s="433"/>
      <c r="O436" s="433"/>
      <c r="P436" s="433"/>
      <c r="Q436" s="433"/>
      <c r="R436" s="433"/>
      <c r="S436" s="433"/>
      <c r="T436" s="433"/>
      <c r="U436" s="433"/>
      <c r="V436" s="433"/>
      <c r="W436" s="433"/>
      <c r="X436" s="433"/>
      <c r="Y436" s="433"/>
      <c r="Z436" s="433"/>
    </row>
    <row r="437">
      <c r="A437" s="433"/>
      <c r="B437" s="433"/>
      <c r="C437" s="433"/>
      <c r="D437" s="433"/>
      <c r="E437" s="433"/>
      <c r="F437" s="433"/>
      <c r="G437" s="433"/>
      <c r="H437" s="433"/>
      <c r="I437" s="433"/>
      <c r="J437" s="433"/>
      <c r="K437" s="433"/>
      <c r="L437" s="433"/>
      <c r="M437" s="433"/>
      <c r="N437" s="433"/>
      <c r="O437" s="433"/>
      <c r="P437" s="433"/>
      <c r="Q437" s="433"/>
      <c r="R437" s="433"/>
      <c r="S437" s="433"/>
      <c r="T437" s="433"/>
      <c r="U437" s="433"/>
      <c r="V437" s="433"/>
      <c r="W437" s="433"/>
      <c r="X437" s="433"/>
      <c r="Y437" s="433"/>
      <c r="Z437" s="433"/>
    </row>
    <row r="438">
      <c r="A438" s="433"/>
      <c r="B438" s="433"/>
      <c r="C438" s="433"/>
      <c r="D438" s="433"/>
      <c r="E438" s="433"/>
      <c r="F438" s="433"/>
      <c r="G438" s="433"/>
      <c r="H438" s="433"/>
      <c r="I438" s="433"/>
      <c r="J438" s="433"/>
      <c r="K438" s="433"/>
      <c r="L438" s="433"/>
      <c r="M438" s="433"/>
      <c r="N438" s="433"/>
      <c r="O438" s="433"/>
      <c r="P438" s="433"/>
      <c r="Q438" s="433"/>
      <c r="R438" s="433"/>
      <c r="S438" s="433"/>
      <c r="T438" s="433"/>
      <c r="U438" s="433"/>
      <c r="V438" s="433"/>
      <c r="W438" s="433"/>
      <c r="X438" s="433"/>
      <c r="Y438" s="433"/>
      <c r="Z438" s="433"/>
    </row>
    <row r="439">
      <c r="A439" s="433"/>
      <c r="B439" s="433"/>
      <c r="C439" s="433"/>
      <c r="D439" s="433"/>
      <c r="E439" s="433"/>
      <c r="F439" s="433"/>
      <c r="G439" s="433"/>
      <c r="H439" s="433"/>
      <c r="I439" s="433"/>
      <c r="J439" s="433"/>
      <c r="K439" s="433"/>
      <c r="L439" s="433"/>
      <c r="M439" s="433"/>
      <c r="N439" s="433"/>
      <c r="O439" s="433"/>
      <c r="P439" s="433"/>
      <c r="Q439" s="433"/>
      <c r="R439" s="433"/>
      <c r="S439" s="433"/>
      <c r="T439" s="433"/>
      <c r="U439" s="433"/>
      <c r="V439" s="433"/>
      <c r="W439" s="433"/>
      <c r="X439" s="433"/>
      <c r="Y439" s="433"/>
      <c r="Z439" s="433"/>
    </row>
    <row r="440">
      <c r="A440" s="433"/>
      <c r="B440" s="433"/>
      <c r="C440" s="433"/>
      <c r="D440" s="433"/>
      <c r="E440" s="433"/>
      <c r="F440" s="433"/>
      <c r="G440" s="433"/>
      <c r="H440" s="433"/>
      <c r="I440" s="433"/>
      <c r="J440" s="433"/>
      <c r="K440" s="433"/>
      <c r="L440" s="433"/>
      <c r="M440" s="433"/>
      <c r="N440" s="433"/>
      <c r="O440" s="433"/>
      <c r="P440" s="433"/>
      <c r="Q440" s="433"/>
      <c r="R440" s="433"/>
      <c r="S440" s="433"/>
      <c r="T440" s="433"/>
      <c r="U440" s="433"/>
      <c r="V440" s="433"/>
      <c r="W440" s="433"/>
      <c r="X440" s="433"/>
      <c r="Y440" s="433"/>
      <c r="Z440" s="433"/>
    </row>
    <row r="441">
      <c r="A441" s="433"/>
      <c r="B441" s="433"/>
      <c r="C441" s="433"/>
      <c r="D441" s="433"/>
      <c r="E441" s="433"/>
      <c r="F441" s="433"/>
      <c r="G441" s="433"/>
      <c r="H441" s="433"/>
      <c r="I441" s="433"/>
      <c r="J441" s="433"/>
      <c r="K441" s="433"/>
      <c r="L441" s="433"/>
      <c r="M441" s="433"/>
      <c r="N441" s="433"/>
      <c r="O441" s="433"/>
      <c r="P441" s="433"/>
      <c r="Q441" s="433"/>
      <c r="R441" s="433"/>
      <c r="S441" s="433"/>
      <c r="T441" s="433"/>
      <c r="U441" s="433"/>
      <c r="V441" s="433"/>
      <c r="W441" s="433"/>
      <c r="X441" s="433"/>
      <c r="Y441" s="433"/>
      <c r="Z441" s="433"/>
    </row>
    <row r="442">
      <c r="A442" s="433"/>
      <c r="B442" s="433"/>
      <c r="C442" s="433"/>
      <c r="D442" s="433"/>
      <c r="E442" s="433"/>
      <c r="F442" s="433"/>
      <c r="G442" s="433"/>
      <c r="H442" s="433"/>
      <c r="I442" s="433"/>
      <c r="J442" s="433"/>
      <c r="K442" s="433"/>
      <c r="L442" s="433"/>
      <c r="M442" s="433"/>
      <c r="N442" s="433"/>
      <c r="O442" s="433"/>
      <c r="P442" s="433"/>
      <c r="Q442" s="433"/>
      <c r="R442" s="433"/>
      <c r="S442" s="433"/>
      <c r="T442" s="433"/>
      <c r="U442" s="433"/>
      <c r="V442" s="433"/>
      <c r="W442" s="433"/>
      <c r="X442" s="433"/>
      <c r="Y442" s="433"/>
      <c r="Z442" s="433"/>
    </row>
    <row r="443">
      <c r="A443" s="433"/>
      <c r="B443" s="433"/>
      <c r="C443" s="433"/>
      <c r="D443" s="433"/>
      <c r="E443" s="433"/>
      <c r="F443" s="433"/>
      <c r="G443" s="433"/>
      <c r="H443" s="433"/>
      <c r="I443" s="433"/>
      <c r="J443" s="433"/>
      <c r="K443" s="433"/>
      <c r="L443" s="433"/>
      <c r="M443" s="433"/>
      <c r="N443" s="433"/>
      <c r="O443" s="433"/>
      <c r="P443" s="433"/>
      <c r="Q443" s="433"/>
      <c r="R443" s="433"/>
      <c r="S443" s="433"/>
      <c r="T443" s="433"/>
      <c r="U443" s="433"/>
      <c r="V443" s="433"/>
      <c r="W443" s="433"/>
      <c r="X443" s="433"/>
      <c r="Y443" s="433"/>
      <c r="Z443" s="433"/>
    </row>
    <row r="444">
      <c r="A444" s="433"/>
      <c r="B444" s="433"/>
      <c r="C444" s="433"/>
      <c r="D444" s="433"/>
      <c r="E444" s="433"/>
      <c r="F444" s="433"/>
      <c r="G444" s="433"/>
      <c r="H444" s="433"/>
      <c r="I444" s="433"/>
      <c r="J444" s="433"/>
      <c r="K444" s="433"/>
      <c r="L444" s="433"/>
      <c r="M444" s="433"/>
      <c r="N444" s="433"/>
      <c r="O444" s="433"/>
      <c r="P444" s="433"/>
      <c r="Q444" s="433"/>
      <c r="R444" s="433"/>
      <c r="S444" s="433"/>
      <c r="T444" s="433"/>
      <c r="U444" s="433"/>
      <c r="V444" s="433"/>
      <c r="W444" s="433"/>
      <c r="X444" s="433"/>
      <c r="Y444" s="433"/>
      <c r="Z444" s="433"/>
    </row>
    <row r="445">
      <c r="A445" s="433"/>
      <c r="B445" s="433"/>
      <c r="C445" s="433"/>
      <c r="D445" s="433"/>
      <c r="E445" s="433"/>
      <c r="F445" s="433"/>
      <c r="G445" s="433"/>
      <c r="H445" s="433"/>
      <c r="I445" s="433"/>
      <c r="J445" s="433"/>
      <c r="K445" s="433"/>
      <c r="L445" s="433"/>
      <c r="M445" s="433"/>
      <c r="N445" s="433"/>
      <c r="O445" s="433"/>
      <c r="P445" s="433"/>
      <c r="Q445" s="433"/>
      <c r="R445" s="433"/>
      <c r="S445" s="433"/>
      <c r="T445" s="433"/>
      <c r="U445" s="433"/>
      <c r="V445" s="433"/>
      <c r="W445" s="433"/>
      <c r="X445" s="433"/>
      <c r="Y445" s="433"/>
      <c r="Z445" s="433"/>
    </row>
    <row r="446">
      <c r="A446" s="433"/>
      <c r="B446" s="433"/>
      <c r="C446" s="433"/>
      <c r="D446" s="433"/>
      <c r="E446" s="433"/>
      <c r="F446" s="433"/>
      <c r="G446" s="433"/>
      <c r="H446" s="433"/>
      <c r="I446" s="433"/>
      <c r="J446" s="433"/>
      <c r="K446" s="433"/>
      <c r="L446" s="433"/>
      <c r="M446" s="433"/>
      <c r="N446" s="433"/>
      <c r="O446" s="433"/>
      <c r="P446" s="433"/>
      <c r="Q446" s="433"/>
      <c r="R446" s="433"/>
      <c r="S446" s="433"/>
      <c r="T446" s="433"/>
      <c r="U446" s="433"/>
      <c r="V446" s="433"/>
      <c r="W446" s="433"/>
      <c r="X446" s="433"/>
      <c r="Y446" s="433"/>
      <c r="Z446" s="433"/>
    </row>
    <row r="447">
      <c r="A447" s="433"/>
      <c r="B447" s="433"/>
      <c r="C447" s="433"/>
      <c r="D447" s="433"/>
      <c r="E447" s="433"/>
      <c r="F447" s="433"/>
      <c r="G447" s="433"/>
      <c r="H447" s="433"/>
      <c r="I447" s="433"/>
      <c r="J447" s="433"/>
      <c r="K447" s="433"/>
      <c r="L447" s="433"/>
      <c r="M447" s="433"/>
      <c r="N447" s="433"/>
      <c r="O447" s="433"/>
      <c r="P447" s="433"/>
      <c r="Q447" s="433"/>
      <c r="R447" s="433"/>
      <c r="S447" s="433"/>
      <c r="T447" s="433"/>
      <c r="U447" s="433"/>
      <c r="V447" s="433"/>
      <c r="W447" s="433"/>
      <c r="X447" s="433"/>
      <c r="Y447" s="433"/>
      <c r="Z447" s="433"/>
    </row>
    <row r="448">
      <c r="A448" s="433"/>
      <c r="B448" s="433"/>
      <c r="C448" s="433"/>
      <c r="D448" s="433"/>
      <c r="E448" s="433"/>
      <c r="F448" s="433"/>
      <c r="G448" s="433"/>
      <c r="H448" s="433"/>
      <c r="I448" s="433"/>
      <c r="J448" s="433"/>
      <c r="K448" s="433"/>
      <c r="L448" s="433"/>
      <c r="M448" s="433"/>
      <c r="N448" s="433"/>
      <c r="O448" s="433"/>
      <c r="P448" s="433"/>
      <c r="Q448" s="433"/>
      <c r="R448" s="433"/>
      <c r="S448" s="433"/>
      <c r="T448" s="433"/>
      <c r="U448" s="433"/>
      <c r="V448" s="433"/>
      <c r="W448" s="433"/>
      <c r="X448" s="433"/>
      <c r="Y448" s="433"/>
      <c r="Z448" s="433"/>
    </row>
    <row r="449">
      <c r="A449" s="433"/>
      <c r="B449" s="433"/>
      <c r="C449" s="433"/>
      <c r="D449" s="433"/>
      <c r="E449" s="433"/>
      <c r="F449" s="433"/>
      <c r="G449" s="433"/>
      <c r="H449" s="433"/>
      <c r="I449" s="433"/>
      <c r="J449" s="433"/>
      <c r="K449" s="433"/>
      <c r="L449" s="433"/>
      <c r="M449" s="433"/>
      <c r="N449" s="433"/>
      <c r="O449" s="433"/>
      <c r="P449" s="433"/>
      <c r="Q449" s="433"/>
      <c r="R449" s="433"/>
      <c r="S449" s="433"/>
      <c r="T449" s="433"/>
      <c r="U449" s="433"/>
      <c r="V449" s="433"/>
      <c r="W449" s="433"/>
      <c r="X449" s="433"/>
      <c r="Y449" s="433"/>
      <c r="Z449" s="433"/>
    </row>
    <row r="450">
      <c r="A450" s="433"/>
      <c r="B450" s="433"/>
      <c r="C450" s="433"/>
      <c r="D450" s="433"/>
      <c r="E450" s="433"/>
      <c r="F450" s="433"/>
      <c r="G450" s="433"/>
      <c r="H450" s="433"/>
      <c r="I450" s="433"/>
      <c r="J450" s="433"/>
      <c r="K450" s="433"/>
      <c r="L450" s="433"/>
      <c r="M450" s="433"/>
      <c r="N450" s="433"/>
      <c r="O450" s="433"/>
      <c r="P450" s="433"/>
      <c r="Q450" s="433"/>
      <c r="R450" s="433"/>
      <c r="S450" s="433"/>
      <c r="T450" s="433"/>
      <c r="U450" s="433"/>
      <c r="V450" s="433"/>
      <c r="W450" s="433"/>
      <c r="X450" s="433"/>
      <c r="Y450" s="433"/>
      <c r="Z450" s="433"/>
    </row>
    <row r="451">
      <c r="A451" s="433"/>
      <c r="B451" s="433"/>
      <c r="C451" s="433"/>
      <c r="D451" s="433"/>
      <c r="E451" s="433"/>
      <c r="F451" s="433"/>
      <c r="G451" s="433"/>
      <c r="H451" s="433"/>
      <c r="I451" s="433"/>
      <c r="J451" s="433"/>
      <c r="K451" s="433"/>
      <c r="L451" s="433"/>
      <c r="M451" s="433"/>
      <c r="N451" s="433"/>
      <c r="O451" s="433"/>
      <c r="P451" s="433"/>
      <c r="Q451" s="433"/>
      <c r="R451" s="433"/>
      <c r="S451" s="433"/>
      <c r="T451" s="433"/>
      <c r="U451" s="433"/>
      <c r="V451" s="433"/>
      <c r="W451" s="433"/>
      <c r="X451" s="433"/>
      <c r="Y451" s="433"/>
      <c r="Z451" s="433"/>
    </row>
    <row r="452">
      <c r="A452" s="433"/>
      <c r="B452" s="433"/>
      <c r="C452" s="433"/>
      <c r="D452" s="433"/>
      <c r="E452" s="433"/>
      <c r="F452" s="433"/>
      <c r="G452" s="433"/>
      <c r="H452" s="433"/>
      <c r="I452" s="433"/>
      <c r="J452" s="433"/>
      <c r="K452" s="433"/>
      <c r="L452" s="433"/>
      <c r="M452" s="433"/>
      <c r="N452" s="433"/>
      <c r="O452" s="433"/>
      <c r="P452" s="433"/>
      <c r="Q452" s="433"/>
      <c r="R452" s="433"/>
      <c r="S452" s="433"/>
      <c r="T452" s="433"/>
      <c r="U452" s="433"/>
      <c r="V452" s="433"/>
      <c r="W452" s="433"/>
      <c r="X452" s="433"/>
      <c r="Y452" s="433"/>
      <c r="Z452" s="433"/>
    </row>
    <row r="453">
      <c r="A453" s="433"/>
      <c r="B453" s="433"/>
      <c r="C453" s="433"/>
      <c r="D453" s="433"/>
      <c r="E453" s="433"/>
      <c r="F453" s="433"/>
      <c r="G453" s="433"/>
      <c r="H453" s="433"/>
      <c r="I453" s="433"/>
      <c r="J453" s="433"/>
      <c r="K453" s="433"/>
      <c r="L453" s="433"/>
      <c r="M453" s="433"/>
      <c r="N453" s="433"/>
      <c r="O453" s="433"/>
      <c r="P453" s="433"/>
      <c r="Q453" s="433"/>
      <c r="R453" s="433"/>
      <c r="S453" s="433"/>
      <c r="T453" s="433"/>
      <c r="U453" s="433"/>
      <c r="V453" s="433"/>
      <c r="W453" s="433"/>
      <c r="X453" s="433"/>
      <c r="Y453" s="433"/>
      <c r="Z453" s="433"/>
    </row>
    <row r="454">
      <c r="A454" s="433"/>
      <c r="B454" s="433"/>
      <c r="C454" s="433"/>
      <c r="D454" s="433"/>
      <c r="E454" s="433"/>
      <c r="F454" s="433"/>
      <c r="G454" s="433"/>
      <c r="H454" s="433"/>
      <c r="I454" s="433"/>
      <c r="J454" s="433"/>
      <c r="K454" s="433"/>
      <c r="L454" s="433"/>
      <c r="M454" s="433"/>
      <c r="N454" s="433"/>
      <c r="O454" s="433"/>
      <c r="P454" s="433"/>
      <c r="Q454" s="433"/>
      <c r="R454" s="433"/>
      <c r="S454" s="433"/>
      <c r="T454" s="433"/>
      <c r="U454" s="433"/>
      <c r="V454" s="433"/>
      <c r="W454" s="433"/>
      <c r="X454" s="433"/>
      <c r="Y454" s="433"/>
      <c r="Z454" s="433"/>
    </row>
    <row r="455">
      <c r="A455" s="433"/>
      <c r="B455" s="433"/>
      <c r="C455" s="433"/>
      <c r="D455" s="433"/>
      <c r="E455" s="433"/>
      <c r="F455" s="433"/>
      <c r="G455" s="433"/>
      <c r="H455" s="433"/>
      <c r="I455" s="433"/>
      <c r="J455" s="433"/>
      <c r="K455" s="433"/>
      <c r="L455" s="433"/>
      <c r="M455" s="433"/>
      <c r="N455" s="433"/>
      <c r="O455" s="433"/>
      <c r="P455" s="433"/>
      <c r="Q455" s="433"/>
      <c r="R455" s="433"/>
      <c r="S455" s="433"/>
      <c r="T455" s="433"/>
      <c r="U455" s="433"/>
      <c r="V455" s="433"/>
      <c r="W455" s="433"/>
      <c r="X455" s="433"/>
      <c r="Y455" s="433"/>
      <c r="Z455" s="433"/>
    </row>
    <row r="456">
      <c r="A456" s="433"/>
      <c r="B456" s="433"/>
      <c r="C456" s="433"/>
      <c r="D456" s="433"/>
      <c r="E456" s="433"/>
      <c r="F456" s="433"/>
      <c r="G456" s="433"/>
      <c r="H456" s="433"/>
      <c r="I456" s="433"/>
      <c r="J456" s="433"/>
      <c r="K456" s="433"/>
      <c r="L456" s="433"/>
      <c r="M456" s="433"/>
      <c r="N456" s="433"/>
      <c r="O456" s="433"/>
      <c r="P456" s="433"/>
      <c r="Q456" s="433"/>
      <c r="R456" s="433"/>
      <c r="S456" s="433"/>
      <c r="T456" s="433"/>
      <c r="U456" s="433"/>
      <c r="V456" s="433"/>
      <c r="W456" s="433"/>
      <c r="X456" s="433"/>
      <c r="Y456" s="433"/>
      <c r="Z456" s="433"/>
    </row>
    <row r="457">
      <c r="A457" s="433"/>
      <c r="B457" s="433"/>
      <c r="C457" s="433"/>
      <c r="D457" s="433"/>
      <c r="E457" s="433"/>
      <c r="F457" s="433"/>
      <c r="G457" s="433"/>
      <c r="H457" s="433"/>
      <c r="I457" s="433"/>
      <c r="J457" s="433"/>
      <c r="K457" s="433"/>
      <c r="L457" s="433"/>
      <c r="M457" s="433"/>
      <c r="N457" s="433"/>
      <c r="O457" s="433"/>
      <c r="P457" s="433"/>
      <c r="Q457" s="433"/>
      <c r="R457" s="433"/>
      <c r="S457" s="433"/>
      <c r="T457" s="433"/>
      <c r="U457" s="433"/>
      <c r="V457" s="433"/>
      <c r="W457" s="433"/>
      <c r="X457" s="433"/>
      <c r="Y457" s="433"/>
      <c r="Z457" s="433"/>
    </row>
    <row r="458">
      <c r="A458" s="433"/>
      <c r="B458" s="433"/>
      <c r="C458" s="433"/>
      <c r="D458" s="433"/>
      <c r="E458" s="433"/>
      <c r="F458" s="433"/>
      <c r="G458" s="433"/>
      <c r="H458" s="433"/>
      <c r="I458" s="433"/>
      <c r="J458" s="433"/>
      <c r="K458" s="433"/>
      <c r="L458" s="433"/>
      <c r="M458" s="433"/>
      <c r="N458" s="433"/>
      <c r="O458" s="433"/>
      <c r="P458" s="433"/>
      <c r="Q458" s="433"/>
      <c r="R458" s="433"/>
      <c r="S458" s="433"/>
      <c r="T458" s="433"/>
      <c r="U458" s="433"/>
      <c r="V458" s="433"/>
      <c r="W458" s="433"/>
      <c r="X458" s="433"/>
      <c r="Y458" s="433"/>
      <c r="Z458" s="433"/>
    </row>
    <row r="459">
      <c r="A459" s="433"/>
      <c r="B459" s="433"/>
      <c r="C459" s="433"/>
      <c r="D459" s="433"/>
      <c r="E459" s="433"/>
      <c r="F459" s="433"/>
      <c r="G459" s="433"/>
      <c r="H459" s="433"/>
      <c r="I459" s="433"/>
      <c r="J459" s="433"/>
      <c r="K459" s="433"/>
      <c r="L459" s="433"/>
      <c r="M459" s="433"/>
      <c r="N459" s="433"/>
      <c r="O459" s="433"/>
      <c r="P459" s="433"/>
      <c r="Q459" s="433"/>
      <c r="R459" s="433"/>
      <c r="S459" s="433"/>
      <c r="T459" s="433"/>
      <c r="U459" s="433"/>
      <c r="V459" s="433"/>
      <c r="W459" s="433"/>
      <c r="X459" s="433"/>
      <c r="Y459" s="433"/>
      <c r="Z459" s="433"/>
    </row>
    <row r="460">
      <c r="A460" s="433"/>
      <c r="B460" s="433"/>
      <c r="C460" s="433"/>
      <c r="D460" s="433"/>
      <c r="E460" s="433"/>
      <c r="F460" s="433"/>
      <c r="G460" s="433"/>
      <c r="H460" s="433"/>
      <c r="I460" s="433"/>
      <c r="J460" s="433"/>
      <c r="K460" s="433"/>
      <c r="L460" s="433"/>
      <c r="M460" s="433"/>
      <c r="N460" s="433"/>
      <c r="O460" s="433"/>
      <c r="P460" s="433"/>
      <c r="Q460" s="433"/>
      <c r="R460" s="433"/>
      <c r="S460" s="433"/>
      <c r="T460" s="433"/>
      <c r="U460" s="433"/>
      <c r="V460" s="433"/>
      <c r="W460" s="433"/>
      <c r="X460" s="433"/>
      <c r="Y460" s="433"/>
      <c r="Z460" s="433"/>
    </row>
    <row r="461">
      <c r="A461" s="433"/>
      <c r="B461" s="433"/>
      <c r="C461" s="433"/>
      <c r="D461" s="433"/>
      <c r="E461" s="433"/>
      <c r="F461" s="433"/>
      <c r="G461" s="433"/>
      <c r="H461" s="433"/>
      <c r="I461" s="433"/>
      <c r="J461" s="433"/>
      <c r="K461" s="433"/>
      <c r="L461" s="433"/>
      <c r="M461" s="433"/>
      <c r="N461" s="433"/>
      <c r="O461" s="433"/>
      <c r="P461" s="433"/>
      <c r="Q461" s="433"/>
      <c r="R461" s="433"/>
      <c r="S461" s="433"/>
      <c r="T461" s="433"/>
      <c r="U461" s="433"/>
      <c r="V461" s="433"/>
      <c r="W461" s="433"/>
      <c r="X461" s="433"/>
      <c r="Y461" s="433"/>
      <c r="Z461" s="433"/>
    </row>
    <row r="462">
      <c r="A462" s="433"/>
      <c r="B462" s="433"/>
      <c r="C462" s="433"/>
      <c r="D462" s="433"/>
      <c r="E462" s="433"/>
      <c r="F462" s="433"/>
      <c r="G462" s="433"/>
      <c r="H462" s="433"/>
      <c r="I462" s="433"/>
      <c r="J462" s="433"/>
      <c r="K462" s="433"/>
      <c r="L462" s="433"/>
      <c r="M462" s="433"/>
      <c r="N462" s="433"/>
      <c r="O462" s="433"/>
      <c r="P462" s="433"/>
      <c r="Q462" s="433"/>
      <c r="R462" s="433"/>
      <c r="S462" s="433"/>
      <c r="T462" s="433"/>
      <c r="U462" s="433"/>
      <c r="V462" s="433"/>
      <c r="W462" s="433"/>
      <c r="X462" s="433"/>
      <c r="Y462" s="433"/>
      <c r="Z462" s="433"/>
    </row>
    <row r="463">
      <c r="A463" s="433"/>
      <c r="B463" s="433"/>
      <c r="C463" s="433"/>
      <c r="D463" s="433"/>
      <c r="E463" s="433"/>
      <c r="F463" s="433"/>
      <c r="G463" s="433"/>
      <c r="H463" s="433"/>
      <c r="I463" s="433"/>
      <c r="J463" s="433"/>
      <c r="K463" s="433"/>
      <c r="L463" s="433"/>
      <c r="M463" s="433"/>
      <c r="N463" s="433"/>
      <c r="O463" s="433"/>
      <c r="P463" s="433"/>
      <c r="Q463" s="433"/>
      <c r="R463" s="433"/>
      <c r="S463" s="433"/>
      <c r="T463" s="433"/>
      <c r="U463" s="433"/>
      <c r="V463" s="433"/>
      <c r="W463" s="433"/>
      <c r="X463" s="433"/>
      <c r="Y463" s="433"/>
      <c r="Z463" s="433"/>
    </row>
    <row r="464">
      <c r="A464" s="433"/>
      <c r="B464" s="433"/>
      <c r="C464" s="433"/>
      <c r="D464" s="433"/>
      <c r="E464" s="433"/>
      <c r="F464" s="433"/>
      <c r="G464" s="433"/>
      <c r="H464" s="433"/>
      <c r="I464" s="433"/>
      <c r="J464" s="433"/>
      <c r="K464" s="433"/>
      <c r="L464" s="433"/>
      <c r="M464" s="433"/>
      <c r="N464" s="433"/>
      <c r="O464" s="433"/>
      <c r="P464" s="433"/>
      <c r="Q464" s="433"/>
      <c r="R464" s="433"/>
      <c r="S464" s="433"/>
      <c r="T464" s="433"/>
      <c r="U464" s="433"/>
      <c r="V464" s="433"/>
      <c r="W464" s="433"/>
      <c r="X464" s="433"/>
      <c r="Y464" s="433"/>
      <c r="Z464" s="433"/>
    </row>
    <row r="465">
      <c r="A465" s="433"/>
      <c r="B465" s="433"/>
      <c r="C465" s="433"/>
      <c r="D465" s="433"/>
      <c r="E465" s="433"/>
      <c r="F465" s="433"/>
      <c r="G465" s="433"/>
      <c r="H465" s="433"/>
      <c r="I465" s="433"/>
      <c r="J465" s="433"/>
      <c r="K465" s="433"/>
      <c r="L465" s="433"/>
      <c r="M465" s="433"/>
      <c r="N465" s="433"/>
      <c r="O465" s="433"/>
      <c r="P465" s="433"/>
      <c r="Q465" s="433"/>
      <c r="R465" s="433"/>
      <c r="S465" s="433"/>
      <c r="T465" s="433"/>
      <c r="U465" s="433"/>
      <c r="V465" s="433"/>
      <c r="W465" s="433"/>
      <c r="X465" s="433"/>
      <c r="Y465" s="433"/>
      <c r="Z465" s="433"/>
    </row>
    <row r="466">
      <c r="A466" s="433"/>
      <c r="B466" s="433"/>
      <c r="C466" s="433"/>
      <c r="D466" s="433"/>
      <c r="E466" s="433"/>
      <c r="F466" s="433"/>
      <c r="G466" s="433"/>
      <c r="H466" s="433"/>
      <c r="I466" s="433"/>
      <c r="J466" s="433"/>
      <c r="K466" s="433"/>
      <c r="L466" s="433"/>
      <c r="M466" s="433"/>
      <c r="N466" s="433"/>
      <c r="O466" s="433"/>
      <c r="P466" s="433"/>
      <c r="Q466" s="433"/>
      <c r="R466" s="433"/>
      <c r="S466" s="433"/>
      <c r="T466" s="433"/>
      <c r="U466" s="433"/>
      <c r="V466" s="433"/>
      <c r="W466" s="433"/>
      <c r="X466" s="433"/>
      <c r="Y466" s="433"/>
      <c r="Z466" s="433"/>
    </row>
    <row r="467">
      <c r="A467" s="433"/>
      <c r="B467" s="433"/>
      <c r="C467" s="433"/>
      <c r="D467" s="433"/>
      <c r="E467" s="433"/>
      <c r="F467" s="433"/>
      <c r="G467" s="433"/>
      <c r="H467" s="433"/>
      <c r="I467" s="433"/>
      <c r="J467" s="433"/>
      <c r="K467" s="433"/>
      <c r="L467" s="433"/>
      <c r="M467" s="433"/>
      <c r="N467" s="433"/>
      <c r="O467" s="433"/>
      <c r="P467" s="433"/>
      <c r="Q467" s="433"/>
      <c r="R467" s="433"/>
      <c r="S467" s="433"/>
      <c r="T467" s="433"/>
      <c r="U467" s="433"/>
      <c r="V467" s="433"/>
      <c r="W467" s="433"/>
      <c r="X467" s="433"/>
      <c r="Y467" s="433"/>
      <c r="Z467" s="433"/>
    </row>
    <row r="468">
      <c r="A468" s="433"/>
      <c r="B468" s="433"/>
      <c r="C468" s="433"/>
      <c r="D468" s="433"/>
      <c r="E468" s="433"/>
      <c r="F468" s="433"/>
      <c r="G468" s="433"/>
      <c r="H468" s="433"/>
      <c r="I468" s="433"/>
      <c r="J468" s="433"/>
      <c r="K468" s="433"/>
      <c r="L468" s="433"/>
      <c r="M468" s="433"/>
      <c r="N468" s="433"/>
      <c r="O468" s="433"/>
      <c r="P468" s="433"/>
      <c r="Q468" s="433"/>
      <c r="R468" s="433"/>
      <c r="S468" s="433"/>
      <c r="T468" s="433"/>
      <c r="U468" s="433"/>
      <c r="V468" s="433"/>
      <c r="W468" s="433"/>
      <c r="X468" s="433"/>
      <c r="Y468" s="433"/>
      <c r="Z468" s="433"/>
    </row>
    <row r="469">
      <c r="A469" s="433"/>
      <c r="B469" s="433"/>
      <c r="C469" s="433"/>
      <c r="D469" s="433"/>
      <c r="E469" s="433"/>
      <c r="F469" s="433"/>
      <c r="G469" s="433"/>
      <c r="H469" s="433"/>
      <c r="I469" s="433"/>
      <c r="J469" s="433"/>
      <c r="K469" s="433"/>
      <c r="L469" s="433"/>
      <c r="M469" s="433"/>
      <c r="N469" s="433"/>
      <c r="O469" s="433"/>
      <c r="P469" s="433"/>
      <c r="Q469" s="433"/>
      <c r="R469" s="433"/>
      <c r="S469" s="433"/>
      <c r="T469" s="433"/>
      <c r="U469" s="433"/>
      <c r="V469" s="433"/>
      <c r="W469" s="433"/>
      <c r="X469" s="433"/>
      <c r="Y469" s="433"/>
      <c r="Z469" s="433"/>
    </row>
    <row r="470">
      <c r="A470" s="433"/>
      <c r="B470" s="433"/>
      <c r="C470" s="433"/>
      <c r="D470" s="433"/>
      <c r="E470" s="433"/>
      <c r="F470" s="433"/>
      <c r="G470" s="433"/>
      <c r="H470" s="433"/>
      <c r="I470" s="433"/>
      <c r="J470" s="433"/>
      <c r="K470" s="433"/>
      <c r="L470" s="433"/>
      <c r="M470" s="433"/>
      <c r="N470" s="433"/>
      <c r="O470" s="433"/>
      <c r="P470" s="433"/>
      <c r="Q470" s="433"/>
      <c r="R470" s="433"/>
      <c r="S470" s="433"/>
      <c r="T470" s="433"/>
      <c r="U470" s="433"/>
      <c r="V470" s="433"/>
      <c r="W470" s="433"/>
      <c r="X470" s="433"/>
      <c r="Y470" s="433"/>
      <c r="Z470" s="433"/>
    </row>
    <row r="471">
      <c r="A471" s="433"/>
      <c r="B471" s="433"/>
      <c r="C471" s="433"/>
      <c r="D471" s="433"/>
      <c r="E471" s="433"/>
      <c r="F471" s="433"/>
      <c r="G471" s="433"/>
      <c r="H471" s="433"/>
      <c r="I471" s="433"/>
      <c r="J471" s="433"/>
      <c r="K471" s="433"/>
      <c r="L471" s="433"/>
      <c r="M471" s="433"/>
      <c r="N471" s="433"/>
      <c r="O471" s="433"/>
      <c r="P471" s="433"/>
      <c r="Q471" s="433"/>
      <c r="R471" s="433"/>
      <c r="S471" s="433"/>
      <c r="T471" s="433"/>
      <c r="U471" s="433"/>
      <c r="V471" s="433"/>
      <c r="W471" s="433"/>
      <c r="X471" s="433"/>
      <c r="Y471" s="433"/>
      <c r="Z471" s="433"/>
    </row>
    <row r="472">
      <c r="A472" s="433"/>
      <c r="B472" s="433"/>
      <c r="C472" s="433"/>
      <c r="D472" s="433"/>
      <c r="E472" s="433"/>
      <c r="F472" s="433"/>
      <c r="G472" s="433"/>
      <c r="H472" s="433"/>
      <c r="I472" s="433"/>
      <c r="J472" s="433"/>
      <c r="K472" s="433"/>
      <c r="L472" s="433"/>
      <c r="M472" s="433"/>
      <c r="N472" s="433"/>
      <c r="O472" s="433"/>
      <c r="P472" s="433"/>
      <c r="Q472" s="433"/>
      <c r="R472" s="433"/>
      <c r="S472" s="433"/>
      <c r="T472" s="433"/>
      <c r="U472" s="433"/>
      <c r="V472" s="433"/>
      <c r="W472" s="433"/>
      <c r="X472" s="433"/>
      <c r="Y472" s="433"/>
      <c r="Z472" s="433"/>
    </row>
    <row r="473">
      <c r="A473" s="433"/>
      <c r="B473" s="433"/>
      <c r="C473" s="433"/>
      <c r="D473" s="433"/>
      <c r="E473" s="433"/>
      <c r="F473" s="433"/>
      <c r="G473" s="433"/>
      <c r="H473" s="433"/>
      <c r="I473" s="433"/>
      <c r="J473" s="433"/>
      <c r="K473" s="433"/>
      <c r="L473" s="433"/>
      <c r="M473" s="433"/>
      <c r="N473" s="433"/>
      <c r="O473" s="433"/>
      <c r="P473" s="433"/>
      <c r="Q473" s="433"/>
      <c r="R473" s="433"/>
      <c r="S473" s="433"/>
      <c r="T473" s="433"/>
      <c r="U473" s="433"/>
      <c r="V473" s="433"/>
      <c r="W473" s="433"/>
      <c r="X473" s="433"/>
      <c r="Y473" s="433"/>
      <c r="Z473" s="433"/>
    </row>
    <row r="474">
      <c r="A474" s="433"/>
      <c r="B474" s="433"/>
      <c r="C474" s="433"/>
      <c r="D474" s="433"/>
      <c r="E474" s="433"/>
      <c r="F474" s="433"/>
      <c r="G474" s="433"/>
      <c r="H474" s="433"/>
      <c r="I474" s="433"/>
      <c r="J474" s="433"/>
      <c r="K474" s="433"/>
      <c r="L474" s="433"/>
      <c r="M474" s="433"/>
      <c r="N474" s="433"/>
      <c r="O474" s="433"/>
      <c r="P474" s="433"/>
      <c r="Q474" s="433"/>
      <c r="R474" s="433"/>
      <c r="S474" s="433"/>
      <c r="T474" s="433"/>
      <c r="U474" s="433"/>
      <c r="V474" s="433"/>
      <c r="W474" s="433"/>
      <c r="X474" s="433"/>
      <c r="Y474" s="433"/>
      <c r="Z474" s="433"/>
    </row>
    <row r="475">
      <c r="A475" s="433"/>
      <c r="B475" s="433"/>
      <c r="C475" s="433"/>
      <c r="D475" s="433"/>
      <c r="E475" s="433"/>
      <c r="F475" s="433"/>
      <c r="G475" s="433"/>
      <c r="H475" s="433"/>
      <c r="I475" s="433"/>
      <c r="J475" s="433"/>
      <c r="K475" s="433"/>
      <c r="L475" s="433"/>
      <c r="M475" s="433"/>
      <c r="N475" s="433"/>
      <c r="O475" s="433"/>
      <c r="P475" s="433"/>
      <c r="Q475" s="433"/>
      <c r="R475" s="433"/>
      <c r="S475" s="433"/>
      <c r="T475" s="433"/>
      <c r="U475" s="433"/>
      <c r="V475" s="433"/>
      <c r="W475" s="433"/>
      <c r="X475" s="433"/>
      <c r="Y475" s="433"/>
      <c r="Z475" s="433"/>
    </row>
    <row r="476">
      <c r="A476" s="433"/>
      <c r="B476" s="433"/>
      <c r="C476" s="433"/>
      <c r="D476" s="433"/>
      <c r="E476" s="433"/>
      <c r="F476" s="433"/>
      <c r="G476" s="433"/>
      <c r="H476" s="433"/>
      <c r="I476" s="433"/>
      <c r="J476" s="433"/>
      <c r="K476" s="433"/>
      <c r="L476" s="433"/>
      <c r="M476" s="433"/>
      <c r="N476" s="433"/>
      <c r="O476" s="433"/>
      <c r="P476" s="433"/>
      <c r="Q476" s="433"/>
      <c r="R476" s="433"/>
      <c r="S476" s="433"/>
      <c r="T476" s="433"/>
      <c r="U476" s="433"/>
      <c r="V476" s="433"/>
      <c r="W476" s="433"/>
      <c r="X476" s="433"/>
      <c r="Y476" s="433"/>
      <c r="Z476" s="433"/>
    </row>
    <row r="477">
      <c r="A477" s="433"/>
      <c r="B477" s="433"/>
      <c r="C477" s="433"/>
      <c r="D477" s="433"/>
      <c r="E477" s="433"/>
      <c r="F477" s="433"/>
      <c r="G477" s="433"/>
      <c r="H477" s="433"/>
      <c r="I477" s="433"/>
      <c r="J477" s="433"/>
      <c r="K477" s="433"/>
      <c r="L477" s="433"/>
      <c r="M477" s="433"/>
      <c r="N477" s="433"/>
      <c r="O477" s="433"/>
      <c r="P477" s="433"/>
      <c r="Q477" s="433"/>
      <c r="R477" s="433"/>
      <c r="S477" s="433"/>
      <c r="T477" s="433"/>
      <c r="U477" s="433"/>
      <c r="V477" s="433"/>
      <c r="W477" s="433"/>
      <c r="X477" s="433"/>
      <c r="Y477" s="433"/>
      <c r="Z477" s="433"/>
    </row>
    <row r="478">
      <c r="A478" s="433"/>
      <c r="B478" s="433"/>
      <c r="C478" s="433"/>
      <c r="D478" s="433"/>
      <c r="E478" s="433"/>
      <c r="F478" s="433"/>
      <c r="G478" s="433"/>
      <c r="H478" s="433"/>
      <c r="I478" s="433"/>
      <c r="J478" s="433"/>
      <c r="K478" s="433"/>
      <c r="L478" s="433"/>
      <c r="M478" s="433"/>
      <c r="N478" s="433"/>
      <c r="O478" s="433"/>
      <c r="P478" s="433"/>
      <c r="Q478" s="433"/>
      <c r="R478" s="433"/>
      <c r="S478" s="433"/>
      <c r="T478" s="433"/>
      <c r="U478" s="433"/>
      <c r="V478" s="433"/>
      <c r="W478" s="433"/>
      <c r="X478" s="433"/>
      <c r="Y478" s="433"/>
      <c r="Z478" s="433"/>
    </row>
    <row r="479">
      <c r="A479" s="433"/>
      <c r="B479" s="433"/>
      <c r="C479" s="433"/>
      <c r="D479" s="433"/>
      <c r="E479" s="433"/>
      <c r="F479" s="433"/>
      <c r="G479" s="433"/>
      <c r="H479" s="433"/>
      <c r="I479" s="433"/>
      <c r="J479" s="433"/>
      <c r="K479" s="433"/>
      <c r="L479" s="433"/>
      <c r="M479" s="433"/>
      <c r="N479" s="433"/>
      <c r="O479" s="433"/>
      <c r="P479" s="433"/>
      <c r="Q479" s="433"/>
      <c r="R479" s="433"/>
      <c r="S479" s="433"/>
      <c r="T479" s="433"/>
      <c r="U479" s="433"/>
      <c r="V479" s="433"/>
      <c r="W479" s="433"/>
      <c r="X479" s="433"/>
      <c r="Y479" s="433"/>
      <c r="Z479" s="433"/>
    </row>
    <row r="480">
      <c r="A480" s="433"/>
      <c r="B480" s="433"/>
      <c r="C480" s="433"/>
      <c r="D480" s="433"/>
      <c r="E480" s="433"/>
      <c r="F480" s="433"/>
      <c r="G480" s="433"/>
      <c r="H480" s="433"/>
      <c r="I480" s="433"/>
      <c r="J480" s="433"/>
      <c r="K480" s="433"/>
      <c r="L480" s="433"/>
      <c r="M480" s="433"/>
      <c r="N480" s="433"/>
      <c r="O480" s="433"/>
      <c r="P480" s="433"/>
      <c r="Q480" s="433"/>
      <c r="R480" s="433"/>
      <c r="S480" s="433"/>
      <c r="T480" s="433"/>
      <c r="U480" s="433"/>
      <c r="V480" s="433"/>
      <c r="W480" s="433"/>
      <c r="X480" s="433"/>
      <c r="Y480" s="433"/>
      <c r="Z480" s="433"/>
    </row>
    <row r="481">
      <c r="A481" s="433"/>
      <c r="B481" s="433"/>
      <c r="C481" s="433"/>
      <c r="D481" s="433"/>
      <c r="E481" s="433"/>
      <c r="F481" s="433"/>
      <c r="G481" s="433"/>
      <c r="H481" s="433"/>
      <c r="I481" s="433"/>
      <c r="J481" s="433"/>
      <c r="K481" s="433"/>
      <c r="L481" s="433"/>
      <c r="M481" s="433"/>
      <c r="N481" s="433"/>
      <c r="O481" s="433"/>
      <c r="P481" s="433"/>
      <c r="Q481" s="433"/>
      <c r="R481" s="433"/>
      <c r="S481" s="433"/>
      <c r="T481" s="433"/>
      <c r="U481" s="433"/>
      <c r="V481" s="433"/>
      <c r="W481" s="433"/>
      <c r="X481" s="433"/>
      <c r="Y481" s="433"/>
      <c r="Z481" s="433"/>
    </row>
    <row r="482">
      <c r="A482" s="433"/>
      <c r="B482" s="433"/>
      <c r="C482" s="433"/>
      <c r="D482" s="433"/>
      <c r="E482" s="433"/>
      <c r="F482" s="433"/>
      <c r="G482" s="433"/>
      <c r="H482" s="433"/>
      <c r="I482" s="433"/>
      <c r="J482" s="433"/>
      <c r="K482" s="433"/>
      <c r="L482" s="433"/>
      <c r="M482" s="433"/>
      <c r="N482" s="433"/>
      <c r="O482" s="433"/>
      <c r="P482" s="433"/>
      <c r="Q482" s="433"/>
      <c r="R482" s="433"/>
      <c r="S482" s="433"/>
      <c r="T482" s="433"/>
      <c r="U482" s="433"/>
      <c r="V482" s="433"/>
      <c r="W482" s="433"/>
      <c r="X482" s="433"/>
      <c r="Y482" s="433"/>
      <c r="Z482" s="433"/>
    </row>
    <row r="483">
      <c r="A483" s="433"/>
      <c r="B483" s="433"/>
      <c r="C483" s="433"/>
      <c r="D483" s="433"/>
      <c r="E483" s="433"/>
      <c r="F483" s="433"/>
      <c r="G483" s="433"/>
      <c r="H483" s="433"/>
      <c r="I483" s="433"/>
      <c r="J483" s="433"/>
      <c r="K483" s="433"/>
      <c r="L483" s="433"/>
      <c r="M483" s="433"/>
      <c r="N483" s="433"/>
      <c r="O483" s="433"/>
      <c r="P483" s="433"/>
      <c r="Q483" s="433"/>
      <c r="R483" s="433"/>
      <c r="S483" s="433"/>
      <c r="T483" s="433"/>
      <c r="U483" s="433"/>
      <c r="V483" s="433"/>
      <c r="W483" s="433"/>
      <c r="X483" s="433"/>
      <c r="Y483" s="433"/>
      <c r="Z483" s="433"/>
    </row>
    <row r="484">
      <c r="A484" s="433"/>
      <c r="B484" s="433"/>
      <c r="C484" s="433"/>
      <c r="D484" s="433"/>
      <c r="E484" s="433"/>
      <c r="F484" s="433"/>
      <c r="G484" s="433"/>
      <c r="H484" s="433"/>
      <c r="I484" s="433"/>
      <c r="J484" s="433"/>
      <c r="K484" s="433"/>
      <c r="L484" s="433"/>
      <c r="M484" s="433"/>
      <c r="N484" s="433"/>
      <c r="O484" s="433"/>
      <c r="P484" s="433"/>
      <c r="Q484" s="433"/>
      <c r="R484" s="433"/>
      <c r="S484" s="433"/>
      <c r="T484" s="433"/>
      <c r="U484" s="433"/>
      <c r="V484" s="433"/>
      <c r="W484" s="433"/>
      <c r="X484" s="433"/>
      <c r="Y484" s="433"/>
      <c r="Z484" s="433"/>
    </row>
    <row r="485">
      <c r="A485" s="433"/>
      <c r="B485" s="433"/>
      <c r="C485" s="433"/>
      <c r="D485" s="433"/>
      <c r="E485" s="433"/>
      <c r="F485" s="433"/>
      <c r="G485" s="433"/>
      <c r="H485" s="433"/>
      <c r="I485" s="433"/>
      <c r="J485" s="433"/>
      <c r="K485" s="433"/>
      <c r="L485" s="433"/>
      <c r="M485" s="433"/>
      <c r="N485" s="433"/>
      <c r="O485" s="433"/>
      <c r="P485" s="433"/>
      <c r="Q485" s="433"/>
      <c r="R485" s="433"/>
      <c r="S485" s="433"/>
      <c r="T485" s="433"/>
      <c r="U485" s="433"/>
      <c r="V485" s="433"/>
      <c r="W485" s="433"/>
      <c r="X485" s="433"/>
      <c r="Y485" s="433"/>
      <c r="Z485" s="433"/>
    </row>
    <row r="486">
      <c r="A486" s="433"/>
      <c r="B486" s="433"/>
      <c r="C486" s="433"/>
      <c r="D486" s="433"/>
      <c r="E486" s="433"/>
      <c r="F486" s="433"/>
      <c r="G486" s="433"/>
      <c r="H486" s="433"/>
      <c r="I486" s="433"/>
      <c r="J486" s="433"/>
      <c r="K486" s="433"/>
      <c r="L486" s="433"/>
      <c r="M486" s="433"/>
      <c r="N486" s="433"/>
      <c r="O486" s="433"/>
      <c r="P486" s="433"/>
      <c r="Q486" s="433"/>
      <c r="R486" s="433"/>
      <c r="S486" s="433"/>
      <c r="T486" s="433"/>
      <c r="U486" s="433"/>
      <c r="V486" s="433"/>
      <c r="W486" s="433"/>
      <c r="X486" s="433"/>
      <c r="Y486" s="433"/>
      <c r="Z486" s="433"/>
    </row>
    <row r="487">
      <c r="A487" s="433"/>
      <c r="B487" s="433"/>
      <c r="C487" s="433"/>
      <c r="D487" s="433"/>
      <c r="E487" s="433"/>
      <c r="F487" s="433"/>
      <c r="G487" s="433"/>
      <c r="H487" s="433"/>
      <c r="I487" s="433"/>
      <c r="J487" s="433"/>
      <c r="K487" s="433"/>
      <c r="L487" s="433"/>
      <c r="M487" s="433"/>
      <c r="N487" s="433"/>
      <c r="O487" s="433"/>
      <c r="P487" s="433"/>
      <c r="Q487" s="433"/>
      <c r="R487" s="433"/>
      <c r="S487" s="433"/>
      <c r="T487" s="433"/>
      <c r="U487" s="433"/>
      <c r="V487" s="433"/>
      <c r="W487" s="433"/>
      <c r="X487" s="433"/>
      <c r="Y487" s="433"/>
      <c r="Z487" s="433"/>
    </row>
    <row r="488">
      <c r="A488" s="433"/>
      <c r="B488" s="433"/>
      <c r="C488" s="433"/>
      <c r="D488" s="433"/>
      <c r="E488" s="433"/>
      <c r="F488" s="433"/>
      <c r="G488" s="433"/>
      <c r="H488" s="433"/>
      <c r="I488" s="433"/>
      <c r="J488" s="433"/>
      <c r="K488" s="433"/>
      <c r="L488" s="433"/>
      <c r="M488" s="433"/>
      <c r="N488" s="433"/>
      <c r="O488" s="433"/>
      <c r="P488" s="433"/>
      <c r="Q488" s="433"/>
      <c r="R488" s="433"/>
      <c r="S488" s="433"/>
      <c r="T488" s="433"/>
      <c r="U488" s="433"/>
      <c r="V488" s="433"/>
      <c r="W488" s="433"/>
      <c r="X488" s="433"/>
      <c r="Y488" s="433"/>
      <c r="Z488" s="433"/>
    </row>
    <row r="489">
      <c r="A489" s="433"/>
      <c r="B489" s="433"/>
      <c r="C489" s="433"/>
      <c r="D489" s="433"/>
      <c r="E489" s="433"/>
      <c r="F489" s="433"/>
      <c r="G489" s="433"/>
      <c r="H489" s="433"/>
      <c r="I489" s="433"/>
      <c r="J489" s="433"/>
      <c r="K489" s="433"/>
      <c r="L489" s="433"/>
      <c r="M489" s="433"/>
      <c r="N489" s="433"/>
      <c r="O489" s="433"/>
      <c r="P489" s="433"/>
      <c r="Q489" s="433"/>
      <c r="R489" s="433"/>
      <c r="S489" s="433"/>
      <c r="T489" s="433"/>
      <c r="U489" s="433"/>
      <c r="V489" s="433"/>
      <c r="W489" s="433"/>
      <c r="X489" s="433"/>
      <c r="Y489" s="433"/>
      <c r="Z489" s="433"/>
    </row>
    <row r="490">
      <c r="A490" s="433"/>
      <c r="B490" s="433"/>
      <c r="C490" s="433"/>
      <c r="D490" s="433"/>
      <c r="E490" s="433"/>
      <c r="F490" s="433"/>
      <c r="G490" s="433"/>
      <c r="H490" s="433"/>
      <c r="I490" s="433"/>
      <c r="J490" s="433"/>
      <c r="K490" s="433"/>
      <c r="L490" s="433"/>
      <c r="M490" s="433"/>
      <c r="N490" s="433"/>
      <c r="O490" s="433"/>
      <c r="P490" s="433"/>
      <c r="Q490" s="433"/>
      <c r="R490" s="433"/>
      <c r="S490" s="433"/>
      <c r="T490" s="433"/>
      <c r="U490" s="433"/>
      <c r="V490" s="433"/>
      <c r="W490" s="433"/>
      <c r="X490" s="433"/>
      <c r="Y490" s="433"/>
      <c r="Z490" s="433"/>
    </row>
    <row r="491">
      <c r="A491" s="433"/>
      <c r="B491" s="433"/>
      <c r="C491" s="433"/>
      <c r="D491" s="433"/>
      <c r="E491" s="433"/>
      <c r="F491" s="433"/>
      <c r="G491" s="433"/>
      <c r="H491" s="433"/>
      <c r="I491" s="433"/>
      <c r="J491" s="433"/>
      <c r="K491" s="433"/>
      <c r="L491" s="433"/>
      <c r="M491" s="433"/>
      <c r="N491" s="433"/>
      <c r="O491" s="433"/>
      <c r="P491" s="433"/>
      <c r="Q491" s="433"/>
      <c r="R491" s="433"/>
      <c r="S491" s="433"/>
      <c r="T491" s="433"/>
      <c r="U491" s="433"/>
      <c r="V491" s="433"/>
      <c r="W491" s="433"/>
      <c r="X491" s="433"/>
      <c r="Y491" s="433"/>
      <c r="Z491" s="433"/>
    </row>
    <row r="492">
      <c r="A492" s="433"/>
      <c r="B492" s="433"/>
      <c r="C492" s="433"/>
      <c r="D492" s="433"/>
      <c r="E492" s="433"/>
      <c r="F492" s="433"/>
      <c r="G492" s="433"/>
      <c r="H492" s="433"/>
      <c r="I492" s="433"/>
      <c r="J492" s="433"/>
      <c r="K492" s="433"/>
      <c r="L492" s="433"/>
      <c r="M492" s="433"/>
      <c r="N492" s="433"/>
      <c r="O492" s="433"/>
      <c r="P492" s="433"/>
      <c r="Q492" s="433"/>
      <c r="R492" s="433"/>
      <c r="S492" s="433"/>
      <c r="T492" s="433"/>
      <c r="U492" s="433"/>
      <c r="V492" s="433"/>
      <c r="W492" s="433"/>
      <c r="X492" s="433"/>
      <c r="Y492" s="433"/>
      <c r="Z492" s="433"/>
    </row>
    <row r="493">
      <c r="A493" s="433"/>
      <c r="B493" s="433"/>
      <c r="C493" s="433"/>
      <c r="D493" s="433"/>
      <c r="E493" s="433"/>
      <c r="F493" s="433"/>
      <c r="G493" s="433"/>
      <c r="H493" s="433"/>
      <c r="I493" s="433"/>
      <c r="J493" s="433"/>
      <c r="K493" s="433"/>
      <c r="L493" s="433"/>
      <c r="M493" s="433"/>
      <c r="N493" s="433"/>
      <c r="O493" s="433"/>
      <c r="P493" s="433"/>
      <c r="Q493" s="433"/>
      <c r="R493" s="433"/>
      <c r="S493" s="433"/>
      <c r="T493" s="433"/>
      <c r="U493" s="433"/>
      <c r="V493" s="433"/>
      <c r="W493" s="433"/>
      <c r="X493" s="433"/>
      <c r="Y493" s="433"/>
      <c r="Z493" s="433"/>
    </row>
    <row r="494">
      <c r="A494" s="433"/>
      <c r="B494" s="433"/>
      <c r="C494" s="433"/>
      <c r="D494" s="433"/>
      <c r="E494" s="433"/>
      <c r="F494" s="433"/>
      <c r="G494" s="433"/>
      <c r="H494" s="433"/>
      <c r="I494" s="433"/>
      <c r="J494" s="433"/>
      <c r="K494" s="433"/>
      <c r="L494" s="433"/>
      <c r="M494" s="433"/>
      <c r="N494" s="433"/>
      <c r="O494" s="433"/>
      <c r="P494" s="433"/>
      <c r="Q494" s="433"/>
      <c r="R494" s="433"/>
      <c r="S494" s="433"/>
      <c r="T494" s="433"/>
      <c r="U494" s="433"/>
      <c r="V494" s="433"/>
      <c r="W494" s="433"/>
      <c r="X494" s="433"/>
      <c r="Y494" s="433"/>
      <c r="Z494" s="433"/>
    </row>
    <row r="495">
      <c r="A495" s="433"/>
      <c r="B495" s="433"/>
      <c r="C495" s="433"/>
      <c r="D495" s="433"/>
      <c r="E495" s="433"/>
      <c r="F495" s="433"/>
      <c r="G495" s="433"/>
      <c r="H495" s="433"/>
      <c r="I495" s="433"/>
      <c r="J495" s="433"/>
      <c r="K495" s="433"/>
      <c r="L495" s="433"/>
      <c r="M495" s="433"/>
      <c r="N495" s="433"/>
      <c r="O495" s="433"/>
      <c r="P495" s="433"/>
      <c r="Q495" s="433"/>
      <c r="R495" s="433"/>
      <c r="S495" s="433"/>
      <c r="T495" s="433"/>
      <c r="U495" s="433"/>
      <c r="V495" s="433"/>
      <c r="W495" s="433"/>
      <c r="X495" s="433"/>
      <c r="Y495" s="433"/>
      <c r="Z495" s="433"/>
    </row>
    <row r="496">
      <c r="A496" s="433"/>
      <c r="B496" s="433"/>
      <c r="C496" s="433"/>
      <c r="D496" s="433"/>
      <c r="E496" s="433"/>
      <c r="F496" s="433"/>
      <c r="G496" s="433"/>
      <c r="H496" s="433"/>
      <c r="I496" s="433"/>
      <c r="J496" s="433"/>
      <c r="K496" s="433"/>
      <c r="L496" s="433"/>
      <c r="M496" s="433"/>
      <c r="N496" s="433"/>
      <c r="O496" s="433"/>
      <c r="P496" s="433"/>
      <c r="Q496" s="433"/>
      <c r="R496" s="433"/>
      <c r="S496" s="433"/>
      <c r="T496" s="433"/>
      <c r="U496" s="433"/>
      <c r="V496" s="433"/>
      <c r="W496" s="433"/>
      <c r="X496" s="433"/>
      <c r="Y496" s="433"/>
      <c r="Z496" s="433"/>
    </row>
    <row r="497">
      <c r="A497" s="433"/>
      <c r="B497" s="433"/>
      <c r="C497" s="433"/>
      <c r="D497" s="433"/>
      <c r="E497" s="433"/>
      <c r="F497" s="433"/>
      <c r="G497" s="433"/>
      <c r="H497" s="433"/>
      <c r="I497" s="433"/>
      <c r="J497" s="433"/>
      <c r="K497" s="433"/>
      <c r="L497" s="433"/>
      <c r="M497" s="433"/>
      <c r="N497" s="433"/>
      <c r="O497" s="433"/>
      <c r="P497" s="433"/>
      <c r="Q497" s="433"/>
      <c r="R497" s="433"/>
      <c r="S497" s="433"/>
      <c r="T497" s="433"/>
      <c r="U497" s="433"/>
      <c r="V497" s="433"/>
      <c r="W497" s="433"/>
      <c r="X497" s="433"/>
      <c r="Y497" s="433"/>
      <c r="Z497" s="433"/>
    </row>
    <row r="498">
      <c r="A498" s="433"/>
      <c r="B498" s="433"/>
      <c r="C498" s="433"/>
      <c r="D498" s="433"/>
      <c r="E498" s="433"/>
      <c r="F498" s="433"/>
      <c r="G498" s="433"/>
      <c r="H498" s="433"/>
      <c r="I498" s="433"/>
      <c r="J498" s="433"/>
      <c r="K498" s="433"/>
      <c r="L498" s="433"/>
      <c r="M498" s="433"/>
      <c r="N498" s="433"/>
      <c r="O498" s="433"/>
      <c r="P498" s="433"/>
      <c r="Q498" s="433"/>
      <c r="R498" s="433"/>
      <c r="S498" s="433"/>
      <c r="T498" s="433"/>
      <c r="U498" s="433"/>
      <c r="V498" s="433"/>
      <c r="W498" s="433"/>
      <c r="X498" s="433"/>
      <c r="Y498" s="433"/>
      <c r="Z498" s="433"/>
    </row>
    <row r="499">
      <c r="A499" s="433"/>
      <c r="B499" s="433"/>
      <c r="C499" s="433"/>
      <c r="D499" s="433"/>
      <c r="E499" s="433"/>
      <c r="F499" s="433"/>
      <c r="G499" s="433"/>
      <c r="H499" s="433"/>
      <c r="I499" s="433"/>
      <c r="J499" s="433"/>
      <c r="K499" s="433"/>
      <c r="L499" s="433"/>
      <c r="M499" s="433"/>
      <c r="N499" s="433"/>
      <c r="O499" s="433"/>
      <c r="P499" s="433"/>
      <c r="Q499" s="433"/>
      <c r="R499" s="433"/>
      <c r="S499" s="433"/>
      <c r="T499" s="433"/>
      <c r="U499" s="433"/>
      <c r="V499" s="433"/>
      <c r="W499" s="433"/>
      <c r="X499" s="433"/>
      <c r="Y499" s="433"/>
      <c r="Z499" s="433"/>
    </row>
    <row r="500">
      <c r="A500" s="433"/>
      <c r="B500" s="433"/>
      <c r="C500" s="433"/>
      <c r="D500" s="433"/>
      <c r="E500" s="433"/>
      <c r="F500" s="433"/>
      <c r="G500" s="433"/>
      <c r="H500" s="433"/>
      <c r="I500" s="433"/>
      <c r="J500" s="433"/>
      <c r="K500" s="433"/>
      <c r="L500" s="433"/>
      <c r="M500" s="433"/>
      <c r="N500" s="433"/>
      <c r="O500" s="433"/>
      <c r="P500" s="433"/>
      <c r="Q500" s="433"/>
      <c r="R500" s="433"/>
      <c r="S500" s="433"/>
      <c r="T500" s="433"/>
      <c r="U500" s="433"/>
      <c r="V500" s="433"/>
      <c r="W500" s="433"/>
      <c r="X500" s="433"/>
      <c r="Y500" s="433"/>
      <c r="Z500" s="433"/>
    </row>
    <row r="501">
      <c r="A501" s="433"/>
      <c r="B501" s="433"/>
      <c r="C501" s="433"/>
      <c r="D501" s="433"/>
      <c r="E501" s="433"/>
      <c r="F501" s="433"/>
      <c r="G501" s="433"/>
      <c r="H501" s="433"/>
      <c r="I501" s="433"/>
      <c r="J501" s="433"/>
      <c r="K501" s="433"/>
      <c r="L501" s="433"/>
      <c r="M501" s="433"/>
      <c r="N501" s="433"/>
      <c r="O501" s="433"/>
      <c r="P501" s="433"/>
      <c r="Q501" s="433"/>
      <c r="R501" s="433"/>
      <c r="S501" s="433"/>
      <c r="T501" s="433"/>
      <c r="U501" s="433"/>
      <c r="V501" s="433"/>
      <c r="W501" s="433"/>
      <c r="X501" s="433"/>
      <c r="Y501" s="433"/>
      <c r="Z501" s="433"/>
    </row>
    <row r="502">
      <c r="A502" s="433"/>
      <c r="B502" s="433"/>
      <c r="C502" s="433"/>
      <c r="D502" s="433"/>
      <c r="E502" s="433"/>
      <c r="F502" s="433"/>
      <c r="G502" s="433"/>
      <c r="H502" s="433"/>
      <c r="I502" s="433"/>
      <c r="J502" s="433"/>
      <c r="K502" s="433"/>
      <c r="L502" s="433"/>
      <c r="M502" s="433"/>
      <c r="N502" s="433"/>
      <c r="O502" s="433"/>
      <c r="P502" s="433"/>
      <c r="Q502" s="433"/>
      <c r="R502" s="433"/>
      <c r="S502" s="433"/>
      <c r="T502" s="433"/>
      <c r="U502" s="433"/>
      <c r="V502" s="433"/>
      <c r="W502" s="433"/>
      <c r="X502" s="433"/>
      <c r="Y502" s="433"/>
      <c r="Z502" s="433"/>
    </row>
    <row r="503">
      <c r="A503" s="433"/>
      <c r="B503" s="433"/>
      <c r="C503" s="433"/>
      <c r="D503" s="433"/>
      <c r="E503" s="433"/>
      <c r="F503" s="433"/>
      <c r="G503" s="433"/>
      <c r="H503" s="433"/>
      <c r="I503" s="433"/>
      <c r="J503" s="433"/>
      <c r="K503" s="433"/>
      <c r="L503" s="433"/>
      <c r="M503" s="433"/>
      <c r="N503" s="433"/>
      <c r="O503" s="433"/>
      <c r="P503" s="433"/>
      <c r="Q503" s="433"/>
      <c r="R503" s="433"/>
      <c r="S503" s="433"/>
      <c r="T503" s="433"/>
      <c r="U503" s="433"/>
      <c r="V503" s="433"/>
      <c r="W503" s="433"/>
      <c r="X503" s="433"/>
      <c r="Y503" s="433"/>
      <c r="Z503" s="433"/>
    </row>
    <row r="504">
      <c r="A504" s="433"/>
      <c r="B504" s="433"/>
      <c r="C504" s="433"/>
      <c r="D504" s="433"/>
      <c r="E504" s="433"/>
      <c r="F504" s="433"/>
      <c r="G504" s="433"/>
      <c r="H504" s="433"/>
      <c r="I504" s="433"/>
      <c r="J504" s="433"/>
      <c r="K504" s="433"/>
      <c r="L504" s="433"/>
      <c r="M504" s="433"/>
      <c r="N504" s="433"/>
      <c r="O504" s="433"/>
      <c r="P504" s="433"/>
      <c r="Q504" s="433"/>
      <c r="R504" s="433"/>
      <c r="S504" s="433"/>
      <c r="T504" s="433"/>
      <c r="U504" s="433"/>
      <c r="V504" s="433"/>
      <c r="W504" s="433"/>
      <c r="X504" s="433"/>
      <c r="Y504" s="433"/>
      <c r="Z504" s="433"/>
    </row>
    <row r="505">
      <c r="A505" s="433"/>
      <c r="B505" s="433"/>
      <c r="C505" s="433"/>
      <c r="D505" s="433"/>
      <c r="E505" s="433"/>
      <c r="F505" s="433"/>
      <c r="G505" s="433"/>
      <c r="H505" s="433"/>
      <c r="I505" s="433"/>
      <c r="J505" s="433"/>
      <c r="K505" s="433"/>
      <c r="L505" s="433"/>
      <c r="M505" s="433"/>
      <c r="N505" s="433"/>
      <c r="O505" s="433"/>
      <c r="P505" s="433"/>
      <c r="Q505" s="433"/>
      <c r="R505" s="433"/>
      <c r="S505" s="433"/>
      <c r="T505" s="433"/>
      <c r="U505" s="433"/>
      <c r="V505" s="433"/>
      <c r="W505" s="433"/>
      <c r="X505" s="433"/>
      <c r="Y505" s="433"/>
      <c r="Z505" s="433"/>
    </row>
    <row r="506">
      <c r="A506" s="433"/>
      <c r="B506" s="433"/>
      <c r="C506" s="433"/>
      <c r="D506" s="433"/>
      <c r="E506" s="433"/>
      <c r="F506" s="433"/>
      <c r="G506" s="433"/>
      <c r="H506" s="433"/>
      <c r="I506" s="433"/>
      <c r="J506" s="433"/>
      <c r="K506" s="433"/>
      <c r="L506" s="433"/>
      <c r="M506" s="433"/>
      <c r="N506" s="433"/>
      <c r="O506" s="433"/>
      <c r="P506" s="433"/>
      <c r="Q506" s="433"/>
      <c r="R506" s="433"/>
      <c r="S506" s="433"/>
      <c r="T506" s="433"/>
      <c r="U506" s="433"/>
      <c r="V506" s="433"/>
      <c r="W506" s="433"/>
      <c r="X506" s="433"/>
      <c r="Y506" s="433"/>
      <c r="Z506" s="433"/>
    </row>
    <row r="507">
      <c r="A507" s="433"/>
      <c r="B507" s="433"/>
      <c r="C507" s="433"/>
      <c r="D507" s="433"/>
      <c r="E507" s="433"/>
      <c r="F507" s="433"/>
      <c r="G507" s="433"/>
      <c r="H507" s="433"/>
      <c r="I507" s="433"/>
      <c r="J507" s="433"/>
      <c r="K507" s="433"/>
      <c r="L507" s="433"/>
      <c r="M507" s="433"/>
      <c r="N507" s="433"/>
      <c r="O507" s="433"/>
      <c r="P507" s="433"/>
      <c r="Q507" s="433"/>
      <c r="R507" s="433"/>
      <c r="S507" s="433"/>
      <c r="T507" s="433"/>
      <c r="U507" s="433"/>
      <c r="V507" s="433"/>
      <c r="W507" s="433"/>
      <c r="X507" s="433"/>
      <c r="Y507" s="433"/>
      <c r="Z507" s="433"/>
    </row>
    <row r="508">
      <c r="A508" s="433"/>
      <c r="B508" s="433"/>
      <c r="C508" s="433"/>
      <c r="D508" s="433"/>
      <c r="E508" s="433"/>
      <c r="F508" s="433"/>
      <c r="G508" s="433"/>
      <c r="H508" s="433"/>
      <c r="I508" s="433"/>
      <c r="J508" s="433"/>
      <c r="K508" s="433"/>
      <c r="L508" s="433"/>
      <c r="M508" s="433"/>
      <c r="N508" s="433"/>
      <c r="O508" s="433"/>
      <c r="P508" s="433"/>
      <c r="Q508" s="433"/>
      <c r="R508" s="433"/>
      <c r="S508" s="433"/>
      <c r="T508" s="433"/>
      <c r="U508" s="433"/>
      <c r="V508" s="433"/>
      <c r="W508" s="433"/>
      <c r="X508" s="433"/>
      <c r="Y508" s="433"/>
      <c r="Z508" s="433"/>
    </row>
    <row r="509">
      <c r="A509" s="433"/>
      <c r="B509" s="433"/>
      <c r="C509" s="433"/>
      <c r="D509" s="433"/>
      <c r="E509" s="433"/>
      <c r="F509" s="433"/>
      <c r="G509" s="433"/>
      <c r="H509" s="433"/>
      <c r="I509" s="433"/>
      <c r="J509" s="433"/>
      <c r="K509" s="433"/>
      <c r="L509" s="433"/>
      <c r="M509" s="433"/>
      <c r="N509" s="433"/>
      <c r="O509" s="433"/>
      <c r="P509" s="433"/>
      <c r="Q509" s="433"/>
      <c r="R509" s="433"/>
      <c r="S509" s="433"/>
      <c r="T509" s="433"/>
      <c r="U509" s="433"/>
      <c r="V509" s="433"/>
      <c r="W509" s="433"/>
      <c r="X509" s="433"/>
      <c r="Y509" s="433"/>
      <c r="Z509" s="433"/>
    </row>
    <row r="510">
      <c r="A510" s="433"/>
      <c r="B510" s="433"/>
      <c r="C510" s="433"/>
      <c r="D510" s="433"/>
      <c r="E510" s="433"/>
      <c r="F510" s="433"/>
      <c r="G510" s="433"/>
      <c r="H510" s="433"/>
      <c r="I510" s="433"/>
      <c r="J510" s="433"/>
      <c r="K510" s="433"/>
      <c r="L510" s="433"/>
      <c r="M510" s="433"/>
      <c r="N510" s="433"/>
      <c r="O510" s="433"/>
      <c r="P510" s="433"/>
      <c r="Q510" s="433"/>
      <c r="R510" s="433"/>
      <c r="S510" s="433"/>
      <c r="T510" s="433"/>
      <c r="U510" s="433"/>
      <c r="V510" s="433"/>
      <c r="W510" s="433"/>
      <c r="X510" s="433"/>
      <c r="Y510" s="433"/>
      <c r="Z510" s="433"/>
    </row>
    <row r="511">
      <c r="A511" s="433"/>
      <c r="B511" s="433"/>
      <c r="C511" s="433"/>
      <c r="D511" s="433"/>
      <c r="E511" s="433"/>
      <c r="F511" s="433"/>
      <c r="G511" s="433"/>
      <c r="H511" s="433"/>
      <c r="I511" s="433"/>
      <c r="J511" s="433"/>
      <c r="K511" s="433"/>
      <c r="L511" s="433"/>
      <c r="M511" s="433"/>
      <c r="N511" s="433"/>
      <c r="O511" s="433"/>
      <c r="P511" s="433"/>
      <c r="Q511" s="433"/>
      <c r="R511" s="433"/>
      <c r="S511" s="433"/>
      <c r="T511" s="433"/>
      <c r="U511" s="433"/>
      <c r="V511" s="433"/>
      <c r="W511" s="433"/>
      <c r="X511" s="433"/>
      <c r="Y511" s="433"/>
      <c r="Z511" s="433"/>
    </row>
    <row r="512">
      <c r="A512" s="433"/>
      <c r="B512" s="433"/>
      <c r="C512" s="433"/>
      <c r="D512" s="433"/>
      <c r="E512" s="433"/>
      <c r="F512" s="433"/>
      <c r="G512" s="433"/>
      <c r="H512" s="433"/>
      <c r="I512" s="433"/>
      <c r="J512" s="433"/>
      <c r="K512" s="433"/>
      <c r="L512" s="433"/>
      <c r="M512" s="433"/>
      <c r="N512" s="433"/>
      <c r="O512" s="433"/>
      <c r="P512" s="433"/>
      <c r="Q512" s="433"/>
      <c r="R512" s="433"/>
      <c r="S512" s="433"/>
      <c r="T512" s="433"/>
      <c r="U512" s="433"/>
      <c r="V512" s="433"/>
      <c r="W512" s="433"/>
      <c r="X512" s="433"/>
      <c r="Y512" s="433"/>
      <c r="Z512" s="433"/>
    </row>
    <row r="513">
      <c r="A513" s="433"/>
      <c r="B513" s="433"/>
      <c r="C513" s="433"/>
      <c r="D513" s="433"/>
      <c r="E513" s="433"/>
      <c r="F513" s="433"/>
      <c r="G513" s="433"/>
      <c r="H513" s="433"/>
      <c r="I513" s="433"/>
      <c r="J513" s="433"/>
      <c r="K513" s="433"/>
      <c r="L513" s="433"/>
      <c r="M513" s="433"/>
      <c r="N513" s="433"/>
      <c r="O513" s="433"/>
      <c r="P513" s="433"/>
      <c r="Q513" s="433"/>
      <c r="R513" s="433"/>
      <c r="S513" s="433"/>
      <c r="T513" s="433"/>
      <c r="U513" s="433"/>
      <c r="V513" s="433"/>
      <c r="W513" s="433"/>
      <c r="X513" s="433"/>
      <c r="Y513" s="433"/>
      <c r="Z513" s="433"/>
    </row>
    <row r="514">
      <c r="A514" s="433"/>
      <c r="B514" s="433"/>
      <c r="C514" s="433"/>
      <c r="D514" s="433"/>
      <c r="E514" s="433"/>
      <c r="F514" s="433"/>
      <c r="G514" s="433"/>
      <c r="H514" s="433"/>
      <c r="I514" s="433"/>
      <c r="J514" s="433"/>
      <c r="K514" s="433"/>
      <c r="L514" s="433"/>
      <c r="M514" s="433"/>
      <c r="N514" s="433"/>
      <c r="O514" s="433"/>
      <c r="P514" s="433"/>
      <c r="Q514" s="433"/>
      <c r="R514" s="433"/>
      <c r="S514" s="433"/>
      <c r="T514" s="433"/>
      <c r="U514" s="433"/>
      <c r="V514" s="433"/>
      <c r="W514" s="433"/>
      <c r="X514" s="433"/>
      <c r="Y514" s="433"/>
      <c r="Z514" s="433"/>
    </row>
    <row r="515">
      <c r="A515" s="433"/>
      <c r="B515" s="433"/>
      <c r="C515" s="433"/>
      <c r="D515" s="433"/>
      <c r="E515" s="433"/>
      <c r="F515" s="433"/>
      <c r="G515" s="433"/>
      <c r="H515" s="433"/>
      <c r="I515" s="433"/>
      <c r="J515" s="433"/>
      <c r="K515" s="433"/>
      <c r="L515" s="433"/>
      <c r="M515" s="433"/>
      <c r="N515" s="433"/>
      <c r="O515" s="433"/>
      <c r="P515" s="433"/>
      <c r="Q515" s="433"/>
      <c r="R515" s="433"/>
      <c r="S515" s="433"/>
      <c r="T515" s="433"/>
      <c r="U515" s="433"/>
      <c r="V515" s="433"/>
      <c r="W515" s="433"/>
      <c r="X515" s="433"/>
      <c r="Y515" s="433"/>
      <c r="Z515" s="433"/>
    </row>
    <row r="516">
      <c r="A516" s="433"/>
      <c r="B516" s="433"/>
      <c r="C516" s="433"/>
      <c r="D516" s="433"/>
      <c r="E516" s="433"/>
      <c r="F516" s="433"/>
      <c r="G516" s="433"/>
      <c r="H516" s="433"/>
      <c r="I516" s="433"/>
      <c r="J516" s="433"/>
      <c r="K516" s="433"/>
      <c r="L516" s="433"/>
      <c r="M516" s="433"/>
      <c r="N516" s="433"/>
      <c r="O516" s="433"/>
      <c r="P516" s="433"/>
      <c r="Q516" s="433"/>
      <c r="R516" s="433"/>
      <c r="S516" s="433"/>
      <c r="T516" s="433"/>
      <c r="U516" s="433"/>
      <c r="V516" s="433"/>
      <c r="W516" s="433"/>
      <c r="X516" s="433"/>
      <c r="Y516" s="433"/>
      <c r="Z516" s="433"/>
    </row>
    <row r="517">
      <c r="A517" s="433"/>
      <c r="B517" s="433"/>
      <c r="C517" s="433"/>
      <c r="D517" s="433"/>
      <c r="E517" s="433"/>
      <c r="F517" s="433"/>
      <c r="G517" s="433"/>
      <c r="H517" s="433"/>
      <c r="I517" s="433"/>
      <c r="J517" s="433"/>
      <c r="K517" s="433"/>
      <c r="L517" s="433"/>
      <c r="M517" s="433"/>
      <c r="N517" s="433"/>
      <c r="O517" s="433"/>
      <c r="P517" s="433"/>
      <c r="Q517" s="433"/>
      <c r="R517" s="433"/>
      <c r="S517" s="433"/>
      <c r="T517" s="433"/>
      <c r="U517" s="433"/>
      <c r="V517" s="433"/>
      <c r="W517" s="433"/>
      <c r="X517" s="433"/>
      <c r="Y517" s="433"/>
      <c r="Z517" s="433"/>
    </row>
    <row r="518">
      <c r="A518" s="433"/>
      <c r="B518" s="433"/>
      <c r="C518" s="433"/>
      <c r="D518" s="433"/>
      <c r="E518" s="433"/>
      <c r="F518" s="433"/>
      <c r="G518" s="433"/>
      <c r="H518" s="433"/>
      <c r="I518" s="433"/>
      <c r="J518" s="433"/>
      <c r="K518" s="433"/>
      <c r="L518" s="433"/>
      <c r="M518" s="433"/>
      <c r="N518" s="433"/>
      <c r="O518" s="433"/>
      <c r="P518" s="433"/>
      <c r="Q518" s="433"/>
      <c r="R518" s="433"/>
      <c r="S518" s="433"/>
      <c r="T518" s="433"/>
      <c r="U518" s="433"/>
      <c r="V518" s="433"/>
      <c r="W518" s="433"/>
      <c r="X518" s="433"/>
      <c r="Y518" s="433"/>
      <c r="Z518" s="433"/>
    </row>
    <row r="519">
      <c r="A519" s="433"/>
      <c r="B519" s="433"/>
      <c r="C519" s="433"/>
      <c r="D519" s="433"/>
      <c r="E519" s="433"/>
      <c r="F519" s="433"/>
      <c r="G519" s="433"/>
      <c r="H519" s="433"/>
      <c r="I519" s="433"/>
      <c r="J519" s="433"/>
      <c r="K519" s="433"/>
      <c r="L519" s="433"/>
      <c r="M519" s="433"/>
      <c r="N519" s="433"/>
      <c r="O519" s="433"/>
      <c r="P519" s="433"/>
      <c r="Q519" s="433"/>
      <c r="R519" s="433"/>
      <c r="S519" s="433"/>
      <c r="T519" s="433"/>
      <c r="U519" s="433"/>
      <c r="V519" s="433"/>
      <c r="W519" s="433"/>
      <c r="X519" s="433"/>
      <c r="Y519" s="433"/>
      <c r="Z519" s="433"/>
    </row>
    <row r="520">
      <c r="A520" s="433"/>
      <c r="B520" s="433"/>
      <c r="C520" s="433"/>
      <c r="D520" s="433"/>
      <c r="E520" s="433"/>
      <c r="F520" s="433"/>
      <c r="G520" s="433"/>
      <c r="H520" s="433"/>
      <c r="I520" s="433"/>
      <c r="J520" s="433"/>
      <c r="K520" s="433"/>
      <c r="L520" s="433"/>
      <c r="M520" s="433"/>
      <c r="N520" s="433"/>
      <c r="O520" s="433"/>
      <c r="P520" s="433"/>
      <c r="Q520" s="433"/>
      <c r="R520" s="433"/>
      <c r="S520" s="433"/>
      <c r="T520" s="433"/>
      <c r="U520" s="433"/>
      <c r="V520" s="433"/>
      <c r="W520" s="433"/>
      <c r="X520" s="433"/>
      <c r="Y520" s="433"/>
      <c r="Z520" s="433"/>
    </row>
    <row r="521">
      <c r="A521" s="433"/>
      <c r="B521" s="433"/>
      <c r="C521" s="433"/>
      <c r="D521" s="433"/>
      <c r="E521" s="433"/>
      <c r="F521" s="433"/>
      <c r="G521" s="433"/>
      <c r="H521" s="433"/>
      <c r="I521" s="433"/>
      <c r="J521" s="433"/>
      <c r="K521" s="433"/>
      <c r="L521" s="433"/>
      <c r="M521" s="433"/>
      <c r="N521" s="433"/>
      <c r="O521" s="433"/>
      <c r="P521" s="433"/>
      <c r="Q521" s="433"/>
      <c r="R521" s="433"/>
      <c r="S521" s="433"/>
      <c r="T521" s="433"/>
      <c r="U521" s="433"/>
      <c r="V521" s="433"/>
      <c r="W521" s="433"/>
      <c r="X521" s="433"/>
      <c r="Y521" s="433"/>
      <c r="Z521" s="433"/>
    </row>
    <row r="522">
      <c r="A522" s="433"/>
      <c r="B522" s="433"/>
      <c r="C522" s="433"/>
      <c r="D522" s="433"/>
      <c r="E522" s="433"/>
      <c r="F522" s="433"/>
      <c r="G522" s="433"/>
      <c r="H522" s="433"/>
      <c r="I522" s="433"/>
      <c r="J522" s="433"/>
      <c r="K522" s="433"/>
      <c r="L522" s="433"/>
      <c r="M522" s="433"/>
      <c r="N522" s="433"/>
      <c r="O522" s="433"/>
      <c r="P522" s="433"/>
      <c r="Q522" s="433"/>
      <c r="R522" s="433"/>
      <c r="S522" s="433"/>
      <c r="T522" s="433"/>
      <c r="U522" s="433"/>
      <c r="V522" s="433"/>
      <c r="W522" s="433"/>
      <c r="X522" s="433"/>
      <c r="Y522" s="433"/>
      <c r="Z522" s="433"/>
    </row>
    <row r="523">
      <c r="A523" s="433"/>
      <c r="B523" s="433"/>
      <c r="C523" s="433"/>
      <c r="D523" s="433"/>
      <c r="E523" s="433"/>
      <c r="F523" s="433"/>
      <c r="G523" s="433"/>
      <c r="H523" s="433"/>
      <c r="I523" s="433"/>
      <c r="J523" s="433"/>
      <c r="K523" s="433"/>
      <c r="L523" s="433"/>
      <c r="M523" s="433"/>
      <c r="N523" s="433"/>
      <c r="O523" s="433"/>
      <c r="P523" s="433"/>
      <c r="Q523" s="433"/>
      <c r="R523" s="433"/>
      <c r="S523" s="433"/>
      <c r="T523" s="433"/>
      <c r="U523" s="433"/>
      <c r="V523" s="433"/>
      <c r="W523" s="433"/>
      <c r="X523" s="433"/>
      <c r="Y523" s="433"/>
      <c r="Z523" s="433"/>
    </row>
    <row r="524">
      <c r="A524" s="433"/>
      <c r="B524" s="433"/>
      <c r="C524" s="433"/>
      <c r="D524" s="433"/>
      <c r="E524" s="433"/>
      <c r="F524" s="433"/>
      <c r="G524" s="433"/>
      <c r="H524" s="433"/>
      <c r="I524" s="433"/>
      <c r="J524" s="433"/>
      <c r="K524" s="433"/>
      <c r="L524" s="433"/>
      <c r="M524" s="433"/>
      <c r="N524" s="433"/>
      <c r="O524" s="433"/>
      <c r="P524" s="433"/>
      <c r="Q524" s="433"/>
      <c r="R524" s="433"/>
      <c r="S524" s="433"/>
      <c r="T524" s="433"/>
      <c r="U524" s="433"/>
      <c r="V524" s="433"/>
      <c r="W524" s="433"/>
      <c r="X524" s="433"/>
      <c r="Y524" s="433"/>
      <c r="Z524" s="433"/>
    </row>
    <row r="525">
      <c r="A525" s="433"/>
      <c r="B525" s="433"/>
      <c r="C525" s="433"/>
      <c r="D525" s="433"/>
      <c r="E525" s="433"/>
      <c r="F525" s="433"/>
      <c r="G525" s="433"/>
      <c r="H525" s="433"/>
      <c r="I525" s="433"/>
      <c r="J525" s="433"/>
      <c r="K525" s="433"/>
      <c r="L525" s="433"/>
      <c r="M525" s="433"/>
      <c r="N525" s="433"/>
      <c r="O525" s="433"/>
      <c r="P525" s="433"/>
      <c r="Q525" s="433"/>
      <c r="R525" s="433"/>
      <c r="S525" s="433"/>
      <c r="T525" s="433"/>
      <c r="U525" s="433"/>
      <c r="V525" s="433"/>
      <c r="W525" s="433"/>
      <c r="X525" s="433"/>
      <c r="Y525" s="433"/>
      <c r="Z525" s="433"/>
    </row>
    <row r="526">
      <c r="A526" s="433"/>
      <c r="B526" s="433"/>
      <c r="C526" s="433"/>
      <c r="D526" s="433"/>
      <c r="E526" s="433"/>
      <c r="F526" s="433"/>
      <c r="G526" s="433"/>
      <c r="H526" s="433"/>
      <c r="I526" s="433"/>
      <c r="J526" s="433"/>
      <c r="K526" s="433"/>
      <c r="L526" s="433"/>
      <c r="M526" s="433"/>
      <c r="N526" s="433"/>
      <c r="O526" s="433"/>
      <c r="P526" s="433"/>
      <c r="Q526" s="433"/>
      <c r="R526" s="433"/>
      <c r="S526" s="433"/>
      <c r="T526" s="433"/>
      <c r="U526" s="433"/>
      <c r="V526" s="433"/>
      <c r="W526" s="433"/>
      <c r="X526" s="433"/>
      <c r="Y526" s="433"/>
      <c r="Z526" s="433"/>
    </row>
    <row r="527">
      <c r="A527" s="433"/>
      <c r="B527" s="433"/>
      <c r="C527" s="433"/>
      <c r="D527" s="433"/>
      <c r="E527" s="433"/>
      <c r="F527" s="433"/>
      <c r="G527" s="433"/>
      <c r="H527" s="433"/>
      <c r="I527" s="433"/>
      <c r="J527" s="433"/>
      <c r="K527" s="433"/>
      <c r="L527" s="433"/>
      <c r="M527" s="433"/>
      <c r="N527" s="433"/>
      <c r="O527" s="433"/>
      <c r="P527" s="433"/>
      <c r="Q527" s="433"/>
      <c r="R527" s="433"/>
      <c r="S527" s="433"/>
      <c r="T527" s="433"/>
      <c r="U527" s="433"/>
      <c r="V527" s="433"/>
      <c r="W527" s="433"/>
      <c r="X527" s="433"/>
      <c r="Y527" s="433"/>
      <c r="Z527" s="433"/>
    </row>
    <row r="528">
      <c r="A528" s="433"/>
      <c r="B528" s="433"/>
      <c r="C528" s="433"/>
      <c r="D528" s="433"/>
      <c r="E528" s="433"/>
      <c r="F528" s="433"/>
      <c r="G528" s="433"/>
      <c r="H528" s="433"/>
      <c r="I528" s="433"/>
      <c r="J528" s="433"/>
      <c r="K528" s="433"/>
      <c r="L528" s="433"/>
      <c r="M528" s="433"/>
      <c r="N528" s="433"/>
      <c r="O528" s="433"/>
      <c r="P528" s="433"/>
      <c r="Q528" s="433"/>
      <c r="R528" s="433"/>
      <c r="S528" s="433"/>
      <c r="T528" s="433"/>
      <c r="U528" s="433"/>
      <c r="V528" s="433"/>
      <c r="W528" s="433"/>
      <c r="X528" s="433"/>
      <c r="Y528" s="433"/>
      <c r="Z528" s="433"/>
    </row>
    <row r="529">
      <c r="A529" s="433"/>
      <c r="B529" s="433"/>
      <c r="C529" s="433"/>
      <c r="D529" s="433"/>
      <c r="E529" s="433"/>
      <c r="F529" s="433"/>
      <c r="G529" s="433"/>
      <c r="H529" s="433"/>
      <c r="I529" s="433"/>
      <c r="J529" s="433"/>
      <c r="K529" s="433"/>
      <c r="L529" s="433"/>
      <c r="M529" s="433"/>
      <c r="N529" s="433"/>
      <c r="O529" s="433"/>
      <c r="P529" s="433"/>
      <c r="Q529" s="433"/>
      <c r="R529" s="433"/>
      <c r="S529" s="433"/>
      <c r="T529" s="433"/>
      <c r="U529" s="433"/>
      <c r="V529" s="433"/>
      <c r="W529" s="433"/>
      <c r="X529" s="433"/>
      <c r="Y529" s="433"/>
      <c r="Z529" s="433"/>
    </row>
    <row r="530">
      <c r="A530" s="433"/>
      <c r="B530" s="433"/>
      <c r="C530" s="433"/>
      <c r="D530" s="433"/>
      <c r="E530" s="433"/>
      <c r="F530" s="433"/>
      <c r="G530" s="433"/>
      <c r="H530" s="433"/>
      <c r="I530" s="433"/>
      <c r="J530" s="433"/>
      <c r="K530" s="433"/>
      <c r="L530" s="433"/>
      <c r="M530" s="433"/>
      <c r="N530" s="433"/>
      <c r="O530" s="433"/>
      <c r="P530" s="433"/>
      <c r="Q530" s="433"/>
      <c r="R530" s="433"/>
      <c r="S530" s="433"/>
      <c r="T530" s="433"/>
      <c r="U530" s="433"/>
      <c r="V530" s="433"/>
      <c r="W530" s="433"/>
      <c r="X530" s="433"/>
      <c r="Y530" s="433"/>
      <c r="Z530" s="433"/>
    </row>
    <row r="531">
      <c r="A531" s="433"/>
      <c r="B531" s="433"/>
      <c r="C531" s="433"/>
      <c r="D531" s="433"/>
      <c r="E531" s="433"/>
      <c r="F531" s="433"/>
      <c r="G531" s="433"/>
      <c r="H531" s="433"/>
      <c r="I531" s="433"/>
      <c r="J531" s="433"/>
      <c r="K531" s="433"/>
      <c r="L531" s="433"/>
      <c r="M531" s="433"/>
      <c r="N531" s="433"/>
      <c r="O531" s="433"/>
      <c r="P531" s="433"/>
      <c r="Q531" s="433"/>
      <c r="R531" s="433"/>
      <c r="S531" s="433"/>
      <c r="T531" s="433"/>
      <c r="U531" s="433"/>
      <c r="V531" s="433"/>
      <c r="W531" s="433"/>
      <c r="X531" s="433"/>
      <c r="Y531" s="433"/>
      <c r="Z531" s="433"/>
    </row>
    <row r="532">
      <c r="A532" s="433"/>
      <c r="B532" s="433"/>
      <c r="C532" s="433"/>
      <c r="D532" s="433"/>
      <c r="E532" s="433"/>
      <c r="F532" s="433"/>
      <c r="G532" s="433"/>
      <c r="H532" s="433"/>
      <c r="I532" s="433"/>
      <c r="J532" s="433"/>
      <c r="K532" s="433"/>
      <c r="L532" s="433"/>
      <c r="M532" s="433"/>
      <c r="N532" s="433"/>
      <c r="O532" s="433"/>
      <c r="P532" s="433"/>
      <c r="Q532" s="433"/>
      <c r="R532" s="433"/>
      <c r="S532" s="433"/>
      <c r="T532" s="433"/>
      <c r="U532" s="433"/>
      <c r="V532" s="433"/>
      <c r="W532" s="433"/>
      <c r="X532" s="433"/>
      <c r="Y532" s="433"/>
      <c r="Z532" s="433"/>
    </row>
    <row r="533">
      <c r="A533" s="433"/>
      <c r="B533" s="433"/>
      <c r="C533" s="433"/>
      <c r="D533" s="433"/>
      <c r="E533" s="433"/>
      <c r="F533" s="433"/>
      <c r="G533" s="433"/>
      <c r="H533" s="433"/>
      <c r="I533" s="433"/>
      <c r="J533" s="433"/>
      <c r="K533" s="433"/>
      <c r="L533" s="433"/>
      <c r="M533" s="433"/>
      <c r="N533" s="433"/>
      <c r="O533" s="433"/>
      <c r="P533" s="433"/>
      <c r="Q533" s="433"/>
      <c r="R533" s="433"/>
      <c r="S533" s="433"/>
      <c r="T533" s="433"/>
      <c r="U533" s="433"/>
      <c r="V533" s="433"/>
      <c r="W533" s="433"/>
      <c r="X533" s="433"/>
      <c r="Y533" s="433"/>
      <c r="Z533" s="433"/>
    </row>
    <row r="534">
      <c r="A534" s="433"/>
      <c r="B534" s="433"/>
      <c r="C534" s="433"/>
      <c r="D534" s="433"/>
      <c r="E534" s="433"/>
      <c r="F534" s="433"/>
      <c r="G534" s="433"/>
      <c r="H534" s="433"/>
      <c r="I534" s="433"/>
      <c r="J534" s="433"/>
      <c r="K534" s="433"/>
      <c r="L534" s="433"/>
      <c r="M534" s="433"/>
      <c r="N534" s="433"/>
      <c r="O534" s="433"/>
      <c r="P534" s="433"/>
      <c r="Q534" s="433"/>
      <c r="R534" s="433"/>
      <c r="S534" s="433"/>
      <c r="T534" s="433"/>
      <c r="U534" s="433"/>
      <c r="V534" s="433"/>
      <c r="W534" s="433"/>
      <c r="X534" s="433"/>
      <c r="Y534" s="433"/>
      <c r="Z534" s="433"/>
    </row>
    <row r="535">
      <c r="A535" s="433"/>
      <c r="B535" s="433"/>
      <c r="C535" s="433"/>
      <c r="D535" s="433"/>
      <c r="E535" s="433"/>
      <c r="F535" s="433"/>
      <c r="G535" s="433"/>
      <c r="H535" s="433"/>
      <c r="I535" s="433"/>
      <c r="J535" s="433"/>
      <c r="K535" s="433"/>
      <c r="L535" s="433"/>
      <c r="M535" s="433"/>
      <c r="N535" s="433"/>
      <c r="O535" s="433"/>
      <c r="P535" s="433"/>
      <c r="Q535" s="433"/>
      <c r="R535" s="433"/>
      <c r="S535" s="433"/>
      <c r="T535" s="433"/>
      <c r="U535" s="433"/>
      <c r="V535" s="433"/>
      <c r="W535" s="433"/>
      <c r="X535" s="433"/>
      <c r="Y535" s="433"/>
      <c r="Z535" s="433"/>
    </row>
    <row r="536">
      <c r="A536" s="433"/>
      <c r="B536" s="433"/>
      <c r="C536" s="433"/>
      <c r="D536" s="433"/>
      <c r="E536" s="433"/>
      <c r="F536" s="433"/>
      <c r="G536" s="433"/>
      <c r="H536" s="433"/>
      <c r="I536" s="433"/>
      <c r="J536" s="433"/>
      <c r="K536" s="433"/>
      <c r="L536" s="433"/>
      <c r="M536" s="433"/>
      <c r="N536" s="433"/>
      <c r="O536" s="433"/>
      <c r="P536" s="433"/>
      <c r="Q536" s="433"/>
      <c r="R536" s="433"/>
      <c r="S536" s="433"/>
      <c r="T536" s="433"/>
      <c r="U536" s="433"/>
      <c r="V536" s="433"/>
      <c r="W536" s="433"/>
      <c r="X536" s="433"/>
      <c r="Y536" s="433"/>
      <c r="Z536" s="433"/>
    </row>
    <row r="537">
      <c r="A537" s="433"/>
      <c r="B537" s="433"/>
      <c r="C537" s="433"/>
      <c r="D537" s="433"/>
      <c r="E537" s="433"/>
      <c r="F537" s="433"/>
      <c r="G537" s="433"/>
      <c r="H537" s="433"/>
      <c r="I537" s="433"/>
      <c r="J537" s="433"/>
      <c r="K537" s="433"/>
      <c r="L537" s="433"/>
      <c r="M537" s="433"/>
      <c r="N537" s="433"/>
      <c r="O537" s="433"/>
      <c r="P537" s="433"/>
      <c r="Q537" s="433"/>
      <c r="R537" s="433"/>
      <c r="S537" s="433"/>
      <c r="T537" s="433"/>
      <c r="U537" s="433"/>
      <c r="V537" s="433"/>
      <c r="W537" s="433"/>
      <c r="X537" s="433"/>
      <c r="Y537" s="433"/>
      <c r="Z537" s="433"/>
    </row>
    <row r="538">
      <c r="A538" s="433"/>
      <c r="B538" s="433"/>
      <c r="C538" s="433"/>
      <c r="D538" s="433"/>
      <c r="E538" s="433"/>
      <c r="F538" s="433"/>
      <c r="G538" s="433"/>
      <c r="H538" s="433"/>
      <c r="I538" s="433"/>
      <c r="J538" s="433"/>
      <c r="K538" s="433"/>
      <c r="L538" s="433"/>
      <c r="M538" s="433"/>
      <c r="N538" s="433"/>
      <c r="O538" s="433"/>
      <c r="P538" s="433"/>
      <c r="Q538" s="433"/>
      <c r="R538" s="433"/>
      <c r="S538" s="433"/>
      <c r="T538" s="433"/>
      <c r="U538" s="433"/>
      <c r="V538" s="433"/>
      <c r="W538" s="433"/>
      <c r="X538" s="433"/>
      <c r="Y538" s="433"/>
      <c r="Z538" s="433"/>
    </row>
    <row r="539">
      <c r="A539" s="433"/>
      <c r="B539" s="433"/>
      <c r="C539" s="433"/>
      <c r="D539" s="433"/>
      <c r="E539" s="433"/>
      <c r="F539" s="433"/>
      <c r="G539" s="433"/>
      <c r="H539" s="433"/>
      <c r="I539" s="433"/>
      <c r="J539" s="433"/>
      <c r="K539" s="433"/>
      <c r="L539" s="433"/>
      <c r="M539" s="433"/>
      <c r="N539" s="433"/>
      <c r="O539" s="433"/>
      <c r="P539" s="433"/>
      <c r="Q539" s="433"/>
      <c r="R539" s="433"/>
      <c r="S539" s="433"/>
      <c r="T539" s="433"/>
      <c r="U539" s="433"/>
      <c r="V539" s="433"/>
      <c r="W539" s="433"/>
      <c r="X539" s="433"/>
      <c r="Y539" s="433"/>
      <c r="Z539" s="433"/>
    </row>
    <row r="540">
      <c r="A540" s="433"/>
      <c r="B540" s="433"/>
      <c r="C540" s="433"/>
      <c r="D540" s="433"/>
      <c r="E540" s="433"/>
      <c r="F540" s="433"/>
      <c r="G540" s="433"/>
      <c r="H540" s="433"/>
      <c r="I540" s="433"/>
      <c r="J540" s="433"/>
      <c r="K540" s="433"/>
      <c r="L540" s="433"/>
      <c r="M540" s="433"/>
      <c r="N540" s="433"/>
      <c r="O540" s="433"/>
      <c r="P540" s="433"/>
      <c r="Q540" s="433"/>
      <c r="R540" s="433"/>
      <c r="S540" s="433"/>
      <c r="T540" s="433"/>
      <c r="U540" s="433"/>
      <c r="V540" s="433"/>
      <c r="W540" s="433"/>
      <c r="X540" s="433"/>
      <c r="Y540" s="433"/>
      <c r="Z540" s="433"/>
    </row>
    <row r="541">
      <c r="A541" s="433"/>
      <c r="B541" s="433"/>
      <c r="C541" s="433"/>
      <c r="D541" s="433"/>
      <c r="E541" s="433"/>
      <c r="F541" s="433"/>
      <c r="G541" s="433"/>
      <c r="H541" s="433"/>
      <c r="I541" s="433"/>
      <c r="J541" s="433"/>
      <c r="K541" s="433"/>
      <c r="L541" s="433"/>
      <c r="M541" s="433"/>
      <c r="N541" s="433"/>
      <c r="O541" s="433"/>
      <c r="P541" s="433"/>
      <c r="Q541" s="433"/>
      <c r="R541" s="433"/>
      <c r="S541" s="433"/>
      <c r="T541" s="433"/>
      <c r="U541" s="433"/>
      <c r="V541" s="433"/>
      <c r="W541" s="433"/>
      <c r="X541" s="433"/>
      <c r="Y541" s="433"/>
      <c r="Z541" s="433"/>
    </row>
    <row r="542">
      <c r="A542" s="433"/>
      <c r="B542" s="433"/>
      <c r="C542" s="433"/>
      <c r="D542" s="433"/>
      <c r="E542" s="433"/>
      <c r="F542" s="433"/>
      <c r="G542" s="433"/>
      <c r="H542" s="433"/>
      <c r="I542" s="433"/>
      <c r="J542" s="433"/>
      <c r="K542" s="433"/>
      <c r="L542" s="433"/>
      <c r="M542" s="433"/>
      <c r="N542" s="433"/>
      <c r="O542" s="433"/>
      <c r="P542" s="433"/>
      <c r="Q542" s="433"/>
      <c r="R542" s="433"/>
      <c r="S542" s="433"/>
      <c r="T542" s="433"/>
      <c r="U542" s="433"/>
      <c r="V542" s="433"/>
      <c r="W542" s="433"/>
      <c r="X542" s="433"/>
      <c r="Y542" s="433"/>
      <c r="Z542" s="433"/>
    </row>
    <row r="543">
      <c r="A543" s="433"/>
      <c r="B543" s="433"/>
      <c r="C543" s="433"/>
      <c r="D543" s="433"/>
      <c r="E543" s="433"/>
      <c r="F543" s="433"/>
      <c r="G543" s="433"/>
      <c r="H543" s="433"/>
      <c r="I543" s="433"/>
      <c r="J543" s="433"/>
      <c r="K543" s="433"/>
      <c r="L543" s="433"/>
      <c r="M543" s="433"/>
      <c r="N543" s="433"/>
      <c r="O543" s="433"/>
      <c r="P543" s="433"/>
      <c r="Q543" s="433"/>
      <c r="R543" s="433"/>
      <c r="S543" s="433"/>
      <c r="T543" s="433"/>
      <c r="U543" s="433"/>
      <c r="V543" s="433"/>
      <c r="W543" s="433"/>
      <c r="X543" s="433"/>
      <c r="Y543" s="433"/>
      <c r="Z543" s="433"/>
    </row>
    <row r="544">
      <c r="A544" s="433"/>
      <c r="B544" s="433"/>
      <c r="C544" s="433"/>
      <c r="D544" s="433"/>
      <c r="E544" s="433"/>
      <c r="F544" s="433"/>
      <c r="G544" s="433"/>
      <c r="H544" s="433"/>
      <c r="I544" s="433"/>
      <c r="J544" s="433"/>
      <c r="K544" s="433"/>
      <c r="L544" s="433"/>
      <c r="M544" s="433"/>
      <c r="N544" s="433"/>
      <c r="O544" s="433"/>
      <c r="P544" s="433"/>
      <c r="Q544" s="433"/>
      <c r="R544" s="433"/>
      <c r="S544" s="433"/>
      <c r="T544" s="433"/>
      <c r="U544" s="433"/>
      <c r="V544" s="433"/>
      <c r="W544" s="433"/>
      <c r="X544" s="433"/>
      <c r="Y544" s="433"/>
      <c r="Z544" s="433"/>
    </row>
    <row r="545">
      <c r="A545" s="433"/>
      <c r="B545" s="433"/>
      <c r="C545" s="433"/>
      <c r="D545" s="433"/>
      <c r="E545" s="433"/>
      <c r="F545" s="433"/>
      <c r="G545" s="433"/>
      <c r="H545" s="433"/>
      <c r="I545" s="433"/>
      <c r="J545" s="433"/>
      <c r="K545" s="433"/>
      <c r="L545" s="433"/>
      <c r="M545" s="433"/>
      <c r="N545" s="433"/>
      <c r="O545" s="433"/>
      <c r="P545" s="433"/>
      <c r="Q545" s="433"/>
      <c r="R545" s="433"/>
      <c r="S545" s="433"/>
      <c r="T545" s="433"/>
      <c r="U545" s="433"/>
      <c r="V545" s="433"/>
      <c r="W545" s="433"/>
      <c r="X545" s="433"/>
      <c r="Y545" s="433"/>
      <c r="Z545" s="433"/>
    </row>
    <row r="546">
      <c r="A546" s="433"/>
      <c r="B546" s="433"/>
      <c r="C546" s="433"/>
      <c r="D546" s="433"/>
      <c r="E546" s="433"/>
      <c r="F546" s="433"/>
      <c r="G546" s="433"/>
      <c r="H546" s="433"/>
      <c r="I546" s="433"/>
      <c r="J546" s="433"/>
      <c r="K546" s="433"/>
      <c r="L546" s="433"/>
      <c r="M546" s="433"/>
      <c r="N546" s="433"/>
      <c r="O546" s="433"/>
      <c r="P546" s="433"/>
      <c r="Q546" s="433"/>
      <c r="R546" s="433"/>
      <c r="S546" s="433"/>
      <c r="T546" s="433"/>
      <c r="U546" s="433"/>
      <c r="V546" s="433"/>
      <c r="W546" s="433"/>
      <c r="X546" s="433"/>
      <c r="Y546" s="433"/>
      <c r="Z546" s="433"/>
    </row>
    <row r="547">
      <c r="A547" s="433"/>
      <c r="B547" s="433"/>
      <c r="C547" s="433"/>
      <c r="D547" s="433"/>
      <c r="E547" s="433"/>
      <c r="F547" s="433"/>
      <c r="G547" s="433"/>
      <c r="H547" s="433"/>
      <c r="I547" s="433"/>
      <c r="J547" s="433"/>
      <c r="K547" s="433"/>
      <c r="L547" s="433"/>
      <c r="M547" s="433"/>
      <c r="N547" s="433"/>
      <c r="O547" s="433"/>
      <c r="P547" s="433"/>
      <c r="Q547" s="433"/>
      <c r="R547" s="433"/>
      <c r="S547" s="433"/>
      <c r="T547" s="433"/>
      <c r="U547" s="433"/>
      <c r="V547" s="433"/>
      <c r="W547" s="433"/>
      <c r="X547" s="433"/>
      <c r="Y547" s="433"/>
      <c r="Z547" s="433"/>
    </row>
    <row r="548">
      <c r="A548" s="433"/>
      <c r="B548" s="433"/>
      <c r="C548" s="433"/>
      <c r="D548" s="433"/>
      <c r="E548" s="433"/>
      <c r="F548" s="433"/>
      <c r="G548" s="433"/>
      <c r="H548" s="433"/>
      <c r="I548" s="433"/>
      <c r="J548" s="433"/>
      <c r="K548" s="433"/>
      <c r="L548" s="433"/>
      <c r="M548" s="433"/>
      <c r="N548" s="433"/>
      <c r="O548" s="433"/>
      <c r="P548" s="433"/>
      <c r="Q548" s="433"/>
      <c r="R548" s="433"/>
      <c r="S548" s="433"/>
      <c r="T548" s="433"/>
      <c r="U548" s="433"/>
      <c r="V548" s="433"/>
      <c r="W548" s="433"/>
      <c r="X548" s="433"/>
      <c r="Y548" s="433"/>
      <c r="Z548" s="433"/>
    </row>
    <row r="549">
      <c r="A549" s="433"/>
      <c r="B549" s="433"/>
      <c r="C549" s="433"/>
      <c r="D549" s="433"/>
      <c r="E549" s="433"/>
      <c r="F549" s="433"/>
      <c r="G549" s="433"/>
      <c r="H549" s="433"/>
      <c r="I549" s="433"/>
      <c r="J549" s="433"/>
      <c r="K549" s="433"/>
      <c r="L549" s="433"/>
      <c r="M549" s="433"/>
      <c r="N549" s="433"/>
      <c r="O549" s="433"/>
      <c r="P549" s="433"/>
      <c r="Q549" s="433"/>
      <c r="R549" s="433"/>
      <c r="S549" s="433"/>
      <c r="T549" s="433"/>
      <c r="U549" s="433"/>
      <c r="V549" s="433"/>
      <c r="W549" s="433"/>
      <c r="X549" s="433"/>
      <c r="Y549" s="433"/>
      <c r="Z549" s="433"/>
    </row>
    <row r="550">
      <c r="A550" s="433"/>
      <c r="B550" s="433"/>
      <c r="C550" s="433"/>
      <c r="D550" s="433"/>
      <c r="E550" s="433"/>
      <c r="F550" s="433"/>
      <c r="G550" s="433"/>
      <c r="H550" s="433"/>
      <c r="I550" s="433"/>
      <c r="J550" s="433"/>
      <c r="K550" s="433"/>
      <c r="L550" s="433"/>
      <c r="M550" s="433"/>
      <c r="N550" s="433"/>
      <c r="O550" s="433"/>
      <c r="P550" s="433"/>
      <c r="Q550" s="433"/>
      <c r="R550" s="433"/>
      <c r="S550" s="433"/>
      <c r="T550" s="433"/>
      <c r="U550" s="433"/>
      <c r="V550" s="433"/>
      <c r="W550" s="433"/>
      <c r="X550" s="433"/>
      <c r="Y550" s="433"/>
      <c r="Z550" s="433"/>
    </row>
    <row r="551">
      <c r="A551" s="433"/>
      <c r="B551" s="433"/>
      <c r="C551" s="433"/>
      <c r="D551" s="433"/>
      <c r="E551" s="433"/>
      <c r="F551" s="433"/>
      <c r="G551" s="433"/>
      <c r="H551" s="433"/>
      <c r="I551" s="433"/>
      <c r="J551" s="433"/>
      <c r="K551" s="433"/>
      <c r="L551" s="433"/>
      <c r="M551" s="433"/>
      <c r="N551" s="433"/>
      <c r="O551" s="433"/>
      <c r="P551" s="433"/>
      <c r="Q551" s="433"/>
      <c r="R551" s="433"/>
      <c r="S551" s="433"/>
      <c r="T551" s="433"/>
      <c r="U551" s="433"/>
      <c r="V551" s="433"/>
      <c r="W551" s="433"/>
      <c r="X551" s="433"/>
      <c r="Y551" s="433"/>
      <c r="Z551" s="433"/>
    </row>
    <row r="552">
      <c r="A552" s="433"/>
      <c r="B552" s="433"/>
      <c r="C552" s="433"/>
      <c r="D552" s="433"/>
      <c r="E552" s="433"/>
      <c r="F552" s="433"/>
      <c r="G552" s="433"/>
      <c r="H552" s="433"/>
      <c r="I552" s="433"/>
      <c r="J552" s="433"/>
      <c r="K552" s="433"/>
      <c r="L552" s="433"/>
      <c r="M552" s="433"/>
      <c r="N552" s="433"/>
      <c r="O552" s="433"/>
      <c r="P552" s="433"/>
      <c r="Q552" s="433"/>
      <c r="R552" s="433"/>
      <c r="S552" s="433"/>
      <c r="T552" s="433"/>
      <c r="U552" s="433"/>
      <c r="V552" s="433"/>
      <c r="W552" s="433"/>
      <c r="X552" s="433"/>
      <c r="Y552" s="433"/>
      <c r="Z552" s="433"/>
    </row>
    <row r="553">
      <c r="A553" s="433"/>
      <c r="B553" s="433"/>
      <c r="C553" s="433"/>
      <c r="D553" s="433"/>
      <c r="E553" s="433"/>
      <c r="F553" s="433"/>
      <c r="G553" s="433"/>
      <c r="H553" s="433"/>
      <c r="I553" s="433"/>
      <c r="J553" s="433"/>
      <c r="K553" s="433"/>
      <c r="L553" s="433"/>
      <c r="M553" s="433"/>
      <c r="N553" s="433"/>
      <c r="O553" s="433"/>
      <c r="P553" s="433"/>
      <c r="Q553" s="433"/>
      <c r="R553" s="433"/>
      <c r="S553" s="433"/>
      <c r="T553" s="433"/>
      <c r="U553" s="433"/>
      <c r="V553" s="433"/>
      <c r="W553" s="433"/>
      <c r="X553" s="433"/>
      <c r="Y553" s="433"/>
      <c r="Z553" s="433"/>
    </row>
    <row r="554">
      <c r="A554" s="433"/>
      <c r="B554" s="433"/>
      <c r="C554" s="433"/>
      <c r="D554" s="433"/>
      <c r="E554" s="433"/>
      <c r="F554" s="433"/>
      <c r="G554" s="433"/>
      <c r="H554" s="433"/>
      <c r="I554" s="433"/>
      <c r="J554" s="433"/>
      <c r="K554" s="433"/>
      <c r="L554" s="433"/>
      <c r="M554" s="433"/>
      <c r="N554" s="433"/>
      <c r="O554" s="433"/>
      <c r="P554" s="433"/>
      <c r="Q554" s="433"/>
      <c r="R554" s="433"/>
      <c r="S554" s="433"/>
      <c r="T554" s="433"/>
      <c r="U554" s="433"/>
      <c r="V554" s="433"/>
      <c r="W554" s="433"/>
      <c r="X554" s="433"/>
      <c r="Y554" s="433"/>
      <c r="Z554" s="433"/>
    </row>
    <row r="555">
      <c r="A555" s="433"/>
      <c r="B555" s="433"/>
      <c r="C555" s="433"/>
      <c r="D555" s="433"/>
      <c r="E555" s="433"/>
      <c r="F555" s="433"/>
      <c r="G555" s="433"/>
      <c r="H555" s="433"/>
      <c r="I555" s="433"/>
      <c r="J555" s="433"/>
      <c r="K555" s="433"/>
      <c r="L555" s="433"/>
      <c r="M555" s="433"/>
      <c r="N555" s="433"/>
      <c r="O555" s="433"/>
      <c r="P555" s="433"/>
      <c r="Q555" s="433"/>
      <c r="R555" s="433"/>
      <c r="S555" s="433"/>
      <c r="T555" s="433"/>
      <c r="U555" s="433"/>
      <c r="V555" s="433"/>
      <c r="W555" s="433"/>
      <c r="X555" s="433"/>
      <c r="Y555" s="433"/>
      <c r="Z555" s="433"/>
    </row>
    <row r="556">
      <c r="A556" s="433"/>
      <c r="B556" s="433"/>
      <c r="C556" s="433"/>
      <c r="D556" s="433"/>
      <c r="E556" s="433"/>
      <c r="F556" s="433"/>
      <c r="G556" s="433"/>
      <c r="H556" s="433"/>
      <c r="I556" s="433"/>
      <c r="J556" s="433"/>
      <c r="K556" s="433"/>
      <c r="L556" s="433"/>
      <c r="M556" s="433"/>
      <c r="N556" s="433"/>
      <c r="O556" s="433"/>
      <c r="P556" s="433"/>
      <c r="Q556" s="433"/>
      <c r="R556" s="433"/>
      <c r="S556" s="433"/>
      <c r="T556" s="433"/>
      <c r="U556" s="433"/>
      <c r="V556" s="433"/>
      <c r="W556" s="433"/>
      <c r="X556" s="433"/>
      <c r="Y556" s="433"/>
      <c r="Z556" s="433"/>
    </row>
    <row r="557">
      <c r="A557" s="433"/>
      <c r="B557" s="433"/>
      <c r="C557" s="433"/>
      <c r="D557" s="433"/>
      <c r="E557" s="433"/>
      <c r="F557" s="433"/>
      <c r="G557" s="433"/>
      <c r="H557" s="433"/>
      <c r="I557" s="433"/>
      <c r="J557" s="433"/>
      <c r="K557" s="433"/>
      <c r="L557" s="433"/>
      <c r="M557" s="433"/>
      <c r="N557" s="433"/>
      <c r="O557" s="433"/>
      <c r="P557" s="433"/>
      <c r="Q557" s="433"/>
      <c r="R557" s="433"/>
      <c r="S557" s="433"/>
      <c r="T557" s="433"/>
      <c r="U557" s="433"/>
      <c r="V557" s="433"/>
      <c r="W557" s="433"/>
      <c r="X557" s="433"/>
      <c r="Y557" s="433"/>
      <c r="Z557" s="433"/>
    </row>
    <row r="558">
      <c r="A558" s="433"/>
      <c r="B558" s="433"/>
      <c r="C558" s="433"/>
      <c r="D558" s="433"/>
      <c r="E558" s="433"/>
      <c r="F558" s="433"/>
      <c r="G558" s="433"/>
      <c r="H558" s="433"/>
      <c r="I558" s="433"/>
      <c r="J558" s="433"/>
      <c r="K558" s="433"/>
      <c r="L558" s="433"/>
      <c r="M558" s="433"/>
      <c r="N558" s="433"/>
      <c r="O558" s="433"/>
      <c r="P558" s="433"/>
      <c r="Q558" s="433"/>
      <c r="R558" s="433"/>
      <c r="S558" s="433"/>
      <c r="T558" s="433"/>
      <c r="U558" s="433"/>
      <c r="V558" s="433"/>
      <c r="W558" s="433"/>
      <c r="X558" s="433"/>
      <c r="Y558" s="433"/>
      <c r="Z558" s="433"/>
    </row>
    <row r="559">
      <c r="A559" s="433"/>
      <c r="B559" s="433"/>
      <c r="C559" s="433"/>
      <c r="D559" s="433"/>
      <c r="E559" s="433"/>
      <c r="F559" s="433"/>
      <c r="G559" s="433"/>
      <c r="H559" s="433"/>
      <c r="I559" s="433"/>
      <c r="J559" s="433"/>
      <c r="K559" s="433"/>
      <c r="L559" s="433"/>
      <c r="M559" s="433"/>
      <c r="N559" s="433"/>
      <c r="O559" s="433"/>
      <c r="P559" s="433"/>
      <c r="Q559" s="433"/>
      <c r="R559" s="433"/>
      <c r="S559" s="433"/>
      <c r="T559" s="433"/>
      <c r="U559" s="433"/>
      <c r="V559" s="433"/>
      <c r="W559" s="433"/>
      <c r="X559" s="433"/>
      <c r="Y559" s="433"/>
      <c r="Z559" s="433"/>
    </row>
    <row r="560">
      <c r="A560" s="433"/>
      <c r="B560" s="433"/>
      <c r="C560" s="433"/>
      <c r="D560" s="433"/>
      <c r="E560" s="433"/>
      <c r="F560" s="433"/>
      <c r="G560" s="433"/>
      <c r="H560" s="433"/>
      <c r="I560" s="433"/>
      <c r="J560" s="433"/>
      <c r="K560" s="433"/>
      <c r="L560" s="433"/>
      <c r="M560" s="433"/>
      <c r="N560" s="433"/>
      <c r="O560" s="433"/>
      <c r="P560" s="433"/>
      <c r="Q560" s="433"/>
      <c r="R560" s="433"/>
      <c r="S560" s="433"/>
      <c r="T560" s="433"/>
      <c r="U560" s="433"/>
      <c r="V560" s="433"/>
      <c r="W560" s="433"/>
      <c r="X560" s="433"/>
      <c r="Y560" s="433"/>
      <c r="Z560" s="433"/>
    </row>
    <row r="561">
      <c r="A561" s="433"/>
      <c r="B561" s="433"/>
      <c r="C561" s="433"/>
      <c r="D561" s="433"/>
      <c r="E561" s="433"/>
      <c r="F561" s="433"/>
      <c r="G561" s="433"/>
      <c r="H561" s="433"/>
      <c r="I561" s="433"/>
      <c r="J561" s="433"/>
      <c r="K561" s="433"/>
      <c r="L561" s="433"/>
      <c r="M561" s="433"/>
      <c r="N561" s="433"/>
      <c r="O561" s="433"/>
      <c r="P561" s="433"/>
      <c r="Q561" s="433"/>
      <c r="R561" s="433"/>
      <c r="S561" s="433"/>
      <c r="T561" s="433"/>
      <c r="U561" s="433"/>
      <c r="V561" s="433"/>
      <c r="W561" s="433"/>
      <c r="X561" s="433"/>
      <c r="Y561" s="433"/>
      <c r="Z561" s="433"/>
    </row>
    <row r="562">
      <c r="A562" s="433"/>
      <c r="B562" s="433"/>
      <c r="C562" s="433"/>
      <c r="D562" s="433"/>
      <c r="E562" s="433"/>
      <c r="F562" s="433"/>
      <c r="G562" s="433"/>
      <c r="H562" s="433"/>
      <c r="I562" s="433"/>
      <c r="J562" s="433"/>
      <c r="K562" s="433"/>
      <c r="L562" s="433"/>
      <c r="M562" s="433"/>
      <c r="N562" s="433"/>
      <c r="O562" s="433"/>
      <c r="P562" s="433"/>
      <c r="Q562" s="433"/>
      <c r="R562" s="433"/>
      <c r="S562" s="433"/>
      <c r="T562" s="433"/>
      <c r="U562" s="433"/>
      <c r="V562" s="433"/>
      <c r="W562" s="433"/>
      <c r="X562" s="433"/>
      <c r="Y562" s="433"/>
      <c r="Z562" s="433"/>
    </row>
    <row r="563">
      <c r="A563" s="433"/>
      <c r="B563" s="433"/>
      <c r="C563" s="433"/>
      <c r="D563" s="433"/>
      <c r="E563" s="433"/>
      <c r="F563" s="433"/>
      <c r="G563" s="433"/>
      <c r="H563" s="433"/>
      <c r="I563" s="433"/>
      <c r="J563" s="433"/>
      <c r="K563" s="433"/>
      <c r="L563" s="433"/>
      <c r="M563" s="433"/>
      <c r="N563" s="433"/>
      <c r="O563" s="433"/>
      <c r="P563" s="433"/>
      <c r="Q563" s="433"/>
      <c r="R563" s="433"/>
      <c r="S563" s="433"/>
      <c r="T563" s="433"/>
      <c r="U563" s="433"/>
      <c r="V563" s="433"/>
      <c r="W563" s="433"/>
      <c r="X563" s="433"/>
      <c r="Y563" s="433"/>
      <c r="Z563" s="433"/>
    </row>
    <row r="564">
      <c r="A564" s="433"/>
      <c r="B564" s="433"/>
      <c r="C564" s="433"/>
      <c r="D564" s="433"/>
      <c r="E564" s="433"/>
      <c r="F564" s="433"/>
      <c r="G564" s="433"/>
      <c r="H564" s="433"/>
      <c r="I564" s="433"/>
      <c r="J564" s="433"/>
      <c r="K564" s="433"/>
      <c r="L564" s="433"/>
      <c r="M564" s="433"/>
      <c r="N564" s="433"/>
      <c r="O564" s="433"/>
      <c r="P564" s="433"/>
      <c r="Q564" s="433"/>
      <c r="R564" s="433"/>
      <c r="S564" s="433"/>
      <c r="T564" s="433"/>
      <c r="U564" s="433"/>
      <c r="V564" s="433"/>
      <c r="W564" s="433"/>
      <c r="X564" s="433"/>
      <c r="Y564" s="433"/>
      <c r="Z564" s="433"/>
    </row>
    <row r="565">
      <c r="A565" s="433"/>
      <c r="B565" s="433"/>
      <c r="C565" s="433"/>
      <c r="D565" s="433"/>
      <c r="E565" s="433"/>
      <c r="F565" s="433"/>
      <c r="G565" s="433"/>
      <c r="H565" s="433"/>
      <c r="I565" s="433"/>
      <c r="J565" s="433"/>
      <c r="K565" s="433"/>
      <c r="L565" s="433"/>
      <c r="M565" s="433"/>
      <c r="N565" s="433"/>
      <c r="O565" s="433"/>
      <c r="P565" s="433"/>
      <c r="Q565" s="433"/>
      <c r="R565" s="433"/>
      <c r="S565" s="433"/>
      <c r="T565" s="433"/>
      <c r="U565" s="433"/>
      <c r="V565" s="433"/>
      <c r="W565" s="433"/>
      <c r="X565" s="433"/>
      <c r="Y565" s="433"/>
      <c r="Z565" s="433"/>
    </row>
    <row r="566">
      <c r="A566" s="433"/>
      <c r="B566" s="433"/>
      <c r="C566" s="433"/>
      <c r="D566" s="433"/>
      <c r="E566" s="433"/>
      <c r="F566" s="433"/>
      <c r="G566" s="433"/>
      <c r="H566" s="433"/>
      <c r="I566" s="433"/>
      <c r="J566" s="433"/>
      <c r="K566" s="433"/>
      <c r="L566" s="433"/>
      <c r="M566" s="433"/>
      <c r="N566" s="433"/>
      <c r="O566" s="433"/>
      <c r="P566" s="433"/>
      <c r="Q566" s="433"/>
      <c r="R566" s="433"/>
      <c r="S566" s="433"/>
      <c r="T566" s="433"/>
      <c r="U566" s="433"/>
      <c r="V566" s="433"/>
      <c r="W566" s="433"/>
      <c r="X566" s="433"/>
      <c r="Y566" s="433"/>
      <c r="Z566" s="433"/>
    </row>
    <row r="567">
      <c r="A567" s="433"/>
      <c r="B567" s="433"/>
      <c r="C567" s="433"/>
      <c r="D567" s="433"/>
      <c r="E567" s="433"/>
      <c r="F567" s="433"/>
      <c r="G567" s="433"/>
      <c r="H567" s="433"/>
      <c r="I567" s="433"/>
      <c r="J567" s="433"/>
      <c r="K567" s="433"/>
      <c r="L567" s="433"/>
      <c r="M567" s="433"/>
      <c r="N567" s="433"/>
      <c r="O567" s="433"/>
      <c r="P567" s="433"/>
      <c r="Q567" s="433"/>
      <c r="R567" s="433"/>
      <c r="S567" s="433"/>
      <c r="T567" s="433"/>
      <c r="U567" s="433"/>
      <c r="V567" s="433"/>
      <c r="W567" s="433"/>
      <c r="X567" s="433"/>
      <c r="Y567" s="433"/>
      <c r="Z567" s="433"/>
    </row>
    <row r="568">
      <c r="A568" s="433"/>
      <c r="B568" s="433"/>
      <c r="C568" s="433"/>
      <c r="D568" s="433"/>
      <c r="E568" s="433"/>
      <c r="F568" s="433"/>
      <c r="G568" s="433"/>
      <c r="H568" s="433"/>
      <c r="I568" s="433"/>
      <c r="J568" s="433"/>
      <c r="K568" s="433"/>
      <c r="L568" s="433"/>
      <c r="M568" s="433"/>
      <c r="N568" s="433"/>
      <c r="O568" s="433"/>
      <c r="P568" s="433"/>
      <c r="Q568" s="433"/>
      <c r="R568" s="433"/>
      <c r="S568" s="433"/>
      <c r="T568" s="433"/>
      <c r="U568" s="433"/>
      <c r="V568" s="433"/>
      <c r="W568" s="433"/>
      <c r="X568" s="433"/>
      <c r="Y568" s="433"/>
      <c r="Z568" s="433"/>
    </row>
    <row r="569">
      <c r="A569" s="433"/>
      <c r="B569" s="433"/>
      <c r="C569" s="433"/>
      <c r="D569" s="433"/>
      <c r="E569" s="433"/>
      <c r="F569" s="433"/>
      <c r="G569" s="433"/>
      <c r="H569" s="433"/>
      <c r="I569" s="433"/>
      <c r="J569" s="433"/>
      <c r="K569" s="433"/>
      <c r="L569" s="433"/>
      <c r="M569" s="433"/>
      <c r="N569" s="433"/>
      <c r="O569" s="433"/>
      <c r="P569" s="433"/>
      <c r="Q569" s="433"/>
      <c r="R569" s="433"/>
      <c r="S569" s="433"/>
      <c r="T569" s="433"/>
      <c r="U569" s="433"/>
      <c r="V569" s="433"/>
      <c r="W569" s="433"/>
      <c r="X569" s="433"/>
      <c r="Y569" s="433"/>
      <c r="Z569" s="433"/>
    </row>
    <row r="570">
      <c r="A570" s="433"/>
      <c r="B570" s="433"/>
      <c r="C570" s="433"/>
      <c r="D570" s="433"/>
      <c r="E570" s="433"/>
      <c r="F570" s="433"/>
      <c r="G570" s="433"/>
      <c r="H570" s="433"/>
      <c r="I570" s="433"/>
      <c r="J570" s="433"/>
      <c r="K570" s="433"/>
      <c r="L570" s="433"/>
      <c r="M570" s="433"/>
      <c r="N570" s="433"/>
      <c r="O570" s="433"/>
      <c r="P570" s="433"/>
      <c r="Q570" s="433"/>
      <c r="R570" s="433"/>
      <c r="S570" s="433"/>
      <c r="T570" s="433"/>
      <c r="U570" s="433"/>
      <c r="V570" s="433"/>
      <c r="W570" s="433"/>
      <c r="X570" s="433"/>
      <c r="Y570" s="433"/>
      <c r="Z570" s="433"/>
    </row>
    <row r="571">
      <c r="A571" s="433"/>
      <c r="B571" s="433"/>
      <c r="C571" s="433"/>
      <c r="D571" s="433"/>
      <c r="E571" s="433"/>
      <c r="F571" s="433"/>
      <c r="G571" s="433"/>
      <c r="H571" s="433"/>
      <c r="I571" s="433"/>
      <c r="J571" s="433"/>
      <c r="K571" s="433"/>
      <c r="L571" s="433"/>
      <c r="M571" s="433"/>
      <c r="N571" s="433"/>
      <c r="O571" s="433"/>
      <c r="P571" s="433"/>
      <c r="Q571" s="433"/>
      <c r="R571" s="433"/>
      <c r="S571" s="433"/>
      <c r="T571" s="433"/>
      <c r="U571" s="433"/>
      <c r="V571" s="433"/>
      <c r="W571" s="433"/>
      <c r="X571" s="433"/>
      <c r="Y571" s="433"/>
      <c r="Z571" s="433"/>
    </row>
    <row r="572">
      <c r="A572" s="433"/>
      <c r="B572" s="433"/>
      <c r="C572" s="433"/>
      <c r="D572" s="433"/>
      <c r="E572" s="433"/>
      <c r="F572" s="433"/>
      <c r="G572" s="433"/>
      <c r="H572" s="433"/>
      <c r="I572" s="433"/>
      <c r="J572" s="433"/>
      <c r="K572" s="433"/>
      <c r="L572" s="433"/>
      <c r="M572" s="433"/>
      <c r="N572" s="433"/>
      <c r="O572" s="433"/>
      <c r="P572" s="433"/>
      <c r="Q572" s="433"/>
      <c r="R572" s="433"/>
      <c r="S572" s="433"/>
      <c r="T572" s="433"/>
      <c r="U572" s="433"/>
      <c r="V572" s="433"/>
      <c r="W572" s="433"/>
      <c r="X572" s="433"/>
      <c r="Y572" s="433"/>
      <c r="Z572" s="433"/>
    </row>
    <row r="573">
      <c r="A573" s="433"/>
      <c r="B573" s="433"/>
      <c r="C573" s="433"/>
      <c r="D573" s="433"/>
      <c r="E573" s="433"/>
      <c r="F573" s="433"/>
      <c r="G573" s="433"/>
      <c r="H573" s="433"/>
      <c r="I573" s="433"/>
      <c r="J573" s="433"/>
      <c r="K573" s="433"/>
      <c r="L573" s="433"/>
      <c r="M573" s="433"/>
      <c r="N573" s="433"/>
      <c r="O573" s="433"/>
      <c r="P573" s="433"/>
      <c r="Q573" s="433"/>
      <c r="R573" s="433"/>
      <c r="S573" s="433"/>
      <c r="T573" s="433"/>
      <c r="U573" s="433"/>
      <c r="V573" s="433"/>
      <c r="W573" s="433"/>
      <c r="X573" s="433"/>
      <c r="Y573" s="433"/>
      <c r="Z573" s="433"/>
    </row>
    <row r="574">
      <c r="A574" s="433"/>
      <c r="B574" s="433"/>
      <c r="C574" s="433"/>
      <c r="D574" s="433"/>
      <c r="E574" s="433"/>
      <c r="F574" s="433"/>
      <c r="G574" s="433"/>
      <c r="H574" s="433"/>
      <c r="I574" s="433"/>
      <c r="J574" s="433"/>
      <c r="K574" s="433"/>
      <c r="L574" s="433"/>
      <c r="M574" s="433"/>
      <c r="N574" s="433"/>
      <c r="O574" s="433"/>
      <c r="P574" s="433"/>
      <c r="Q574" s="433"/>
      <c r="R574" s="433"/>
      <c r="S574" s="433"/>
      <c r="T574" s="433"/>
      <c r="U574" s="433"/>
      <c r="V574" s="433"/>
      <c r="W574" s="433"/>
      <c r="X574" s="433"/>
      <c r="Y574" s="433"/>
      <c r="Z574" s="433"/>
    </row>
    <row r="575">
      <c r="A575" s="433"/>
      <c r="B575" s="433"/>
      <c r="C575" s="433"/>
      <c r="D575" s="433"/>
      <c r="E575" s="433"/>
      <c r="F575" s="433"/>
      <c r="G575" s="433"/>
      <c r="H575" s="433"/>
      <c r="I575" s="433"/>
      <c r="J575" s="433"/>
      <c r="K575" s="433"/>
      <c r="L575" s="433"/>
      <c r="M575" s="433"/>
      <c r="N575" s="433"/>
      <c r="O575" s="433"/>
      <c r="P575" s="433"/>
      <c r="Q575" s="433"/>
      <c r="R575" s="433"/>
      <c r="S575" s="433"/>
      <c r="T575" s="433"/>
      <c r="U575" s="433"/>
      <c r="V575" s="433"/>
      <c r="W575" s="433"/>
      <c r="X575" s="433"/>
      <c r="Y575" s="433"/>
      <c r="Z575" s="433"/>
    </row>
    <row r="576">
      <c r="A576" s="433"/>
      <c r="B576" s="433"/>
      <c r="C576" s="433"/>
      <c r="D576" s="433"/>
      <c r="E576" s="433"/>
      <c r="F576" s="433"/>
      <c r="G576" s="433"/>
      <c r="H576" s="433"/>
      <c r="I576" s="433"/>
      <c r="J576" s="433"/>
      <c r="K576" s="433"/>
      <c r="L576" s="433"/>
      <c r="M576" s="433"/>
      <c r="N576" s="433"/>
      <c r="O576" s="433"/>
      <c r="P576" s="433"/>
      <c r="Q576" s="433"/>
      <c r="R576" s="433"/>
      <c r="S576" s="433"/>
      <c r="T576" s="433"/>
      <c r="U576" s="433"/>
      <c r="V576" s="433"/>
      <c r="W576" s="433"/>
      <c r="X576" s="433"/>
      <c r="Y576" s="433"/>
      <c r="Z576" s="433"/>
    </row>
    <row r="577">
      <c r="A577" s="433"/>
      <c r="B577" s="433"/>
      <c r="C577" s="433"/>
      <c r="D577" s="433"/>
      <c r="E577" s="433"/>
      <c r="F577" s="433"/>
      <c r="G577" s="433"/>
      <c r="H577" s="433"/>
      <c r="I577" s="433"/>
      <c r="J577" s="433"/>
      <c r="K577" s="433"/>
      <c r="L577" s="433"/>
      <c r="M577" s="433"/>
      <c r="N577" s="433"/>
      <c r="O577" s="433"/>
      <c r="P577" s="433"/>
      <c r="Q577" s="433"/>
      <c r="R577" s="433"/>
      <c r="S577" s="433"/>
      <c r="T577" s="433"/>
      <c r="U577" s="433"/>
      <c r="V577" s="433"/>
      <c r="W577" s="433"/>
      <c r="X577" s="433"/>
      <c r="Y577" s="433"/>
      <c r="Z577" s="433"/>
    </row>
    <row r="578">
      <c r="A578" s="433"/>
      <c r="B578" s="433"/>
      <c r="C578" s="433"/>
      <c r="D578" s="433"/>
      <c r="E578" s="433"/>
      <c r="F578" s="433"/>
      <c r="G578" s="433"/>
      <c r="H578" s="433"/>
      <c r="I578" s="433"/>
      <c r="J578" s="433"/>
      <c r="K578" s="433"/>
      <c r="L578" s="433"/>
      <c r="M578" s="433"/>
      <c r="N578" s="433"/>
      <c r="O578" s="433"/>
      <c r="P578" s="433"/>
      <c r="Q578" s="433"/>
      <c r="R578" s="433"/>
      <c r="S578" s="433"/>
      <c r="T578" s="433"/>
      <c r="U578" s="433"/>
      <c r="V578" s="433"/>
      <c r="W578" s="433"/>
      <c r="X578" s="433"/>
      <c r="Y578" s="433"/>
      <c r="Z578" s="433"/>
    </row>
    <row r="579">
      <c r="A579" s="433"/>
      <c r="B579" s="433"/>
      <c r="C579" s="433"/>
      <c r="D579" s="433"/>
      <c r="E579" s="433"/>
      <c r="F579" s="433"/>
      <c r="G579" s="433"/>
      <c r="H579" s="433"/>
      <c r="I579" s="433"/>
      <c r="J579" s="433"/>
      <c r="K579" s="433"/>
      <c r="L579" s="433"/>
      <c r="M579" s="433"/>
      <c r="N579" s="433"/>
      <c r="O579" s="433"/>
      <c r="P579" s="433"/>
      <c r="Q579" s="433"/>
      <c r="R579" s="433"/>
      <c r="S579" s="433"/>
      <c r="T579" s="433"/>
      <c r="U579" s="433"/>
      <c r="V579" s="433"/>
      <c r="W579" s="433"/>
      <c r="X579" s="433"/>
      <c r="Y579" s="433"/>
      <c r="Z579" s="433"/>
    </row>
    <row r="580">
      <c r="A580" s="433"/>
      <c r="B580" s="433"/>
      <c r="C580" s="433"/>
      <c r="D580" s="433"/>
      <c r="E580" s="433"/>
      <c r="F580" s="433"/>
      <c r="G580" s="433"/>
      <c r="H580" s="433"/>
      <c r="I580" s="433"/>
      <c r="J580" s="433"/>
      <c r="K580" s="433"/>
      <c r="L580" s="433"/>
      <c r="M580" s="433"/>
      <c r="N580" s="433"/>
      <c r="O580" s="433"/>
      <c r="P580" s="433"/>
      <c r="Q580" s="433"/>
      <c r="R580" s="433"/>
      <c r="S580" s="433"/>
      <c r="T580" s="433"/>
      <c r="U580" s="433"/>
      <c r="V580" s="433"/>
      <c r="W580" s="433"/>
      <c r="X580" s="433"/>
      <c r="Y580" s="433"/>
      <c r="Z580" s="433"/>
    </row>
    <row r="581">
      <c r="A581" s="433"/>
      <c r="B581" s="433"/>
      <c r="C581" s="433"/>
      <c r="D581" s="433"/>
      <c r="E581" s="433"/>
      <c r="F581" s="433"/>
      <c r="G581" s="433"/>
      <c r="H581" s="433"/>
      <c r="I581" s="433"/>
      <c r="J581" s="433"/>
      <c r="K581" s="433"/>
      <c r="L581" s="433"/>
      <c r="M581" s="433"/>
      <c r="N581" s="433"/>
      <c r="O581" s="433"/>
      <c r="P581" s="433"/>
      <c r="Q581" s="433"/>
      <c r="R581" s="433"/>
      <c r="S581" s="433"/>
      <c r="T581" s="433"/>
      <c r="U581" s="433"/>
      <c r="V581" s="433"/>
      <c r="W581" s="433"/>
      <c r="X581" s="433"/>
      <c r="Y581" s="433"/>
      <c r="Z581" s="433"/>
    </row>
    <row r="582">
      <c r="A582" s="433"/>
      <c r="B582" s="433"/>
      <c r="C582" s="433"/>
      <c r="D582" s="433"/>
      <c r="E582" s="433"/>
      <c r="F582" s="433"/>
      <c r="G582" s="433"/>
      <c r="H582" s="433"/>
      <c r="I582" s="433"/>
      <c r="J582" s="433"/>
      <c r="K582" s="433"/>
      <c r="L582" s="433"/>
      <c r="M582" s="433"/>
      <c r="N582" s="433"/>
      <c r="O582" s="433"/>
      <c r="P582" s="433"/>
      <c r="Q582" s="433"/>
      <c r="R582" s="433"/>
      <c r="S582" s="433"/>
      <c r="T582" s="433"/>
      <c r="U582" s="433"/>
      <c r="V582" s="433"/>
      <c r="W582" s="433"/>
      <c r="X582" s="433"/>
      <c r="Y582" s="433"/>
      <c r="Z582" s="433"/>
    </row>
    <row r="583">
      <c r="A583" s="433"/>
      <c r="B583" s="433"/>
      <c r="C583" s="433"/>
      <c r="D583" s="433"/>
      <c r="E583" s="433"/>
      <c r="F583" s="433"/>
      <c r="G583" s="433"/>
      <c r="H583" s="433"/>
      <c r="I583" s="433"/>
      <c r="J583" s="433"/>
      <c r="K583" s="433"/>
      <c r="L583" s="433"/>
      <c r="M583" s="433"/>
      <c r="N583" s="433"/>
      <c r="O583" s="433"/>
      <c r="P583" s="433"/>
      <c r="Q583" s="433"/>
      <c r="R583" s="433"/>
      <c r="S583" s="433"/>
      <c r="T583" s="433"/>
      <c r="U583" s="433"/>
      <c r="V583" s="433"/>
      <c r="W583" s="433"/>
      <c r="X583" s="433"/>
      <c r="Y583" s="433"/>
      <c r="Z583" s="433"/>
    </row>
    <row r="584">
      <c r="A584" s="433"/>
      <c r="B584" s="433"/>
      <c r="C584" s="433"/>
      <c r="D584" s="433"/>
      <c r="E584" s="433"/>
      <c r="F584" s="433"/>
      <c r="G584" s="433"/>
      <c r="H584" s="433"/>
      <c r="I584" s="433"/>
      <c r="J584" s="433"/>
      <c r="K584" s="433"/>
      <c r="L584" s="433"/>
      <c r="M584" s="433"/>
      <c r="N584" s="433"/>
      <c r="O584" s="433"/>
      <c r="P584" s="433"/>
      <c r="Q584" s="433"/>
      <c r="R584" s="433"/>
      <c r="S584" s="433"/>
      <c r="T584" s="433"/>
      <c r="U584" s="433"/>
      <c r="V584" s="433"/>
      <c r="W584" s="433"/>
      <c r="X584" s="433"/>
      <c r="Y584" s="433"/>
      <c r="Z584" s="433"/>
    </row>
    <row r="585">
      <c r="A585" s="433"/>
      <c r="B585" s="433"/>
      <c r="C585" s="433"/>
      <c r="D585" s="433"/>
      <c r="E585" s="433"/>
      <c r="F585" s="433"/>
      <c r="G585" s="433"/>
      <c r="H585" s="433"/>
      <c r="I585" s="433"/>
      <c r="J585" s="433"/>
      <c r="K585" s="433"/>
      <c r="L585" s="433"/>
      <c r="M585" s="433"/>
      <c r="N585" s="433"/>
      <c r="O585" s="433"/>
      <c r="P585" s="433"/>
      <c r="Q585" s="433"/>
      <c r="R585" s="433"/>
      <c r="S585" s="433"/>
      <c r="T585" s="433"/>
      <c r="U585" s="433"/>
      <c r="V585" s="433"/>
      <c r="W585" s="433"/>
      <c r="X585" s="433"/>
      <c r="Y585" s="433"/>
      <c r="Z585" s="433"/>
    </row>
    <row r="586">
      <c r="A586" s="433"/>
      <c r="B586" s="433"/>
      <c r="C586" s="433"/>
      <c r="D586" s="433"/>
      <c r="E586" s="433"/>
      <c r="F586" s="433"/>
      <c r="G586" s="433"/>
      <c r="H586" s="433"/>
      <c r="I586" s="433"/>
      <c r="J586" s="433"/>
      <c r="K586" s="433"/>
      <c r="L586" s="433"/>
      <c r="M586" s="433"/>
      <c r="N586" s="433"/>
      <c r="O586" s="433"/>
      <c r="P586" s="433"/>
      <c r="Q586" s="433"/>
      <c r="R586" s="433"/>
      <c r="S586" s="433"/>
      <c r="T586" s="433"/>
      <c r="U586" s="433"/>
      <c r="V586" s="433"/>
      <c r="W586" s="433"/>
      <c r="X586" s="433"/>
      <c r="Y586" s="433"/>
      <c r="Z586" s="433"/>
    </row>
    <row r="587">
      <c r="A587" s="433"/>
      <c r="B587" s="433"/>
      <c r="C587" s="433"/>
      <c r="D587" s="433"/>
      <c r="E587" s="433"/>
      <c r="F587" s="433"/>
      <c r="G587" s="433"/>
      <c r="H587" s="433"/>
      <c r="I587" s="433"/>
      <c r="J587" s="433"/>
      <c r="K587" s="433"/>
      <c r="L587" s="433"/>
      <c r="M587" s="433"/>
      <c r="N587" s="433"/>
      <c r="O587" s="433"/>
      <c r="P587" s="433"/>
      <c r="Q587" s="433"/>
      <c r="R587" s="433"/>
      <c r="S587" s="433"/>
      <c r="T587" s="433"/>
      <c r="U587" s="433"/>
      <c r="V587" s="433"/>
      <c r="W587" s="433"/>
      <c r="X587" s="433"/>
      <c r="Y587" s="433"/>
      <c r="Z587" s="433"/>
    </row>
    <row r="588">
      <c r="A588" s="433"/>
      <c r="B588" s="433"/>
      <c r="C588" s="433"/>
      <c r="D588" s="433"/>
      <c r="E588" s="433"/>
      <c r="F588" s="433"/>
      <c r="G588" s="433"/>
      <c r="H588" s="433"/>
      <c r="I588" s="433"/>
      <c r="J588" s="433"/>
      <c r="K588" s="433"/>
      <c r="L588" s="433"/>
      <c r="M588" s="433"/>
      <c r="N588" s="433"/>
      <c r="O588" s="433"/>
      <c r="P588" s="433"/>
      <c r="Q588" s="433"/>
      <c r="R588" s="433"/>
      <c r="S588" s="433"/>
      <c r="T588" s="433"/>
      <c r="U588" s="433"/>
      <c r="V588" s="433"/>
      <c r="W588" s="433"/>
      <c r="X588" s="433"/>
      <c r="Y588" s="433"/>
      <c r="Z588" s="433"/>
    </row>
    <row r="589">
      <c r="A589" s="433"/>
      <c r="B589" s="433"/>
      <c r="C589" s="433"/>
      <c r="D589" s="433"/>
      <c r="E589" s="433"/>
      <c r="F589" s="433"/>
      <c r="G589" s="433"/>
      <c r="H589" s="433"/>
      <c r="I589" s="433"/>
      <c r="J589" s="433"/>
      <c r="K589" s="433"/>
      <c r="L589" s="433"/>
      <c r="M589" s="433"/>
      <c r="N589" s="433"/>
      <c r="O589" s="433"/>
      <c r="P589" s="433"/>
      <c r="Q589" s="433"/>
      <c r="R589" s="433"/>
      <c r="S589" s="433"/>
      <c r="T589" s="433"/>
      <c r="U589" s="433"/>
      <c r="V589" s="433"/>
      <c r="W589" s="433"/>
      <c r="X589" s="433"/>
      <c r="Y589" s="433"/>
      <c r="Z589" s="433"/>
    </row>
    <row r="590">
      <c r="A590" s="433"/>
      <c r="B590" s="433"/>
      <c r="C590" s="433"/>
      <c r="D590" s="433"/>
      <c r="E590" s="433"/>
      <c r="F590" s="433"/>
      <c r="G590" s="433"/>
      <c r="H590" s="433"/>
      <c r="I590" s="433"/>
      <c r="J590" s="433"/>
      <c r="K590" s="433"/>
      <c r="L590" s="433"/>
      <c r="M590" s="433"/>
      <c r="N590" s="433"/>
      <c r="O590" s="433"/>
      <c r="P590" s="433"/>
      <c r="Q590" s="433"/>
      <c r="R590" s="433"/>
      <c r="S590" s="433"/>
      <c r="T590" s="433"/>
      <c r="U590" s="433"/>
      <c r="V590" s="433"/>
      <c r="W590" s="433"/>
      <c r="X590" s="433"/>
      <c r="Y590" s="433"/>
      <c r="Z590" s="433"/>
    </row>
    <row r="591">
      <c r="A591" s="433"/>
      <c r="B591" s="433"/>
      <c r="C591" s="433"/>
      <c r="D591" s="433"/>
      <c r="E591" s="433"/>
      <c r="F591" s="433"/>
      <c r="G591" s="433"/>
      <c r="H591" s="433"/>
      <c r="I591" s="433"/>
      <c r="J591" s="433"/>
      <c r="K591" s="433"/>
      <c r="L591" s="433"/>
      <c r="M591" s="433"/>
      <c r="N591" s="433"/>
      <c r="O591" s="433"/>
      <c r="P591" s="433"/>
      <c r="Q591" s="433"/>
      <c r="R591" s="433"/>
      <c r="S591" s="433"/>
      <c r="T591" s="433"/>
      <c r="U591" s="433"/>
      <c r="V591" s="433"/>
      <c r="W591" s="433"/>
      <c r="X591" s="433"/>
      <c r="Y591" s="433"/>
      <c r="Z591" s="433"/>
    </row>
    <row r="592">
      <c r="A592" s="433"/>
      <c r="B592" s="433"/>
      <c r="C592" s="433"/>
      <c r="D592" s="433"/>
      <c r="E592" s="433"/>
      <c r="F592" s="433"/>
      <c r="G592" s="433"/>
      <c r="H592" s="433"/>
      <c r="I592" s="433"/>
      <c r="J592" s="433"/>
      <c r="K592" s="433"/>
      <c r="L592" s="433"/>
      <c r="M592" s="433"/>
      <c r="N592" s="433"/>
      <c r="O592" s="433"/>
      <c r="P592" s="433"/>
      <c r="Q592" s="433"/>
      <c r="R592" s="433"/>
      <c r="S592" s="433"/>
      <c r="T592" s="433"/>
      <c r="U592" s="433"/>
      <c r="V592" s="433"/>
      <c r="W592" s="433"/>
      <c r="X592" s="433"/>
      <c r="Y592" s="433"/>
      <c r="Z592" s="433"/>
    </row>
    <row r="593">
      <c r="A593" s="433"/>
      <c r="B593" s="433"/>
      <c r="C593" s="433"/>
      <c r="D593" s="433"/>
      <c r="E593" s="433"/>
      <c r="F593" s="433"/>
      <c r="G593" s="433"/>
      <c r="H593" s="433"/>
      <c r="I593" s="433"/>
      <c r="J593" s="433"/>
      <c r="K593" s="433"/>
      <c r="L593" s="433"/>
      <c r="M593" s="433"/>
      <c r="N593" s="433"/>
      <c r="O593" s="433"/>
      <c r="P593" s="433"/>
      <c r="Q593" s="433"/>
      <c r="R593" s="433"/>
      <c r="S593" s="433"/>
      <c r="T593" s="433"/>
      <c r="U593" s="433"/>
      <c r="V593" s="433"/>
      <c r="W593" s="433"/>
      <c r="X593" s="433"/>
      <c r="Y593" s="433"/>
      <c r="Z593" s="433"/>
    </row>
    <row r="594">
      <c r="A594" s="433"/>
      <c r="B594" s="433"/>
      <c r="C594" s="433"/>
      <c r="D594" s="433"/>
      <c r="E594" s="433"/>
      <c r="F594" s="433"/>
      <c r="G594" s="433"/>
      <c r="H594" s="433"/>
      <c r="I594" s="433"/>
      <c r="J594" s="433"/>
      <c r="K594" s="433"/>
      <c r="L594" s="433"/>
      <c r="M594" s="433"/>
      <c r="N594" s="433"/>
      <c r="O594" s="433"/>
      <c r="P594" s="433"/>
      <c r="Q594" s="433"/>
      <c r="R594" s="433"/>
      <c r="S594" s="433"/>
      <c r="T594" s="433"/>
      <c r="U594" s="433"/>
      <c r="V594" s="433"/>
      <c r="W594" s="433"/>
      <c r="X594" s="433"/>
      <c r="Y594" s="433"/>
      <c r="Z594" s="433"/>
    </row>
    <row r="595">
      <c r="A595" s="433"/>
      <c r="B595" s="433"/>
      <c r="C595" s="433"/>
      <c r="D595" s="433"/>
      <c r="E595" s="433"/>
      <c r="F595" s="433"/>
      <c r="G595" s="433"/>
      <c r="H595" s="433"/>
      <c r="I595" s="433"/>
      <c r="J595" s="433"/>
      <c r="K595" s="433"/>
      <c r="L595" s="433"/>
      <c r="M595" s="433"/>
      <c r="N595" s="433"/>
      <c r="O595" s="433"/>
      <c r="P595" s="433"/>
      <c r="Q595" s="433"/>
      <c r="R595" s="433"/>
      <c r="S595" s="433"/>
      <c r="T595" s="433"/>
      <c r="U595" s="433"/>
      <c r="V595" s="433"/>
      <c r="W595" s="433"/>
      <c r="X595" s="433"/>
      <c r="Y595" s="433"/>
      <c r="Z595" s="433"/>
    </row>
    <row r="596">
      <c r="A596" s="433"/>
      <c r="B596" s="433"/>
      <c r="C596" s="433"/>
      <c r="D596" s="433"/>
      <c r="E596" s="433"/>
      <c r="F596" s="433"/>
      <c r="G596" s="433"/>
      <c r="H596" s="433"/>
      <c r="I596" s="433"/>
      <c r="J596" s="433"/>
      <c r="K596" s="433"/>
      <c r="L596" s="433"/>
      <c r="M596" s="433"/>
      <c r="N596" s="433"/>
      <c r="O596" s="433"/>
      <c r="P596" s="433"/>
      <c r="Q596" s="433"/>
      <c r="R596" s="433"/>
      <c r="S596" s="433"/>
      <c r="T596" s="433"/>
      <c r="U596" s="433"/>
      <c r="V596" s="433"/>
      <c r="W596" s="433"/>
      <c r="X596" s="433"/>
      <c r="Y596" s="433"/>
      <c r="Z596" s="433"/>
    </row>
    <row r="597">
      <c r="A597" s="433"/>
      <c r="B597" s="433"/>
      <c r="C597" s="433"/>
      <c r="D597" s="433"/>
      <c r="E597" s="433"/>
      <c r="F597" s="433"/>
      <c r="G597" s="433"/>
      <c r="H597" s="433"/>
      <c r="I597" s="433"/>
      <c r="J597" s="433"/>
      <c r="K597" s="433"/>
      <c r="L597" s="433"/>
      <c r="M597" s="433"/>
      <c r="N597" s="433"/>
      <c r="O597" s="433"/>
      <c r="P597" s="433"/>
      <c r="Q597" s="433"/>
      <c r="R597" s="433"/>
      <c r="S597" s="433"/>
      <c r="T597" s="433"/>
      <c r="U597" s="433"/>
      <c r="V597" s="433"/>
      <c r="W597" s="433"/>
      <c r="X597" s="433"/>
      <c r="Y597" s="433"/>
      <c r="Z597" s="433"/>
    </row>
    <row r="598">
      <c r="A598" s="433"/>
      <c r="B598" s="433"/>
      <c r="C598" s="433"/>
      <c r="D598" s="433"/>
      <c r="E598" s="433"/>
      <c r="F598" s="433"/>
      <c r="G598" s="433"/>
      <c r="H598" s="433"/>
      <c r="I598" s="433"/>
      <c r="J598" s="433"/>
      <c r="K598" s="433"/>
      <c r="L598" s="433"/>
      <c r="M598" s="433"/>
      <c r="N598" s="433"/>
      <c r="O598" s="433"/>
      <c r="P598" s="433"/>
      <c r="Q598" s="433"/>
      <c r="R598" s="433"/>
      <c r="S598" s="433"/>
      <c r="T598" s="433"/>
      <c r="U598" s="433"/>
      <c r="V598" s="433"/>
      <c r="W598" s="433"/>
      <c r="X598" s="433"/>
      <c r="Y598" s="433"/>
      <c r="Z598" s="433"/>
    </row>
    <row r="599">
      <c r="A599" s="433"/>
      <c r="B599" s="433"/>
      <c r="C599" s="433"/>
      <c r="D599" s="433"/>
      <c r="E599" s="433"/>
      <c r="F599" s="433"/>
      <c r="G599" s="433"/>
      <c r="H599" s="433"/>
      <c r="I599" s="433"/>
      <c r="J599" s="433"/>
      <c r="K599" s="433"/>
      <c r="L599" s="433"/>
      <c r="M599" s="433"/>
      <c r="N599" s="433"/>
      <c r="O599" s="433"/>
      <c r="P599" s="433"/>
      <c r="Q599" s="433"/>
      <c r="R599" s="433"/>
      <c r="S599" s="433"/>
      <c r="T599" s="433"/>
      <c r="U599" s="433"/>
      <c r="V599" s="433"/>
      <c r="W599" s="433"/>
      <c r="X599" s="433"/>
      <c r="Y599" s="433"/>
      <c r="Z599" s="433"/>
    </row>
    <row r="600">
      <c r="A600" s="433"/>
      <c r="B600" s="433"/>
      <c r="C600" s="433"/>
      <c r="D600" s="433"/>
      <c r="E600" s="433"/>
      <c r="F600" s="433"/>
      <c r="G600" s="433"/>
      <c r="H600" s="433"/>
      <c r="I600" s="433"/>
      <c r="J600" s="433"/>
      <c r="K600" s="433"/>
      <c r="L600" s="433"/>
      <c r="M600" s="433"/>
      <c r="N600" s="433"/>
      <c r="O600" s="433"/>
      <c r="P600" s="433"/>
      <c r="Q600" s="433"/>
      <c r="R600" s="433"/>
      <c r="S600" s="433"/>
      <c r="T600" s="433"/>
      <c r="U600" s="433"/>
      <c r="V600" s="433"/>
      <c r="W600" s="433"/>
      <c r="X600" s="433"/>
      <c r="Y600" s="433"/>
      <c r="Z600" s="433"/>
    </row>
    <row r="601">
      <c r="A601" s="433"/>
      <c r="B601" s="433"/>
      <c r="C601" s="433"/>
      <c r="D601" s="433"/>
      <c r="E601" s="433"/>
      <c r="F601" s="433"/>
      <c r="G601" s="433"/>
      <c r="H601" s="433"/>
      <c r="I601" s="433"/>
      <c r="J601" s="433"/>
      <c r="K601" s="433"/>
      <c r="L601" s="433"/>
      <c r="M601" s="433"/>
      <c r="N601" s="433"/>
      <c r="O601" s="433"/>
      <c r="P601" s="433"/>
      <c r="Q601" s="433"/>
      <c r="R601" s="433"/>
      <c r="S601" s="433"/>
      <c r="T601" s="433"/>
      <c r="U601" s="433"/>
      <c r="V601" s="433"/>
      <c r="W601" s="433"/>
      <c r="X601" s="433"/>
      <c r="Y601" s="433"/>
      <c r="Z601" s="433"/>
    </row>
    <row r="602">
      <c r="A602" s="433"/>
      <c r="B602" s="433"/>
      <c r="C602" s="433"/>
      <c r="D602" s="433"/>
      <c r="E602" s="433"/>
      <c r="F602" s="433"/>
      <c r="G602" s="433"/>
      <c r="H602" s="433"/>
      <c r="I602" s="433"/>
      <c r="J602" s="433"/>
      <c r="K602" s="433"/>
      <c r="L602" s="433"/>
      <c r="M602" s="433"/>
      <c r="N602" s="433"/>
      <c r="O602" s="433"/>
      <c r="P602" s="433"/>
      <c r="Q602" s="433"/>
      <c r="R602" s="433"/>
      <c r="S602" s="433"/>
      <c r="T602" s="433"/>
      <c r="U602" s="433"/>
      <c r="V602" s="433"/>
      <c r="W602" s="433"/>
      <c r="X602" s="433"/>
      <c r="Y602" s="433"/>
      <c r="Z602" s="433"/>
    </row>
    <row r="603">
      <c r="A603" s="433"/>
      <c r="B603" s="433"/>
      <c r="C603" s="433"/>
      <c r="D603" s="433"/>
      <c r="E603" s="433"/>
      <c r="F603" s="433"/>
      <c r="G603" s="433"/>
      <c r="H603" s="433"/>
      <c r="I603" s="433"/>
      <c r="J603" s="433"/>
      <c r="K603" s="433"/>
      <c r="L603" s="433"/>
      <c r="M603" s="433"/>
      <c r="N603" s="433"/>
      <c r="O603" s="433"/>
      <c r="P603" s="433"/>
      <c r="Q603" s="433"/>
      <c r="R603" s="433"/>
      <c r="S603" s="433"/>
      <c r="T603" s="433"/>
      <c r="U603" s="433"/>
      <c r="V603" s="433"/>
      <c r="W603" s="433"/>
      <c r="X603" s="433"/>
      <c r="Y603" s="433"/>
      <c r="Z603" s="433"/>
    </row>
    <row r="604">
      <c r="A604" s="433"/>
      <c r="B604" s="433"/>
      <c r="C604" s="433"/>
      <c r="D604" s="433"/>
      <c r="E604" s="433"/>
      <c r="F604" s="433"/>
      <c r="G604" s="433"/>
      <c r="H604" s="433"/>
      <c r="I604" s="433"/>
      <c r="J604" s="433"/>
      <c r="K604" s="433"/>
      <c r="L604" s="433"/>
      <c r="M604" s="433"/>
      <c r="N604" s="433"/>
      <c r="O604" s="433"/>
      <c r="P604" s="433"/>
      <c r="Q604" s="433"/>
      <c r="R604" s="433"/>
      <c r="S604" s="433"/>
      <c r="T604" s="433"/>
      <c r="U604" s="433"/>
      <c r="V604" s="433"/>
      <c r="W604" s="433"/>
      <c r="X604" s="433"/>
      <c r="Y604" s="433"/>
      <c r="Z604" s="433"/>
    </row>
    <row r="605">
      <c r="A605" s="433"/>
      <c r="B605" s="433"/>
      <c r="C605" s="433"/>
      <c r="D605" s="433"/>
      <c r="E605" s="433"/>
      <c r="F605" s="433"/>
      <c r="G605" s="433"/>
      <c r="H605" s="433"/>
      <c r="I605" s="433"/>
      <c r="J605" s="433"/>
      <c r="K605" s="433"/>
      <c r="L605" s="433"/>
      <c r="M605" s="433"/>
      <c r="N605" s="433"/>
      <c r="O605" s="433"/>
      <c r="P605" s="433"/>
      <c r="Q605" s="433"/>
      <c r="R605" s="433"/>
      <c r="S605" s="433"/>
      <c r="T605" s="433"/>
      <c r="U605" s="433"/>
      <c r="V605" s="433"/>
      <c r="W605" s="433"/>
      <c r="X605" s="433"/>
      <c r="Y605" s="433"/>
      <c r="Z605" s="433"/>
    </row>
    <row r="606">
      <c r="A606" s="433"/>
      <c r="B606" s="433"/>
      <c r="C606" s="433"/>
      <c r="D606" s="433"/>
      <c r="E606" s="433"/>
      <c r="F606" s="433"/>
      <c r="G606" s="433"/>
      <c r="H606" s="433"/>
      <c r="I606" s="433"/>
      <c r="J606" s="433"/>
      <c r="K606" s="433"/>
      <c r="L606" s="433"/>
      <c r="M606" s="433"/>
      <c r="N606" s="433"/>
      <c r="O606" s="433"/>
      <c r="P606" s="433"/>
      <c r="Q606" s="433"/>
      <c r="R606" s="433"/>
      <c r="S606" s="433"/>
      <c r="T606" s="433"/>
      <c r="U606" s="433"/>
      <c r="V606" s="433"/>
      <c r="W606" s="433"/>
      <c r="X606" s="433"/>
      <c r="Y606" s="433"/>
      <c r="Z606" s="433"/>
    </row>
    <row r="607">
      <c r="A607" s="433"/>
      <c r="B607" s="433"/>
      <c r="C607" s="433"/>
      <c r="D607" s="433"/>
      <c r="E607" s="433"/>
      <c r="F607" s="433"/>
      <c r="G607" s="433"/>
      <c r="H607" s="433"/>
      <c r="I607" s="433"/>
      <c r="J607" s="433"/>
      <c r="K607" s="433"/>
      <c r="L607" s="433"/>
      <c r="M607" s="433"/>
      <c r="N607" s="433"/>
      <c r="O607" s="433"/>
      <c r="P607" s="433"/>
      <c r="Q607" s="433"/>
      <c r="R607" s="433"/>
      <c r="S607" s="433"/>
      <c r="T607" s="433"/>
      <c r="U607" s="433"/>
      <c r="V607" s="433"/>
      <c r="W607" s="433"/>
      <c r="X607" s="433"/>
      <c r="Y607" s="433"/>
      <c r="Z607" s="433"/>
    </row>
    <row r="608">
      <c r="A608" s="433"/>
      <c r="B608" s="433"/>
      <c r="C608" s="433"/>
      <c r="D608" s="433"/>
      <c r="E608" s="433"/>
      <c r="F608" s="433"/>
      <c r="G608" s="433"/>
      <c r="H608" s="433"/>
      <c r="I608" s="433"/>
      <c r="J608" s="433"/>
      <c r="K608" s="433"/>
      <c r="L608" s="433"/>
      <c r="M608" s="433"/>
      <c r="N608" s="433"/>
      <c r="O608" s="433"/>
      <c r="P608" s="433"/>
      <c r="Q608" s="433"/>
      <c r="R608" s="433"/>
      <c r="S608" s="433"/>
      <c r="T608" s="433"/>
      <c r="U608" s="433"/>
      <c r="V608" s="433"/>
      <c r="W608" s="433"/>
      <c r="X608" s="433"/>
      <c r="Y608" s="433"/>
      <c r="Z608" s="433"/>
    </row>
    <row r="609">
      <c r="A609" s="433"/>
      <c r="B609" s="433"/>
      <c r="C609" s="433"/>
      <c r="D609" s="433"/>
      <c r="E609" s="433"/>
      <c r="F609" s="433"/>
      <c r="G609" s="433"/>
      <c r="H609" s="433"/>
      <c r="I609" s="433"/>
      <c r="J609" s="433"/>
      <c r="K609" s="433"/>
      <c r="L609" s="433"/>
      <c r="M609" s="433"/>
      <c r="N609" s="433"/>
      <c r="O609" s="433"/>
      <c r="P609" s="433"/>
      <c r="Q609" s="433"/>
      <c r="R609" s="433"/>
      <c r="S609" s="433"/>
      <c r="T609" s="433"/>
      <c r="U609" s="433"/>
      <c r="V609" s="433"/>
      <c r="W609" s="433"/>
      <c r="X609" s="433"/>
      <c r="Y609" s="433"/>
      <c r="Z609" s="433"/>
    </row>
    <row r="610">
      <c r="A610" s="433"/>
      <c r="B610" s="433"/>
      <c r="C610" s="433"/>
      <c r="D610" s="433"/>
      <c r="E610" s="433"/>
      <c r="F610" s="433"/>
      <c r="G610" s="433"/>
      <c r="H610" s="433"/>
      <c r="I610" s="433"/>
      <c r="J610" s="433"/>
      <c r="K610" s="433"/>
      <c r="L610" s="433"/>
      <c r="M610" s="433"/>
      <c r="N610" s="433"/>
      <c r="O610" s="433"/>
      <c r="P610" s="433"/>
      <c r="Q610" s="433"/>
      <c r="R610" s="433"/>
      <c r="S610" s="433"/>
      <c r="T610" s="433"/>
      <c r="U610" s="433"/>
      <c r="V610" s="433"/>
      <c r="W610" s="433"/>
      <c r="X610" s="433"/>
      <c r="Y610" s="433"/>
      <c r="Z610" s="433"/>
    </row>
    <row r="611">
      <c r="A611" s="433"/>
      <c r="B611" s="433"/>
      <c r="C611" s="433"/>
      <c r="D611" s="433"/>
      <c r="E611" s="433"/>
      <c r="F611" s="433"/>
      <c r="G611" s="433"/>
      <c r="H611" s="433"/>
      <c r="I611" s="433"/>
      <c r="J611" s="433"/>
      <c r="K611" s="433"/>
      <c r="L611" s="433"/>
      <c r="M611" s="433"/>
      <c r="N611" s="433"/>
      <c r="O611" s="433"/>
      <c r="P611" s="433"/>
      <c r="Q611" s="433"/>
      <c r="R611" s="433"/>
      <c r="S611" s="433"/>
      <c r="T611" s="433"/>
      <c r="U611" s="433"/>
      <c r="V611" s="433"/>
      <c r="W611" s="433"/>
      <c r="X611" s="433"/>
      <c r="Y611" s="433"/>
      <c r="Z611" s="433"/>
    </row>
    <row r="612">
      <c r="A612" s="433"/>
      <c r="B612" s="433"/>
      <c r="C612" s="433"/>
      <c r="D612" s="433"/>
      <c r="E612" s="433"/>
      <c r="F612" s="433"/>
      <c r="G612" s="433"/>
      <c r="H612" s="433"/>
      <c r="I612" s="433"/>
      <c r="J612" s="433"/>
      <c r="K612" s="433"/>
      <c r="L612" s="433"/>
      <c r="M612" s="433"/>
      <c r="N612" s="433"/>
      <c r="O612" s="433"/>
      <c r="P612" s="433"/>
      <c r="Q612" s="433"/>
      <c r="R612" s="433"/>
      <c r="S612" s="433"/>
      <c r="T612" s="433"/>
      <c r="U612" s="433"/>
      <c r="V612" s="433"/>
      <c r="W612" s="433"/>
      <c r="X612" s="433"/>
      <c r="Y612" s="433"/>
      <c r="Z612" s="433"/>
    </row>
    <row r="613">
      <c r="A613" s="433"/>
      <c r="B613" s="433"/>
      <c r="C613" s="433"/>
      <c r="D613" s="433"/>
      <c r="E613" s="433"/>
      <c r="F613" s="433"/>
      <c r="G613" s="433"/>
      <c r="H613" s="433"/>
      <c r="I613" s="433"/>
      <c r="J613" s="433"/>
      <c r="K613" s="433"/>
      <c r="L613" s="433"/>
      <c r="M613" s="433"/>
      <c r="N613" s="433"/>
      <c r="O613" s="433"/>
      <c r="P613" s="433"/>
      <c r="Q613" s="433"/>
      <c r="R613" s="433"/>
      <c r="S613" s="433"/>
      <c r="T613" s="433"/>
      <c r="U613" s="433"/>
      <c r="V613" s="433"/>
      <c r="W613" s="433"/>
      <c r="X613" s="433"/>
      <c r="Y613" s="433"/>
      <c r="Z613" s="433"/>
    </row>
    <row r="614">
      <c r="A614" s="433"/>
      <c r="B614" s="433"/>
      <c r="C614" s="433"/>
      <c r="D614" s="433"/>
      <c r="E614" s="433"/>
      <c r="F614" s="433"/>
      <c r="G614" s="433"/>
      <c r="H614" s="433"/>
      <c r="I614" s="433"/>
      <c r="J614" s="433"/>
      <c r="K614" s="433"/>
      <c r="L614" s="433"/>
      <c r="M614" s="433"/>
      <c r="N614" s="433"/>
      <c r="O614" s="433"/>
      <c r="P614" s="433"/>
      <c r="Q614" s="433"/>
      <c r="R614" s="433"/>
      <c r="S614" s="433"/>
      <c r="T614" s="433"/>
      <c r="U614" s="433"/>
      <c r="V614" s="433"/>
      <c r="W614" s="433"/>
      <c r="X614" s="433"/>
      <c r="Y614" s="433"/>
      <c r="Z614" s="433"/>
    </row>
    <row r="615">
      <c r="A615" s="433"/>
      <c r="B615" s="433"/>
      <c r="C615" s="433"/>
      <c r="D615" s="433"/>
      <c r="E615" s="433"/>
      <c r="F615" s="433"/>
      <c r="G615" s="433"/>
      <c r="H615" s="433"/>
      <c r="I615" s="433"/>
      <c r="J615" s="433"/>
      <c r="K615" s="433"/>
      <c r="L615" s="433"/>
      <c r="M615" s="433"/>
      <c r="N615" s="433"/>
      <c r="O615" s="433"/>
      <c r="P615" s="433"/>
      <c r="Q615" s="433"/>
      <c r="R615" s="433"/>
      <c r="S615" s="433"/>
      <c r="T615" s="433"/>
      <c r="U615" s="433"/>
      <c r="V615" s="433"/>
      <c r="W615" s="433"/>
      <c r="X615" s="433"/>
      <c r="Y615" s="433"/>
      <c r="Z615" s="433"/>
    </row>
    <row r="616">
      <c r="A616" s="433"/>
      <c r="B616" s="433"/>
      <c r="C616" s="433"/>
      <c r="D616" s="433"/>
      <c r="E616" s="433"/>
      <c r="F616" s="433"/>
      <c r="G616" s="433"/>
      <c r="H616" s="433"/>
      <c r="I616" s="433"/>
      <c r="J616" s="433"/>
      <c r="K616" s="433"/>
      <c r="L616" s="433"/>
      <c r="M616" s="433"/>
      <c r="N616" s="433"/>
      <c r="O616" s="433"/>
      <c r="P616" s="433"/>
      <c r="Q616" s="433"/>
      <c r="R616" s="433"/>
      <c r="S616" s="433"/>
      <c r="T616" s="433"/>
      <c r="U616" s="433"/>
      <c r="V616" s="433"/>
      <c r="W616" s="433"/>
      <c r="X616" s="433"/>
      <c r="Y616" s="433"/>
      <c r="Z616" s="433"/>
    </row>
    <row r="617">
      <c r="A617" s="433"/>
      <c r="B617" s="433"/>
      <c r="C617" s="433"/>
      <c r="D617" s="433"/>
      <c r="E617" s="433"/>
      <c r="F617" s="433"/>
      <c r="G617" s="433"/>
      <c r="H617" s="433"/>
      <c r="I617" s="433"/>
      <c r="J617" s="433"/>
      <c r="K617" s="433"/>
      <c r="L617" s="433"/>
      <c r="M617" s="433"/>
      <c r="N617" s="433"/>
      <c r="O617" s="433"/>
      <c r="P617" s="433"/>
      <c r="Q617" s="433"/>
      <c r="R617" s="433"/>
      <c r="S617" s="433"/>
      <c r="T617" s="433"/>
      <c r="U617" s="433"/>
      <c r="V617" s="433"/>
      <c r="W617" s="433"/>
      <c r="X617" s="433"/>
      <c r="Y617" s="433"/>
      <c r="Z617" s="433"/>
    </row>
    <row r="618">
      <c r="A618" s="433"/>
      <c r="B618" s="433"/>
      <c r="C618" s="433"/>
      <c r="D618" s="433"/>
      <c r="E618" s="433"/>
      <c r="F618" s="433"/>
      <c r="G618" s="433"/>
      <c r="H618" s="433"/>
      <c r="I618" s="433"/>
      <c r="J618" s="433"/>
      <c r="K618" s="433"/>
      <c r="L618" s="433"/>
      <c r="M618" s="433"/>
      <c r="N618" s="433"/>
      <c r="O618" s="433"/>
      <c r="P618" s="433"/>
      <c r="Q618" s="433"/>
      <c r="R618" s="433"/>
      <c r="S618" s="433"/>
      <c r="T618" s="433"/>
      <c r="U618" s="433"/>
      <c r="V618" s="433"/>
      <c r="W618" s="433"/>
      <c r="X618" s="433"/>
      <c r="Y618" s="433"/>
      <c r="Z618" s="433"/>
    </row>
    <row r="619">
      <c r="A619" s="433"/>
      <c r="B619" s="433"/>
      <c r="C619" s="433"/>
      <c r="D619" s="433"/>
      <c r="E619" s="433"/>
      <c r="F619" s="433"/>
      <c r="G619" s="433"/>
      <c r="H619" s="433"/>
      <c r="I619" s="433"/>
      <c r="J619" s="433"/>
      <c r="K619" s="433"/>
      <c r="L619" s="433"/>
      <c r="M619" s="433"/>
      <c r="N619" s="433"/>
      <c r="O619" s="433"/>
      <c r="P619" s="433"/>
      <c r="Q619" s="433"/>
      <c r="R619" s="433"/>
      <c r="S619" s="433"/>
      <c r="T619" s="433"/>
      <c r="U619" s="433"/>
      <c r="V619" s="433"/>
      <c r="W619" s="433"/>
      <c r="X619" s="433"/>
      <c r="Y619" s="433"/>
      <c r="Z619" s="433"/>
    </row>
    <row r="620">
      <c r="A620" s="433"/>
      <c r="B620" s="433"/>
      <c r="C620" s="433"/>
      <c r="D620" s="433"/>
      <c r="E620" s="433"/>
      <c r="F620" s="433"/>
      <c r="G620" s="433"/>
      <c r="H620" s="433"/>
      <c r="I620" s="433"/>
      <c r="J620" s="433"/>
      <c r="K620" s="433"/>
      <c r="L620" s="433"/>
      <c r="M620" s="433"/>
      <c r="N620" s="433"/>
      <c r="O620" s="433"/>
      <c r="P620" s="433"/>
      <c r="Q620" s="433"/>
      <c r="R620" s="433"/>
      <c r="S620" s="433"/>
      <c r="T620" s="433"/>
      <c r="U620" s="433"/>
      <c r="V620" s="433"/>
      <c r="W620" s="433"/>
      <c r="X620" s="433"/>
      <c r="Y620" s="433"/>
      <c r="Z620" s="433"/>
    </row>
    <row r="621">
      <c r="A621" s="433"/>
      <c r="B621" s="433"/>
      <c r="C621" s="433"/>
      <c r="D621" s="433"/>
      <c r="E621" s="433"/>
      <c r="F621" s="433"/>
      <c r="G621" s="433"/>
      <c r="H621" s="433"/>
      <c r="I621" s="433"/>
      <c r="J621" s="433"/>
      <c r="K621" s="433"/>
      <c r="L621" s="433"/>
      <c r="M621" s="433"/>
      <c r="N621" s="433"/>
      <c r="O621" s="433"/>
      <c r="P621" s="433"/>
      <c r="Q621" s="433"/>
      <c r="R621" s="433"/>
      <c r="S621" s="433"/>
      <c r="T621" s="433"/>
      <c r="U621" s="433"/>
      <c r="V621" s="433"/>
      <c r="W621" s="433"/>
      <c r="X621" s="433"/>
      <c r="Y621" s="433"/>
      <c r="Z621" s="433"/>
    </row>
    <row r="622">
      <c r="A622" s="433"/>
      <c r="B622" s="433"/>
      <c r="C622" s="433"/>
      <c r="D622" s="433"/>
      <c r="E622" s="433"/>
      <c r="F622" s="433"/>
      <c r="G622" s="433"/>
      <c r="H622" s="433"/>
      <c r="I622" s="433"/>
      <c r="J622" s="433"/>
      <c r="K622" s="433"/>
      <c r="L622" s="433"/>
      <c r="M622" s="433"/>
      <c r="N622" s="433"/>
      <c r="O622" s="433"/>
      <c r="P622" s="433"/>
      <c r="Q622" s="433"/>
      <c r="R622" s="433"/>
      <c r="S622" s="433"/>
      <c r="T622" s="433"/>
      <c r="U622" s="433"/>
      <c r="V622" s="433"/>
      <c r="W622" s="433"/>
      <c r="X622" s="433"/>
      <c r="Y622" s="433"/>
      <c r="Z622" s="433"/>
    </row>
    <row r="623">
      <c r="A623" s="433"/>
      <c r="B623" s="433"/>
      <c r="C623" s="433"/>
      <c r="D623" s="433"/>
      <c r="E623" s="433"/>
      <c r="F623" s="433"/>
      <c r="G623" s="433"/>
      <c r="H623" s="433"/>
      <c r="I623" s="433"/>
      <c r="J623" s="433"/>
      <c r="K623" s="433"/>
      <c r="L623" s="433"/>
      <c r="M623" s="433"/>
      <c r="N623" s="433"/>
      <c r="O623" s="433"/>
      <c r="P623" s="433"/>
      <c r="Q623" s="433"/>
      <c r="R623" s="433"/>
      <c r="S623" s="433"/>
      <c r="T623" s="433"/>
      <c r="U623" s="433"/>
      <c r="V623" s="433"/>
      <c r="W623" s="433"/>
      <c r="X623" s="433"/>
      <c r="Y623" s="433"/>
      <c r="Z623" s="433"/>
    </row>
    <row r="624">
      <c r="A624" s="433"/>
      <c r="B624" s="433"/>
      <c r="C624" s="433"/>
      <c r="D624" s="433"/>
      <c r="E624" s="433"/>
      <c r="F624" s="433"/>
      <c r="G624" s="433"/>
      <c r="H624" s="433"/>
      <c r="I624" s="433"/>
      <c r="J624" s="433"/>
      <c r="K624" s="433"/>
      <c r="L624" s="433"/>
      <c r="M624" s="433"/>
      <c r="N624" s="433"/>
      <c r="O624" s="433"/>
      <c r="P624" s="433"/>
      <c r="Q624" s="433"/>
      <c r="R624" s="433"/>
      <c r="S624" s="433"/>
      <c r="T624" s="433"/>
      <c r="U624" s="433"/>
      <c r="V624" s="433"/>
      <c r="W624" s="433"/>
      <c r="X624" s="433"/>
      <c r="Y624" s="433"/>
      <c r="Z624" s="433"/>
    </row>
    <row r="625">
      <c r="A625" s="433"/>
      <c r="B625" s="433"/>
      <c r="C625" s="433"/>
      <c r="D625" s="433"/>
      <c r="E625" s="433"/>
      <c r="F625" s="433"/>
      <c r="G625" s="433"/>
      <c r="H625" s="433"/>
      <c r="I625" s="433"/>
      <c r="J625" s="433"/>
      <c r="K625" s="433"/>
      <c r="L625" s="433"/>
      <c r="M625" s="433"/>
      <c r="N625" s="433"/>
      <c r="O625" s="433"/>
      <c r="P625" s="433"/>
      <c r="Q625" s="433"/>
      <c r="R625" s="433"/>
      <c r="S625" s="433"/>
      <c r="T625" s="433"/>
      <c r="U625" s="433"/>
      <c r="V625" s="433"/>
      <c r="W625" s="433"/>
      <c r="X625" s="433"/>
      <c r="Y625" s="433"/>
      <c r="Z625" s="433"/>
    </row>
    <row r="626">
      <c r="A626" s="433"/>
      <c r="B626" s="433"/>
      <c r="C626" s="433"/>
      <c r="D626" s="433"/>
      <c r="E626" s="433"/>
      <c r="F626" s="433"/>
      <c r="G626" s="433"/>
      <c r="H626" s="433"/>
      <c r="I626" s="433"/>
      <c r="J626" s="433"/>
      <c r="K626" s="433"/>
      <c r="L626" s="433"/>
      <c r="M626" s="433"/>
      <c r="N626" s="433"/>
      <c r="O626" s="433"/>
      <c r="P626" s="433"/>
      <c r="Q626" s="433"/>
      <c r="R626" s="433"/>
      <c r="S626" s="433"/>
      <c r="T626" s="433"/>
      <c r="U626" s="433"/>
      <c r="V626" s="433"/>
      <c r="W626" s="433"/>
      <c r="X626" s="433"/>
      <c r="Y626" s="433"/>
      <c r="Z626" s="433"/>
    </row>
    <row r="627">
      <c r="A627" s="433"/>
      <c r="B627" s="433"/>
      <c r="C627" s="433"/>
      <c r="D627" s="433"/>
      <c r="E627" s="433"/>
      <c r="F627" s="433"/>
      <c r="G627" s="433"/>
      <c r="H627" s="433"/>
      <c r="I627" s="433"/>
      <c r="J627" s="433"/>
      <c r="K627" s="433"/>
      <c r="L627" s="433"/>
      <c r="M627" s="433"/>
      <c r="N627" s="433"/>
      <c r="O627" s="433"/>
      <c r="P627" s="433"/>
      <c r="Q627" s="433"/>
      <c r="R627" s="433"/>
      <c r="S627" s="433"/>
      <c r="T627" s="433"/>
      <c r="U627" s="433"/>
      <c r="V627" s="433"/>
      <c r="W627" s="433"/>
      <c r="X627" s="433"/>
      <c r="Y627" s="433"/>
      <c r="Z627" s="433"/>
    </row>
    <row r="628">
      <c r="A628" s="433"/>
      <c r="B628" s="433"/>
      <c r="C628" s="433"/>
      <c r="D628" s="433"/>
      <c r="E628" s="433"/>
      <c r="F628" s="433"/>
      <c r="G628" s="433"/>
      <c r="H628" s="433"/>
      <c r="I628" s="433"/>
      <c r="J628" s="433"/>
      <c r="K628" s="433"/>
      <c r="L628" s="433"/>
      <c r="M628" s="433"/>
      <c r="N628" s="433"/>
      <c r="O628" s="433"/>
      <c r="P628" s="433"/>
      <c r="Q628" s="433"/>
      <c r="R628" s="433"/>
      <c r="S628" s="433"/>
      <c r="T628" s="433"/>
      <c r="U628" s="433"/>
      <c r="V628" s="433"/>
      <c r="W628" s="433"/>
      <c r="X628" s="433"/>
      <c r="Y628" s="433"/>
      <c r="Z628" s="433"/>
    </row>
    <row r="629">
      <c r="A629" s="433"/>
      <c r="B629" s="433"/>
      <c r="C629" s="433"/>
      <c r="D629" s="433"/>
      <c r="E629" s="433"/>
      <c r="F629" s="433"/>
      <c r="G629" s="433"/>
      <c r="H629" s="433"/>
      <c r="I629" s="433"/>
      <c r="J629" s="433"/>
      <c r="K629" s="433"/>
      <c r="L629" s="433"/>
      <c r="M629" s="433"/>
      <c r="N629" s="433"/>
      <c r="O629" s="433"/>
      <c r="P629" s="433"/>
      <c r="Q629" s="433"/>
      <c r="R629" s="433"/>
      <c r="S629" s="433"/>
      <c r="T629" s="433"/>
      <c r="U629" s="433"/>
      <c r="V629" s="433"/>
      <c r="W629" s="433"/>
      <c r="X629" s="433"/>
      <c r="Y629" s="433"/>
      <c r="Z629" s="433"/>
    </row>
    <row r="630">
      <c r="A630" s="433"/>
      <c r="B630" s="433"/>
      <c r="C630" s="433"/>
      <c r="D630" s="433"/>
      <c r="E630" s="433"/>
      <c r="F630" s="433"/>
      <c r="G630" s="433"/>
      <c r="H630" s="433"/>
      <c r="I630" s="433"/>
      <c r="J630" s="433"/>
      <c r="K630" s="433"/>
      <c r="L630" s="433"/>
      <c r="M630" s="433"/>
      <c r="N630" s="433"/>
      <c r="O630" s="433"/>
      <c r="P630" s="433"/>
      <c r="Q630" s="433"/>
      <c r="R630" s="433"/>
      <c r="S630" s="433"/>
      <c r="T630" s="433"/>
      <c r="U630" s="433"/>
      <c r="V630" s="433"/>
      <c r="W630" s="433"/>
      <c r="X630" s="433"/>
      <c r="Y630" s="433"/>
      <c r="Z630" s="433"/>
    </row>
    <row r="631">
      <c r="A631" s="433"/>
      <c r="B631" s="433"/>
      <c r="C631" s="433"/>
      <c r="D631" s="433"/>
      <c r="E631" s="433"/>
      <c r="F631" s="433"/>
      <c r="G631" s="433"/>
      <c r="H631" s="433"/>
      <c r="I631" s="433"/>
      <c r="J631" s="433"/>
      <c r="K631" s="433"/>
      <c r="L631" s="433"/>
      <c r="M631" s="433"/>
      <c r="N631" s="433"/>
      <c r="O631" s="433"/>
      <c r="P631" s="433"/>
      <c r="Q631" s="433"/>
      <c r="R631" s="433"/>
      <c r="S631" s="433"/>
      <c r="T631" s="433"/>
      <c r="U631" s="433"/>
      <c r="V631" s="433"/>
      <c r="W631" s="433"/>
      <c r="X631" s="433"/>
      <c r="Y631" s="433"/>
      <c r="Z631" s="433"/>
    </row>
    <row r="632">
      <c r="A632" s="433"/>
      <c r="B632" s="433"/>
      <c r="C632" s="433"/>
      <c r="D632" s="433"/>
      <c r="E632" s="433"/>
      <c r="F632" s="433"/>
      <c r="G632" s="433"/>
      <c r="H632" s="433"/>
      <c r="I632" s="433"/>
      <c r="J632" s="433"/>
      <c r="K632" s="433"/>
      <c r="L632" s="433"/>
      <c r="M632" s="433"/>
      <c r="N632" s="433"/>
      <c r="O632" s="433"/>
      <c r="P632" s="433"/>
      <c r="Q632" s="433"/>
      <c r="R632" s="433"/>
      <c r="S632" s="433"/>
      <c r="T632" s="433"/>
      <c r="U632" s="433"/>
      <c r="V632" s="433"/>
      <c r="W632" s="433"/>
      <c r="X632" s="433"/>
      <c r="Y632" s="433"/>
      <c r="Z632" s="433"/>
    </row>
    <row r="633">
      <c r="A633" s="433"/>
      <c r="B633" s="433"/>
      <c r="C633" s="433"/>
      <c r="D633" s="433"/>
      <c r="E633" s="433"/>
      <c r="F633" s="433"/>
      <c r="G633" s="433"/>
      <c r="H633" s="433"/>
      <c r="I633" s="433"/>
      <c r="J633" s="433"/>
      <c r="K633" s="433"/>
      <c r="L633" s="433"/>
      <c r="M633" s="433"/>
      <c r="N633" s="433"/>
      <c r="O633" s="433"/>
      <c r="P633" s="433"/>
      <c r="Q633" s="433"/>
      <c r="R633" s="433"/>
      <c r="S633" s="433"/>
      <c r="T633" s="433"/>
      <c r="U633" s="433"/>
      <c r="V633" s="433"/>
      <c r="W633" s="433"/>
      <c r="X633" s="433"/>
      <c r="Y633" s="433"/>
      <c r="Z633" s="433"/>
    </row>
    <row r="634">
      <c r="A634" s="433"/>
      <c r="B634" s="433"/>
      <c r="C634" s="433"/>
      <c r="D634" s="433"/>
      <c r="E634" s="433"/>
      <c r="F634" s="433"/>
      <c r="G634" s="433"/>
      <c r="H634" s="433"/>
      <c r="I634" s="433"/>
      <c r="J634" s="433"/>
      <c r="K634" s="433"/>
      <c r="L634" s="433"/>
      <c r="M634" s="433"/>
      <c r="N634" s="433"/>
      <c r="O634" s="433"/>
      <c r="P634" s="433"/>
      <c r="Q634" s="433"/>
      <c r="R634" s="433"/>
      <c r="S634" s="433"/>
      <c r="T634" s="433"/>
      <c r="U634" s="433"/>
      <c r="V634" s="433"/>
      <c r="W634" s="433"/>
      <c r="X634" s="433"/>
      <c r="Y634" s="433"/>
      <c r="Z634" s="433"/>
    </row>
    <row r="635">
      <c r="A635" s="433"/>
      <c r="B635" s="433"/>
      <c r="C635" s="433"/>
      <c r="D635" s="433"/>
      <c r="E635" s="433"/>
      <c r="F635" s="433"/>
      <c r="G635" s="433"/>
      <c r="H635" s="433"/>
      <c r="I635" s="433"/>
      <c r="J635" s="433"/>
      <c r="K635" s="433"/>
      <c r="L635" s="433"/>
      <c r="M635" s="433"/>
      <c r="N635" s="433"/>
      <c r="O635" s="433"/>
      <c r="P635" s="433"/>
      <c r="Q635" s="433"/>
      <c r="R635" s="433"/>
      <c r="S635" s="433"/>
      <c r="T635" s="433"/>
      <c r="U635" s="433"/>
      <c r="V635" s="433"/>
      <c r="W635" s="433"/>
      <c r="X635" s="433"/>
      <c r="Y635" s="433"/>
      <c r="Z635" s="433"/>
    </row>
    <row r="636">
      <c r="A636" s="433"/>
      <c r="B636" s="433"/>
      <c r="C636" s="433"/>
      <c r="D636" s="433"/>
      <c r="E636" s="433"/>
      <c r="F636" s="433"/>
      <c r="G636" s="433"/>
      <c r="H636" s="433"/>
      <c r="I636" s="433"/>
      <c r="J636" s="433"/>
      <c r="K636" s="433"/>
      <c r="L636" s="433"/>
      <c r="M636" s="433"/>
      <c r="N636" s="433"/>
      <c r="O636" s="433"/>
      <c r="P636" s="433"/>
      <c r="Q636" s="433"/>
      <c r="R636" s="433"/>
      <c r="S636" s="433"/>
      <c r="T636" s="433"/>
      <c r="U636" s="433"/>
      <c r="V636" s="433"/>
      <c r="W636" s="433"/>
      <c r="X636" s="433"/>
      <c r="Y636" s="433"/>
      <c r="Z636" s="433"/>
    </row>
    <row r="637">
      <c r="A637" s="433"/>
      <c r="B637" s="433"/>
      <c r="C637" s="433"/>
      <c r="D637" s="433"/>
      <c r="E637" s="433"/>
      <c r="F637" s="433"/>
      <c r="G637" s="433"/>
      <c r="H637" s="433"/>
      <c r="I637" s="433"/>
      <c r="J637" s="433"/>
      <c r="K637" s="433"/>
      <c r="L637" s="433"/>
      <c r="M637" s="433"/>
      <c r="N637" s="433"/>
      <c r="O637" s="433"/>
      <c r="P637" s="433"/>
      <c r="Q637" s="433"/>
      <c r="R637" s="433"/>
      <c r="S637" s="433"/>
      <c r="T637" s="433"/>
      <c r="U637" s="433"/>
      <c r="V637" s="433"/>
      <c r="W637" s="433"/>
      <c r="X637" s="433"/>
      <c r="Y637" s="433"/>
      <c r="Z637" s="433"/>
    </row>
    <row r="638">
      <c r="A638" s="433"/>
      <c r="B638" s="433"/>
      <c r="C638" s="433"/>
      <c r="D638" s="433"/>
      <c r="E638" s="433"/>
      <c r="F638" s="433"/>
      <c r="G638" s="433"/>
      <c r="H638" s="433"/>
      <c r="I638" s="433"/>
      <c r="J638" s="433"/>
      <c r="K638" s="433"/>
      <c r="L638" s="433"/>
      <c r="M638" s="433"/>
      <c r="N638" s="433"/>
      <c r="O638" s="433"/>
      <c r="P638" s="433"/>
      <c r="Q638" s="433"/>
      <c r="R638" s="433"/>
      <c r="S638" s="433"/>
      <c r="T638" s="433"/>
      <c r="U638" s="433"/>
      <c r="V638" s="433"/>
      <c r="W638" s="433"/>
      <c r="X638" s="433"/>
      <c r="Y638" s="433"/>
      <c r="Z638" s="433"/>
    </row>
    <row r="639">
      <c r="A639" s="433"/>
      <c r="B639" s="433"/>
      <c r="C639" s="433"/>
      <c r="D639" s="433"/>
      <c r="E639" s="433"/>
      <c r="F639" s="433"/>
      <c r="G639" s="433"/>
      <c r="H639" s="433"/>
      <c r="I639" s="433"/>
      <c r="J639" s="433"/>
      <c r="K639" s="433"/>
      <c r="L639" s="433"/>
      <c r="M639" s="433"/>
      <c r="N639" s="433"/>
      <c r="O639" s="433"/>
      <c r="P639" s="433"/>
      <c r="Q639" s="433"/>
      <c r="R639" s="433"/>
      <c r="S639" s="433"/>
      <c r="T639" s="433"/>
      <c r="U639" s="433"/>
      <c r="V639" s="433"/>
      <c r="W639" s="433"/>
      <c r="X639" s="433"/>
      <c r="Y639" s="433"/>
      <c r="Z639" s="433"/>
    </row>
    <row r="640">
      <c r="A640" s="433"/>
      <c r="B640" s="433"/>
      <c r="C640" s="433"/>
      <c r="D640" s="433"/>
      <c r="E640" s="433"/>
      <c r="F640" s="433"/>
      <c r="G640" s="433"/>
      <c r="H640" s="433"/>
      <c r="I640" s="433"/>
      <c r="J640" s="433"/>
      <c r="K640" s="433"/>
      <c r="L640" s="433"/>
      <c r="M640" s="433"/>
      <c r="N640" s="433"/>
      <c r="O640" s="433"/>
      <c r="P640" s="433"/>
      <c r="Q640" s="433"/>
      <c r="R640" s="433"/>
      <c r="S640" s="433"/>
      <c r="T640" s="433"/>
      <c r="U640" s="433"/>
      <c r="V640" s="433"/>
      <c r="W640" s="433"/>
      <c r="X640" s="433"/>
      <c r="Y640" s="433"/>
      <c r="Z640" s="433"/>
    </row>
    <row r="641">
      <c r="A641" s="433"/>
      <c r="B641" s="433"/>
      <c r="C641" s="433"/>
      <c r="D641" s="433"/>
      <c r="E641" s="433"/>
      <c r="F641" s="433"/>
      <c r="G641" s="433"/>
      <c r="H641" s="433"/>
      <c r="I641" s="433"/>
      <c r="J641" s="433"/>
      <c r="K641" s="433"/>
      <c r="L641" s="433"/>
      <c r="M641" s="433"/>
      <c r="N641" s="433"/>
      <c r="O641" s="433"/>
      <c r="P641" s="433"/>
      <c r="Q641" s="433"/>
      <c r="R641" s="433"/>
      <c r="S641" s="433"/>
      <c r="T641" s="433"/>
      <c r="U641" s="433"/>
      <c r="V641" s="433"/>
      <c r="W641" s="433"/>
      <c r="X641" s="433"/>
      <c r="Y641" s="433"/>
      <c r="Z641" s="433"/>
    </row>
    <row r="642">
      <c r="A642" s="433"/>
      <c r="B642" s="433"/>
      <c r="C642" s="433"/>
      <c r="D642" s="433"/>
      <c r="E642" s="433"/>
      <c r="F642" s="433"/>
      <c r="G642" s="433"/>
      <c r="H642" s="433"/>
      <c r="I642" s="433"/>
      <c r="J642" s="433"/>
      <c r="K642" s="433"/>
      <c r="L642" s="433"/>
      <c r="M642" s="433"/>
      <c r="N642" s="433"/>
      <c r="O642" s="433"/>
      <c r="P642" s="433"/>
      <c r="Q642" s="433"/>
      <c r="R642" s="433"/>
      <c r="S642" s="433"/>
      <c r="T642" s="433"/>
      <c r="U642" s="433"/>
      <c r="V642" s="433"/>
      <c r="W642" s="433"/>
      <c r="X642" s="433"/>
      <c r="Y642" s="433"/>
      <c r="Z642" s="433"/>
    </row>
    <row r="643">
      <c r="A643" s="433"/>
      <c r="B643" s="433"/>
      <c r="C643" s="433"/>
      <c r="D643" s="433"/>
      <c r="E643" s="433"/>
      <c r="F643" s="433"/>
      <c r="G643" s="433"/>
      <c r="H643" s="433"/>
      <c r="I643" s="433"/>
      <c r="J643" s="433"/>
      <c r="K643" s="433"/>
      <c r="L643" s="433"/>
      <c r="M643" s="433"/>
      <c r="N643" s="433"/>
      <c r="O643" s="433"/>
      <c r="P643" s="433"/>
      <c r="Q643" s="433"/>
      <c r="R643" s="433"/>
      <c r="S643" s="433"/>
      <c r="T643" s="433"/>
      <c r="U643" s="433"/>
      <c r="V643" s="433"/>
      <c r="W643" s="433"/>
      <c r="X643" s="433"/>
      <c r="Y643" s="433"/>
      <c r="Z643" s="433"/>
    </row>
    <row r="644">
      <c r="A644" s="433"/>
      <c r="B644" s="433"/>
      <c r="C644" s="433"/>
      <c r="D644" s="433"/>
      <c r="E644" s="433"/>
      <c r="F644" s="433"/>
      <c r="G644" s="433"/>
      <c r="H644" s="433"/>
      <c r="I644" s="433"/>
      <c r="J644" s="433"/>
      <c r="K644" s="433"/>
      <c r="L644" s="433"/>
      <c r="M644" s="433"/>
      <c r="N644" s="433"/>
      <c r="O644" s="433"/>
      <c r="P644" s="433"/>
      <c r="Q644" s="433"/>
      <c r="R644" s="433"/>
      <c r="S644" s="433"/>
      <c r="T644" s="433"/>
      <c r="U644" s="433"/>
      <c r="V644" s="433"/>
      <c r="W644" s="433"/>
      <c r="X644" s="433"/>
      <c r="Y644" s="433"/>
      <c r="Z644" s="433"/>
    </row>
    <row r="645">
      <c r="A645" s="433"/>
      <c r="B645" s="433"/>
      <c r="C645" s="433"/>
      <c r="D645" s="433"/>
      <c r="E645" s="433"/>
      <c r="F645" s="433"/>
      <c r="G645" s="433"/>
      <c r="H645" s="433"/>
      <c r="I645" s="433"/>
      <c r="J645" s="433"/>
      <c r="K645" s="433"/>
      <c r="L645" s="433"/>
      <c r="M645" s="433"/>
      <c r="N645" s="433"/>
      <c r="O645" s="433"/>
      <c r="P645" s="433"/>
      <c r="Q645" s="433"/>
      <c r="R645" s="433"/>
      <c r="S645" s="433"/>
      <c r="T645" s="433"/>
      <c r="U645" s="433"/>
      <c r="V645" s="433"/>
      <c r="W645" s="433"/>
      <c r="X645" s="433"/>
      <c r="Y645" s="433"/>
      <c r="Z645" s="433"/>
    </row>
    <row r="646">
      <c r="A646" s="433"/>
      <c r="B646" s="433"/>
      <c r="C646" s="433"/>
      <c r="D646" s="433"/>
      <c r="E646" s="433"/>
      <c r="F646" s="433"/>
      <c r="G646" s="433"/>
      <c r="H646" s="433"/>
      <c r="I646" s="433"/>
      <c r="J646" s="433"/>
      <c r="K646" s="433"/>
      <c r="L646" s="433"/>
      <c r="M646" s="433"/>
      <c r="N646" s="433"/>
      <c r="O646" s="433"/>
      <c r="P646" s="433"/>
      <c r="Q646" s="433"/>
      <c r="R646" s="433"/>
      <c r="S646" s="433"/>
      <c r="T646" s="433"/>
      <c r="U646" s="433"/>
      <c r="V646" s="433"/>
      <c r="W646" s="433"/>
      <c r="X646" s="433"/>
      <c r="Y646" s="433"/>
      <c r="Z646" s="433"/>
    </row>
    <row r="647">
      <c r="A647" s="433"/>
      <c r="B647" s="433"/>
      <c r="C647" s="433"/>
      <c r="D647" s="433"/>
      <c r="E647" s="433"/>
      <c r="F647" s="433"/>
      <c r="G647" s="433"/>
      <c r="H647" s="433"/>
      <c r="I647" s="433"/>
      <c r="J647" s="433"/>
      <c r="K647" s="433"/>
      <c r="L647" s="433"/>
      <c r="M647" s="433"/>
      <c r="N647" s="433"/>
      <c r="O647" s="433"/>
      <c r="P647" s="433"/>
      <c r="Q647" s="433"/>
      <c r="R647" s="433"/>
      <c r="S647" s="433"/>
      <c r="T647" s="433"/>
      <c r="U647" s="433"/>
      <c r="V647" s="433"/>
      <c r="W647" s="433"/>
      <c r="X647" s="433"/>
      <c r="Y647" s="433"/>
      <c r="Z647" s="433"/>
    </row>
    <row r="648">
      <c r="A648" s="433"/>
      <c r="B648" s="433"/>
      <c r="C648" s="433"/>
      <c r="D648" s="433"/>
      <c r="E648" s="433"/>
      <c r="F648" s="433"/>
      <c r="G648" s="433"/>
      <c r="H648" s="433"/>
      <c r="I648" s="433"/>
      <c r="J648" s="433"/>
      <c r="K648" s="433"/>
      <c r="L648" s="433"/>
      <c r="M648" s="433"/>
      <c r="N648" s="433"/>
      <c r="O648" s="433"/>
      <c r="P648" s="433"/>
      <c r="Q648" s="433"/>
      <c r="R648" s="433"/>
      <c r="S648" s="433"/>
      <c r="T648" s="433"/>
      <c r="U648" s="433"/>
      <c r="V648" s="433"/>
      <c r="W648" s="433"/>
      <c r="X648" s="433"/>
      <c r="Y648" s="433"/>
      <c r="Z648" s="433"/>
    </row>
    <row r="649">
      <c r="A649" s="433"/>
      <c r="B649" s="433"/>
      <c r="C649" s="433"/>
      <c r="D649" s="433"/>
      <c r="E649" s="433"/>
      <c r="F649" s="433"/>
      <c r="G649" s="433"/>
      <c r="H649" s="433"/>
      <c r="I649" s="433"/>
      <c r="J649" s="433"/>
      <c r="K649" s="433"/>
      <c r="L649" s="433"/>
      <c r="M649" s="433"/>
      <c r="N649" s="433"/>
      <c r="O649" s="433"/>
      <c r="P649" s="433"/>
      <c r="Q649" s="433"/>
      <c r="R649" s="433"/>
      <c r="S649" s="433"/>
      <c r="T649" s="433"/>
      <c r="U649" s="433"/>
      <c r="V649" s="433"/>
      <c r="W649" s="433"/>
      <c r="X649" s="433"/>
      <c r="Y649" s="433"/>
      <c r="Z649" s="433"/>
    </row>
    <row r="650">
      <c r="A650" s="433"/>
      <c r="B650" s="433"/>
      <c r="C650" s="433"/>
      <c r="D650" s="433"/>
      <c r="E650" s="433"/>
      <c r="F650" s="433"/>
      <c r="G650" s="433"/>
      <c r="H650" s="433"/>
      <c r="I650" s="433"/>
      <c r="J650" s="433"/>
      <c r="K650" s="433"/>
      <c r="L650" s="433"/>
      <c r="M650" s="433"/>
      <c r="N650" s="433"/>
      <c r="O650" s="433"/>
      <c r="P650" s="433"/>
      <c r="Q650" s="433"/>
      <c r="R650" s="433"/>
      <c r="S650" s="433"/>
      <c r="T650" s="433"/>
      <c r="U650" s="433"/>
      <c r="V650" s="433"/>
      <c r="W650" s="433"/>
      <c r="X650" s="433"/>
      <c r="Y650" s="433"/>
      <c r="Z650" s="433"/>
    </row>
    <row r="651">
      <c r="A651" s="433"/>
      <c r="B651" s="433"/>
      <c r="C651" s="433"/>
      <c r="D651" s="433"/>
      <c r="E651" s="433"/>
      <c r="F651" s="433"/>
      <c r="G651" s="433"/>
      <c r="H651" s="433"/>
      <c r="I651" s="433"/>
      <c r="J651" s="433"/>
      <c r="K651" s="433"/>
      <c r="L651" s="433"/>
      <c r="M651" s="433"/>
      <c r="N651" s="433"/>
      <c r="O651" s="433"/>
      <c r="P651" s="433"/>
      <c r="Q651" s="433"/>
      <c r="R651" s="433"/>
      <c r="S651" s="433"/>
      <c r="T651" s="433"/>
      <c r="U651" s="433"/>
      <c r="V651" s="433"/>
      <c r="W651" s="433"/>
      <c r="X651" s="433"/>
      <c r="Y651" s="433"/>
      <c r="Z651" s="433"/>
    </row>
    <row r="652">
      <c r="A652" s="433"/>
      <c r="B652" s="433"/>
      <c r="C652" s="433"/>
      <c r="D652" s="433"/>
      <c r="E652" s="433"/>
      <c r="F652" s="433"/>
      <c r="G652" s="433"/>
      <c r="H652" s="433"/>
      <c r="I652" s="433"/>
      <c r="J652" s="433"/>
      <c r="K652" s="433"/>
      <c r="L652" s="433"/>
      <c r="M652" s="433"/>
      <c r="N652" s="433"/>
      <c r="O652" s="433"/>
      <c r="P652" s="433"/>
      <c r="Q652" s="433"/>
      <c r="R652" s="433"/>
      <c r="S652" s="433"/>
      <c r="T652" s="433"/>
      <c r="U652" s="433"/>
      <c r="V652" s="433"/>
      <c r="W652" s="433"/>
      <c r="X652" s="433"/>
      <c r="Y652" s="433"/>
      <c r="Z652" s="433"/>
    </row>
    <row r="653">
      <c r="A653" s="433"/>
      <c r="B653" s="433"/>
      <c r="C653" s="433"/>
      <c r="D653" s="433"/>
      <c r="E653" s="433"/>
      <c r="F653" s="433"/>
      <c r="G653" s="433"/>
      <c r="H653" s="433"/>
      <c r="I653" s="433"/>
      <c r="J653" s="433"/>
      <c r="K653" s="433"/>
      <c r="L653" s="433"/>
      <c r="M653" s="433"/>
      <c r="N653" s="433"/>
      <c r="O653" s="433"/>
      <c r="P653" s="433"/>
      <c r="Q653" s="433"/>
      <c r="R653" s="433"/>
      <c r="S653" s="433"/>
      <c r="T653" s="433"/>
      <c r="U653" s="433"/>
      <c r="V653" s="433"/>
      <c r="W653" s="433"/>
      <c r="X653" s="433"/>
      <c r="Y653" s="433"/>
      <c r="Z653" s="433"/>
    </row>
    <row r="654">
      <c r="A654" s="433"/>
      <c r="B654" s="433"/>
      <c r="C654" s="433"/>
      <c r="D654" s="433"/>
      <c r="E654" s="433"/>
      <c r="F654" s="433"/>
      <c r="G654" s="433"/>
      <c r="H654" s="433"/>
      <c r="I654" s="433"/>
      <c r="J654" s="433"/>
      <c r="K654" s="433"/>
      <c r="L654" s="433"/>
      <c r="M654" s="433"/>
      <c r="N654" s="433"/>
      <c r="O654" s="433"/>
      <c r="P654" s="433"/>
      <c r="Q654" s="433"/>
      <c r="R654" s="433"/>
      <c r="S654" s="433"/>
      <c r="T654" s="433"/>
      <c r="U654" s="433"/>
      <c r="V654" s="433"/>
      <c r="W654" s="433"/>
      <c r="X654" s="433"/>
      <c r="Y654" s="433"/>
      <c r="Z654" s="433"/>
    </row>
    <row r="655">
      <c r="A655" s="433"/>
      <c r="B655" s="433"/>
      <c r="C655" s="433"/>
      <c r="D655" s="433"/>
      <c r="E655" s="433"/>
      <c r="F655" s="433"/>
      <c r="G655" s="433"/>
      <c r="H655" s="433"/>
      <c r="I655" s="433"/>
      <c r="J655" s="433"/>
      <c r="K655" s="433"/>
      <c r="L655" s="433"/>
      <c r="M655" s="433"/>
      <c r="N655" s="433"/>
      <c r="O655" s="433"/>
      <c r="P655" s="433"/>
      <c r="Q655" s="433"/>
      <c r="R655" s="433"/>
      <c r="S655" s="433"/>
      <c r="T655" s="433"/>
      <c r="U655" s="433"/>
      <c r="V655" s="433"/>
      <c r="W655" s="433"/>
      <c r="X655" s="433"/>
      <c r="Y655" s="433"/>
      <c r="Z655" s="433"/>
    </row>
    <row r="656">
      <c r="A656" s="433"/>
      <c r="B656" s="433"/>
      <c r="C656" s="433"/>
      <c r="D656" s="433"/>
      <c r="E656" s="433"/>
      <c r="F656" s="433"/>
      <c r="G656" s="433"/>
      <c r="H656" s="433"/>
      <c r="I656" s="433"/>
      <c r="J656" s="433"/>
      <c r="K656" s="433"/>
      <c r="L656" s="433"/>
      <c r="M656" s="433"/>
      <c r="N656" s="433"/>
      <c r="O656" s="433"/>
      <c r="P656" s="433"/>
      <c r="Q656" s="433"/>
      <c r="R656" s="433"/>
      <c r="S656" s="433"/>
      <c r="T656" s="433"/>
      <c r="U656" s="433"/>
      <c r="V656" s="433"/>
      <c r="W656" s="433"/>
      <c r="X656" s="433"/>
      <c r="Y656" s="433"/>
      <c r="Z656" s="433"/>
    </row>
    <row r="657">
      <c r="A657" s="433"/>
      <c r="B657" s="433"/>
      <c r="C657" s="433"/>
      <c r="D657" s="433"/>
      <c r="E657" s="433"/>
      <c r="F657" s="433"/>
      <c r="G657" s="433"/>
      <c r="H657" s="433"/>
      <c r="I657" s="433"/>
      <c r="J657" s="433"/>
      <c r="K657" s="433"/>
      <c r="L657" s="433"/>
      <c r="M657" s="433"/>
      <c r="N657" s="433"/>
      <c r="O657" s="433"/>
      <c r="P657" s="433"/>
      <c r="Q657" s="433"/>
      <c r="R657" s="433"/>
      <c r="S657" s="433"/>
      <c r="T657" s="433"/>
      <c r="U657" s="433"/>
      <c r="V657" s="433"/>
      <c r="W657" s="433"/>
      <c r="X657" s="433"/>
      <c r="Y657" s="433"/>
      <c r="Z657" s="433"/>
    </row>
    <row r="658">
      <c r="A658" s="433"/>
      <c r="B658" s="433"/>
      <c r="C658" s="433"/>
      <c r="D658" s="433"/>
      <c r="E658" s="433"/>
      <c r="F658" s="433"/>
      <c r="G658" s="433"/>
      <c r="H658" s="433"/>
      <c r="I658" s="433"/>
      <c r="J658" s="433"/>
      <c r="K658" s="433"/>
      <c r="L658" s="433"/>
      <c r="M658" s="433"/>
      <c r="N658" s="433"/>
      <c r="O658" s="433"/>
      <c r="P658" s="433"/>
      <c r="Q658" s="433"/>
      <c r="R658" s="433"/>
      <c r="S658" s="433"/>
      <c r="T658" s="433"/>
      <c r="U658" s="433"/>
      <c r="V658" s="433"/>
      <c r="W658" s="433"/>
      <c r="X658" s="433"/>
      <c r="Y658" s="433"/>
      <c r="Z658" s="433"/>
    </row>
    <row r="659">
      <c r="A659" s="433"/>
      <c r="B659" s="433"/>
      <c r="C659" s="433"/>
      <c r="D659" s="433"/>
      <c r="E659" s="433"/>
      <c r="F659" s="433"/>
      <c r="G659" s="433"/>
      <c r="H659" s="433"/>
      <c r="I659" s="433"/>
      <c r="J659" s="433"/>
      <c r="K659" s="433"/>
      <c r="L659" s="433"/>
      <c r="M659" s="433"/>
      <c r="N659" s="433"/>
      <c r="O659" s="433"/>
      <c r="P659" s="433"/>
      <c r="Q659" s="433"/>
      <c r="R659" s="433"/>
      <c r="S659" s="433"/>
      <c r="T659" s="433"/>
      <c r="U659" s="433"/>
      <c r="V659" s="433"/>
      <c r="W659" s="433"/>
      <c r="X659" s="433"/>
      <c r="Y659" s="433"/>
      <c r="Z659" s="433"/>
    </row>
    <row r="660">
      <c r="A660" s="433"/>
      <c r="B660" s="433"/>
      <c r="C660" s="433"/>
      <c r="D660" s="433"/>
      <c r="E660" s="433"/>
      <c r="F660" s="433"/>
      <c r="G660" s="433"/>
      <c r="H660" s="433"/>
      <c r="I660" s="433"/>
      <c r="J660" s="433"/>
      <c r="K660" s="433"/>
      <c r="L660" s="433"/>
      <c r="M660" s="433"/>
      <c r="N660" s="433"/>
      <c r="O660" s="433"/>
      <c r="P660" s="433"/>
      <c r="Q660" s="433"/>
      <c r="R660" s="433"/>
      <c r="S660" s="433"/>
      <c r="T660" s="433"/>
      <c r="U660" s="433"/>
      <c r="V660" s="433"/>
      <c r="W660" s="433"/>
      <c r="X660" s="433"/>
      <c r="Y660" s="433"/>
      <c r="Z660" s="433"/>
    </row>
    <row r="661">
      <c r="A661" s="433"/>
      <c r="B661" s="433"/>
      <c r="C661" s="433"/>
      <c r="D661" s="433"/>
      <c r="E661" s="433"/>
      <c r="F661" s="433"/>
      <c r="G661" s="433"/>
      <c r="H661" s="433"/>
      <c r="I661" s="433"/>
      <c r="J661" s="433"/>
      <c r="K661" s="433"/>
      <c r="L661" s="433"/>
      <c r="M661" s="433"/>
      <c r="N661" s="433"/>
      <c r="O661" s="433"/>
      <c r="P661" s="433"/>
      <c r="Q661" s="433"/>
      <c r="R661" s="433"/>
      <c r="S661" s="433"/>
      <c r="T661" s="433"/>
      <c r="U661" s="433"/>
      <c r="V661" s="433"/>
      <c r="W661" s="433"/>
      <c r="X661" s="433"/>
      <c r="Y661" s="433"/>
      <c r="Z661" s="433"/>
    </row>
    <row r="662">
      <c r="A662" s="433"/>
      <c r="B662" s="433"/>
      <c r="C662" s="433"/>
      <c r="D662" s="433"/>
      <c r="E662" s="433"/>
      <c r="F662" s="433"/>
      <c r="G662" s="433"/>
      <c r="H662" s="433"/>
      <c r="I662" s="433"/>
      <c r="J662" s="433"/>
      <c r="K662" s="433"/>
      <c r="L662" s="433"/>
      <c r="M662" s="433"/>
      <c r="N662" s="433"/>
      <c r="O662" s="433"/>
      <c r="P662" s="433"/>
      <c r="Q662" s="433"/>
      <c r="R662" s="433"/>
      <c r="S662" s="433"/>
      <c r="T662" s="433"/>
      <c r="U662" s="433"/>
      <c r="V662" s="433"/>
      <c r="W662" s="433"/>
      <c r="X662" s="433"/>
      <c r="Y662" s="433"/>
      <c r="Z662" s="433"/>
    </row>
    <row r="663">
      <c r="A663" s="433"/>
      <c r="B663" s="433"/>
      <c r="C663" s="433"/>
      <c r="D663" s="433"/>
      <c r="E663" s="433"/>
      <c r="F663" s="433"/>
      <c r="G663" s="433"/>
      <c r="H663" s="433"/>
      <c r="I663" s="433"/>
      <c r="J663" s="433"/>
      <c r="K663" s="433"/>
      <c r="L663" s="433"/>
      <c r="M663" s="433"/>
      <c r="N663" s="433"/>
      <c r="O663" s="433"/>
      <c r="P663" s="433"/>
      <c r="Q663" s="433"/>
      <c r="R663" s="433"/>
      <c r="S663" s="433"/>
      <c r="T663" s="433"/>
      <c r="U663" s="433"/>
      <c r="V663" s="433"/>
      <c r="W663" s="433"/>
      <c r="X663" s="433"/>
      <c r="Y663" s="433"/>
      <c r="Z663" s="433"/>
    </row>
    <row r="664">
      <c r="A664" s="433"/>
      <c r="B664" s="433"/>
      <c r="C664" s="433"/>
      <c r="D664" s="433"/>
      <c r="E664" s="433"/>
      <c r="F664" s="433"/>
      <c r="G664" s="433"/>
      <c r="H664" s="433"/>
      <c r="I664" s="433"/>
      <c r="J664" s="433"/>
      <c r="K664" s="433"/>
      <c r="L664" s="433"/>
      <c r="M664" s="433"/>
      <c r="N664" s="433"/>
      <c r="O664" s="433"/>
      <c r="P664" s="433"/>
      <c r="Q664" s="433"/>
      <c r="R664" s="433"/>
      <c r="S664" s="433"/>
      <c r="T664" s="433"/>
      <c r="U664" s="433"/>
      <c r="V664" s="433"/>
      <c r="W664" s="433"/>
      <c r="X664" s="433"/>
      <c r="Y664" s="433"/>
      <c r="Z664" s="433"/>
    </row>
    <row r="665">
      <c r="A665" s="433"/>
      <c r="B665" s="433"/>
      <c r="C665" s="433"/>
      <c r="D665" s="433"/>
      <c r="E665" s="433"/>
      <c r="F665" s="433"/>
      <c r="G665" s="433"/>
      <c r="H665" s="433"/>
      <c r="I665" s="433"/>
      <c r="J665" s="433"/>
      <c r="K665" s="433"/>
      <c r="L665" s="433"/>
      <c r="M665" s="433"/>
      <c r="N665" s="433"/>
      <c r="O665" s="433"/>
      <c r="P665" s="433"/>
      <c r="Q665" s="433"/>
      <c r="R665" s="433"/>
      <c r="S665" s="433"/>
      <c r="T665" s="433"/>
      <c r="U665" s="433"/>
      <c r="V665" s="433"/>
      <c r="W665" s="433"/>
      <c r="X665" s="433"/>
      <c r="Y665" s="433"/>
      <c r="Z665" s="433"/>
    </row>
    <row r="666">
      <c r="A666" s="433"/>
      <c r="B666" s="433"/>
      <c r="C666" s="433"/>
      <c r="D666" s="433"/>
      <c r="E666" s="433"/>
      <c r="F666" s="433"/>
      <c r="G666" s="433"/>
      <c r="H666" s="433"/>
      <c r="I666" s="433"/>
      <c r="J666" s="433"/>
      <c r="K666" s="433"/>
      <c r="L666" s="433"/>
      <c r="M666" s="433"/>
      <c r="N666" s="433"/>
      <c r="O666" s="433"/>
      <c r="P666" s="433"/>
      <c r="Q666" s="433"/>
      <c r="R666" s="433"/>
      <c r="S666" s="433"/>
      <c r="T666" s="433"/>
      <c r="U666" s="433"/>
      <c r="V666" s="433"/>
      <c r="W666" s="433"/>
      <c r="X666" s="433"/>
      <c r="Y666" s="433"/>
      <c r="Z666" s="433"/>
    </row>
    <row r="667">
      <c r="A667" s="433"/>
      <c r="B667" s="433"/>
      <c r="C667" s="433"/>
      <c r="D667" s="433"/>
      <c r="E667" s="433"/>
      <c r="F667" s="433"/>
      <c r="G667" s="433"/>
      <c r="H667" s="433"/>
      <c r="I667" s="433"/>
      <c r="J667" s="433"/>
      <c r="K667" s="433"/>
      <c r="L667" s="433"/>
      <c r="M667" s="433"/>
      <c r="N667" s="433"/>
      <c r="O667" s="433"/>
      <c r="P667" s="433"/>
      <c r="Q667" s="433"/>
      <c r="R667" s="433"/>
      <c r="S667" s="433"/>
      <c r="T667" s="433"/>
      <c r="U667" s="433"/>
      <c r="V667" s="433"/>
      <c r="W667" s="433"/>
      <c r="X667" s="433"/>
      <c r="Y667" s="433"/>
      <c r="Z667" s="433"/>
    </row>
    <row r="668">
      <c r="A668" s="433"/>
      <c r="B668" s="433"/>
      <c r="C668" s="433"/>
      <c r="D668" s="433"/>
      <c r="E668" s="433"/>
      <c r="F668" s="433"/>
      <c r="G668" s="433"/>
      <c r="H668" s="433"/>
      <c r="I668" s="433"/>
      <c r="J668" s="433"/>
      <c r="K668" s="433"/>
      <c r="L668" s="433"/>
      <c r="M668" s="433"/>
      <c r="N668" s="433"/>
      <c r="O668" s="433"/>
      <c r="P668" s="433"/>
      <c r="Q668" s="433"/>
      <c r="R668" s="433"/>
      <c r="S668" s="433"/>
      <c r="T668" s="433"/>
      <c r="U668" s="433"/>
      <c r="V668" s="433"/>
      <c r="W668" s="433"/>
      <c r="X668" s="433"/>
      <c r="Y668" s="433"/>
      <c r="Z668" s="433"/>
    </row>
    <row r="669">
      <c r="A669" s="433"/>
      <c r="B669" s="433"/>
      <c r="C669" s="433"/>
      <c r="D669" s="433"/>
      <c r="E669" s="433"/>
      <c r="F669" s="433"/>
      <c r="G669" s="433"/>
      <c r="H669" s="433"/>
      <c r="I669" s="433"/>
      <c r="J669" s="433"/>
      <c r="K669" s="433"/>
      <c r="L669" s="433"/>
      <c r="M669" s="433"/>
      <c r="N669" s="433"/>
      <c r="O669" s="433"/>
      <c r="P669" s="433"/>
      <c r="Q669" s="433"/>
      <c r="R669" s="433"/>
      <c r="S669" s="433"/>
      <c r="T669" s="433"/>
      <c r="U669" s="433"/>
      <c r="V669" s="433"/>
      <c r="W669" s="433"/>
      <c r="X669" s="433"/>
      <c r="Y669" s="433"/>
      <c r="Z669" s="433"/>
    </row>
    <row r="670">
      <c r="A670" s="433"/>
      <c r="B670" s="433"/>
      <c r="C670" s="433"/>
      <c r="D670" s="433"/>
      <c r="E670" s="433"/>
      <c r="F670" s="433"/>
      <c r="G670" s="433"/>
      <c r="H670" s="433"/>
      <c r="I670" s="433"/>
      <c r="J670" s="433"/>
      <c r="K670" s="433"/>
      <c r="L670" s="433"/>
      <c r="M670" s="433"/>
      <c r="N670" s="433"/>
      <c r="O670" s="433"/>
      <c r="P670" s="433"/>
      <c r="Q670" s="433"/>
      <c r="R670" s="433"/>
      <c r="S670" s="433"/>
      <c r="T670" s="433"/>
      <c r="U670" s="433"/>
      <c r="V670" s="433"/>
      <c r="W670" s="433"/>
      <c r="X670" s="433"/>
      <c r="Y670" s="433"/>
      <c r="Z670" s="433"/>
    </row>
    <row r="671">
      <c r="A671" s="433"/>
      <c r="B671" s="433"/>
      <c r="C671" s="433"/>
      <c r="D671" s="433"/>
      <c r="E671" s="433"/>
      <c r="F671" s="433"/>
      <c r="G671" s="433"/>
      <c r="H671" s="433"/>
      <c r="I671" s="433"/>
      <c r="J671" s="433"/>
      <c r="K671" s="433"/>
      <c r="L671" s="433"/>
      <c r="M671" s="433"/>
      <c r="N671" s="433"/>
      <c r="O671" s="433"/>
      <c r="P671" s="433"/>
      <c r="Q671" s="433"/>
      <c r="R671" s="433"/>
      <c r="S671" s="433"/>
      <c r="T671" s="433"/>
      <c r="U671" s="433"/>
      <c r="V671" s="433"/>
      <c r="W671" s="433"/>
      <c r="X671" s="433"/>
      <c r="Y671" s="433"/>
      <c r="Z671" s="433"/>
    </row>
    <row r="672">
      <c r="A672" s="433"/>
      <c r="B672" s="433"/>
      <c r="C672" s="433"/>
      <c r="D672" s="433"/>
      <c r="E672" s="433"/>
      <c r="F672" s="433"/>
      <c r="G672" s="433"/>
      <c r="H672" s="433"/>
      <c r="I672" s="433"/>
      <c r="J672" s="433"/>
      <c r="K672" s="433"/>
      <c r="L672" s="433"/>
      <c r="M672" s="433"/>
      <c r="N672" s="433"/>
      <c r="O672" s="433"/>
      <c r="P672" s="433"/>
      <c r="Q672" s="433"/>
      <c r="R672" s="433"/>
      <c r="S672" s="433"/>
      <c r="T672" s="433"/>
      <c r="U672" s="433"/>
      <c r="V672" s="433"/>
      <c r="W672" s="433"/>
      <c r="X672" s="433"/>
      <c r="Y672" s="433"/>
      <c r="Z672" s="433"/>
    </row>
    <row r="673">
      <c r="A673" s="433"/>
      <c r="B673" s="433"/>
      <c r="C673" s="433"/>
      <c r="D673" s="433"/>
      <c r="E673" s="433"/>
      <c r="F673" s="433"/>
      <c r="G673" s="433"/>
      <c r="H673" s="433"/>
      <c r="I673" s="433"/>
      <c r="J673" s="433"/>
      <c r="K673" s="433"/>
      <c r="L673" s="433"/>
      <c r="M673" s="433"/>
      <c r="N673" s="433"/>
      <c r="O673" s="433"/>
      <c r="P673" s="433"/>
      <c r="Q673" s="433"/>
      <c r="R673" s="433"/>
      <c r="S673" s="433"/>
      <c r="T673" s="433"/>
      <c r="U673" s="433"/>
      <c r="V673" s="433"/>
      <c r="W673" s="433"/>
      <c r="X673" s="433"/>
      <c r="Y673" s="433"/>
      <c r="Z673" s="433"/>
    </row>
    <row r="674">
      <c r="A674" s="433"/>
      <c r="B674" s="433"/>
      <c r="C674" s="433"/>
      <c r="D674" s="433"/>
      <c r="E674" s="433"/>
      <c r="F674" s="433"/>
      <c r="G674" s="433"/>
      <c r="H674" s="433"/>
      <c r="I674" s="433"/>
      <c r="J674" s="433"/>
      <c r="K674" s="433"/>
      <c r="L674" s="433"/>
      <c r="M674" s="433"/>
      <c r="N674" s="433"/>
      <c r="O674" s="433"/>
      <c r="P674" s="433"/>
      <c r="Q674" s="433"/>
      <c r="R674" s="433"/>
      <c r="S674" s="433"/>
      <c r="T674" s="433"/>
      <c r="U674" s="433"/>
      <c r="V674" s="433"/>
      <c r="W674" s="433"/>
      <c r="X674" s="433"/>
      <c r="Y674" s="433"/>
      <c r="Z674" s="433"/>
    </row>
    <row r="675">
      <c r="A675" s="433"/>
      <c r="B675" s="433"/>
      <c r="C675" s="433"/>
      <c r="D675" s="433"/>
      <c r="E675" s="433"/>
      <c r="F675" s="433"/>
      <c r="G675" s="433"/>
      <c r="H675" s="433"/>
      <c r="I675" s="433"/>
      <c r="J675" s="433"/>
      <c r="K675" s="433"/>
      <c r="L675" s="433"/>
      <c r="M675" s="433"/>
      <c r="N675" s="433"/>
      <c r="O675" s="433"/>
      <c r="P675" s="433"/>
      <c r="Q675" s="433"/>
      <c r="R675" s="433"/>
      <c r="S675" s="433"/>
      <c r="T675" s="433"/>
      <c r="U675" s="433"/>
      <c r="V675" s="433"/>
      <c r="W675" s="433"/>
      <c r="X675" s="433"/>
      <c r="Y675" s="433"/>
      <c r="Z675" s="433"/>
    </row>
    <row r="676">
      <c r="A676" s="433"/>
      <c r="B676" s="433"/>
      <c r="C676" s="433"/>
      <c r="D676" s="433"/>
      <c r="E676" s="433"/>
      <c r="F676" s="433"/>
      <c r="G676" s="433"/>
      <c r="H676" s="433"/>
      <c r="I676" s="433"/>
      <c r="J676" s="433"/>
      <c r="K676" s="433"/>
      <c r="L676" s="433"/>
      <c r="M676" s="433"/>
      <c r="N676" s="433"/>
      <c r="O676" s="433"/>
      <c r="P676" s="433"/>
      <c r="Q676" s="433"/>
      <c r="R676" s="433"/>
      <c r="S676" s="433"/>
      <c r="T676" s="433"/>
      <c r="U676" s="433"/>
      <c r="V676" s="433"/>
      <c r="W676" s="433"/>
      <c r="X676" s="433"/>
      <c r="Y676" s="433"/>
      <c r="Z676" s="433"/>
    </row>
    <row r="677">
      <c r="A677" s="433"/>
      <c r="B677" s="433"/>
      <c r="C677" s="433"/>
      <c r="D677" s="433"/>
      <c r="E677" s="433"/>
      <c r="F677" s="433"/>
      <c r="G677" s="433"/>
      <c r="H677" s="433"/>
      <c r="I677" s="433"/>
      <c r="J677" s="433"/>
      <c r="K677" s="433"/>
      <c r="L677" s="433"/>
      <c r="M677" s="433"/>
      <c r="N677" s="433"/>
      <c r="O677" s="433"/>
      <c r="P677" s="433"/>
      <c r="Q677" s="433"/>
      <c r="R677" s="433"/>
      <c r="S677" s="433"/>
      <c r="T677" s="433"/>
      <c r="U677" s="433"/>
      <c r="V677" s="433"/>
      <c r="W677" s="433"/>
      <c r="X677" s="433"/>
      <c r="Y677" s="433"/>
      <c r="Z677" s="433"/>
    </row>
    <row r="678">
      <c r="A678" s="433"/>
      <c r="B678" s="433"/>
      <c r="C678" s="433"/>
      <c r="D678" s="433"/>
      <c r="E678" s="433"/>
      <c r="F678" s="433"/>
      <c r="G678" s="433"/>
      <c r="H678" s="433"/>
      <c r="I678" s="433"/>
      <c r="J678" s="433"/>
      <c r="K678" s="433"/>
      <c r="L678" s="433"/>
      <c r="M678" s="433"/>
      <c r="N678" s="433"/>
      <c r="O678" s="433"/>
      <c r="P678" s="433"/>
      <c r="Q678" s="433"/>
      <c r="R678" s="433"/>
      <c r="S678" s="433"/>
      <c r="T678" s="433"/>
      <c r="U678" s="433"/>
      <c r="V678" s="433"/>
      <c r="W678" s="433"/>
      <c r="X678" s="433"/>
      <c r="Y678" s="433"/>
      <c r="Z678" s="433"/>
    </row>
    <row r="679">
      <c r="A679" s="433"/>
      <c r="B679" s="433"/>
      <c r="C679" s="433"/>
      <c r="D679" s="433"/>
      <c r="E679" s="433"/>
      <c r="F679" s="433"/>
      <c r="G679" s="433"/>
      <c r="H679" s="433"/>
      <c r="I679" s="433"/>
      <c r="J679" s="433"/>
      <c r="K679" s="433"/>
      <c r="L679" s="433"/>
      <c r="M679" s="433"/>
      <c r="N679" s="433"/>
      <c r="O679" s="433"/>
      <c r="P679" s="433"/>
      <c r="Q679" s="433"/>
      <c r="R679" s="433"/>
      <c r="S679" s="433"/>
      <c r="T679" s="433"/>
      <c r="U679" s="433"/>
      <c r="V679" s="433"/>
      <c r="W679" s="433"/>
      <c r="X679" s="433"/>
      <c r="Y679" s="433"/>
      <c r="Z679" s="433"/>
    </row>
    <row r="680">
      <c r="A680" s="433"/>
      <c r="B680" s="433"/>
      <c r="C680" s="433"/>
      <c r="D680" s="433"/>
      <c r="E680" s="433"/>
      <c r="F680" s="433"/>
      <c r="G680" s="433"/>
      <c r="H680" s="433"/>
      <c r="I680" s="433"/>
      <c r="J680" s="433"/>
      <c r="K680" s="433"/>
      <c r="L680" s="433"/>
      <c r="M680" s="433"/>
      <c r="N680" s="433"/>
      <c r="O680" s="433"/>
      <c r="P680" s="433"/>
      <c r="Q680" s="433"/>
      <c r="R680" s="433"/>
      <c r="S680" s="433"/>
      <c r="T680" s="433"/>
      <c r="U680" s="433"/>
      <c r="V680" s="433"/>
      <c r="W680" s="433"/>
      <c r="X680" s="433"/>
      <c r="Y680" s="433"/>
      <c r="Z680" s="433"/>
    </row>
    <row r="681">
      <c r="A681" s="433"/>
      <c r="B681" s="433"/>
      <c r="C681" s="433"/>
      <c r="D681" s="433"/>
      <c r="E681" s="433"/>
      <c r="F681" s="433"/>
      <c r="G681" s="433"/>
      <c r="H681" s="433"/>
      <c r="I681" s="433"/>
      <c r="J681" s="433"/>
      <c r="K681" s="433"/>
      <c r="L681" s="433"/>
      <c r="M681" s="433"/>
      <c r="N681" s="433"/>
      <c r="O681" s="433"/>
      <c r="P681" s="433"/>
      <c r="Q681" s="433"/>
      <c r="R681" s="433"/>
      <c r="S681" s="433"/>
      <c r="T681" s="433"/>
      <c r="U681" s="433"/>
      <c r="V681" s="433"/>
      <c r="W681" s="433"/>
      <c r="X681" s="433"/>
      <c r="Y681" s="433"/>
      <c r="Z681" s="433"/>
    </row>
    <row r="682">
      <c r="A682" s="433"/>
      <c r="B682" s="433"/>
      <c r="C682" s="433"/>
      <c r="D682" s="433"/>
      <c r="E682" s="433"/>
      <c r="F682" s="433"/>
      <c r="G682" s="433"/>
      <c r="H682" s="433"/>
      <c r="I682" s="433"/>
      <c r="J682" s="433"/>
      <c r="K682" s="433"/>
      <c r="L682" s="433"/>
      <c r="M682" s="433"/>
      <c r="N682" s="433"/>
      <c r="O682" s="433"/>
      <c r="P682" s="433"/>
      <c r="Q682" s="433"/>
      <c r="R682" s="433"/>
      <c r="S682" s="433"/>
      <c r="T682" s="433"/>
      <c r="U682" s="433"/>
      <c r="V682" s="433"/>
      <c r="W682" s="433"/>
      <c r="X682" s="433"/>
      <c r="Y682" s="433"/>
      <c r="Z682" s="433"/>
    </row>
    <row r="683">
      <c r="A683" s="433"/>
      <c r="B683" s="433"/>
      <c r="C683" s="433"/>
      <c r="D683" s="433"/>
      <c r="E683" s="433"/>
      <c r="F683" s="433"/>
      <c r="G683" s="433"/>
      <c r="H683" s="433"/>
      <c r="I683" s="433"/>
      <c r="J683" s="433"/>
      <c r="K683" s="433"/>
      <c r="L683" s="433"/>
      <c r="M683" s="433"/>
      <c r="N683" s="433"/>
      <c r="O683" s="433"/>
      <c r="P683" s="433"/>
      <c r="Q683" s="433"/>
      <c r="R683" s="433"/>
      <c r="S683" s="433"/>
      <c r="T683" s="433"/>
      <c r="U683" s="433"/>
      <c r="V683" s="433"/>
      <c r="W683" s="433"/>
      <c r="X683" s="433"/>
      <c r="Y683" s="433"/>
      <c r="Z683" s="433"/>
    </row>
    <row r="684">
      <c r="A684" s="433"/>
      <c r="B684" s="433"/>
      <c r="C684" s="433"/>
      <c r="D684" s="433"/>
      <c r="E684" s="433"/>
      <c r="F684" s="433"/>
      <c r="G684" s="433"/>
      <c r="H684" s="433"/>
      <c r="I684" s="433"/>
      <c r="J684" s="433"/>
      <c r="K684" s="433"/>
      <c r="L684" s="433"/>
      <c r="M684" s="433"/>
      <c r="N684" s="433"/>
      <c r="O684" s="433"/>
      <c r="P684" s="433"/>
      <c r="Q684" s="433"/>
      <c r="R684" s="433"/>
      <c r="S684" s="433"/>
      <c r="T684" s="433"/>
      <c r="U684" s="433"/>
      <c r="V684" s="433"/>
      <c r="W684" s="433"/>
      <c r="X684" s="433"/>
      <c r="Y684" s="433"/>
      <c r="Z684" s="433"/>
    </row>
    <row r="685">
      <c r="A685" s="433"/>
      <c r="B685" s="433"/>
      <c r="C685" s="433"/>
      <c r="D685" s="433"/>
      <c r="E685" s="433"/>
      <c r="F685" s="433"/>
      <c r="G685" s="433"/>
      <c r="H685" s="433"/>
      <c r="I685" s="433"/>
      <c r="J685" s="433"/>
      <c r="K685" s="433"/>
      <c r="L685" s="433"/>
      <c r="M685" s="433"/>
      <c r="N685" s="433"/>
      <c r="O685" s="433"/>
      <c r="P685" s="433"/>
      <c r="Q685" s="433"/>
      <c r="R685" s="433"/>
      <c r="S685" s="433"/>
      <c r="T685" s="433"/>
      <c r="U685" s="433"/>
      <c r="V685" s="433"/>
      <c r="W685" s="433"/>
      <c r="X685" s="433"/>
      <c r="Y685" s="433"/>
      <c r="Z685" s="433"/>
    </row>
    <row r="686">
      <c r="A686" s="433"/>
      <c r="B686" s="433"/>
      <c r="C686" s="433"/>
      <c r="D686" s="433"/>
      <c r="E686" s="433"/>
      <c r="F686" s="433"/>
      <c r="G686" s="433"/>
      <c r="H686" s="433"/>
      <c r="I686" s="433"/>
      <c r="J686" s="433"/>
      <c r="K686" s="433"/>
      <c r="L686" s="433"/>
      <c r="M686" s="433"/>
      <c r="N686" s="433"/>
      <c r="O686" s="433"/>
      <c r="P686" s="433"/>
      <c r="Q686" s="433"/>
      <c r="R686" s="433"/>
      <c r="S686" s="433"/>
      <c r="T686" s="433"/>
      <c r="U686" s="433"/>
      <c r="V686" s="433"/>
      <c r="W686" s="433"/>
      <c r="X686" s="433"/>
      <c r="Y686" s="433"/>
      <c r="Z686" s="433"/>
    </row>
    <row r="687">
      <c r="A687" s="433"/>
      <c r="B687" s="433"/>
      <c r="C687" s="433"/>
      <c r="D687" s="433"/>
      <c r="E687" s="433"/>
      <c r="F687" s="433"/>
      <c r="G687" s="433"/>
      <c r="H687" s="433"/>
      <c r="I687" s="433"/>
      <c r="J687" s="433"/>
      <c r="K687" s="433"/>
      <c r="L687" s="433"/>
      <c r="M687" s="433"/>
      <c r="N687" s="433"/>
      <c r="O687" s="433"/>
      <c r="P687" s="433"/>
      <c r="Q687" s="433"/>
      <c r="R687" s="433"/>
      <c r="S687" s="433"/>
      <c r="T687" s="433"/>
      <c r="U687" s="433"/>
      <c r="V687" s="433"/>
      <c r="W687" s="433"/>
      <c r="X687" s="433"/>
      <c r="Y687" s="433"/>
      <c r="Z687" s="433"/>
    </row>
    <row r="688">
      <c r="A688" s="433"/>
      <c r="B688" s="433"/>
      <c r="C688" s="433"/>
      <c r="D688" s="433"/>
      <c r="E688" s="433"/>
      <c r="F688" s="433"/>
      <c r="G688" s="433"/>
      <c r="H688" s="433"/>
      <c r="I688" s="433"/>
      <c r="J688" s="433"/>
      <c r="K688" s="433"/>
      <c r="L688" s="433"/>
      <c r="M688" s="433"/>
      <c r="N688" s="433"/>
      <c r="O688" s="433"/>
      <c r="P688" s="433"/>
      <c r="Q688" s="433"/>
      <c r="R688" s="433"/>
      <c r="S688" s="433"/>
      <c r="T688" s="433"/>
      <c r="U688" s="433"/>
      <c r="V688" s="433"/>
      <c r="W688" s="433"/>
      <c r="X688" s="433"/>
      <c r="Y688" s="433"/>
      <c r="Z688" s="433"/>
    </row>
    <row r="689">
      <c r="A689" s="433"/>
      <c r="B689" s="433"/>
      <c r="C689" s="433"/>
      <c r="D689" s="433"/>
      <c r="E689" s="433"/>
      <c r="F689" s="433"/>
      <c r="G689" s="433"/>
      <c r="H689" s="433"/>
      <c r="I689" s="433"/>
      <c r="J689" s="433"/>
      <c r="K689" s="433"/>
      <c r="L689" s="433"/>
      <c r="M689" s="433"/>
      <c r="N689" s="433"/>
      <c r="O689" s="433"/>
      <c r="P689" s="433"/>
      <c r="Q689" s="433"/>
      <c r="R689" s="433"/>
      <c r="S689" s="433"/>
      <c r="T689" s="433"/>
      <c r="U689" s="433"/>
      <c r="V689" s="433"/>
      <c r="W689" s="433"/>
      <c r="X689" s="433"/>
      <c r="Y689" s="433"/>
      <c r="Z689" s="433"/>
    </row>
    <row r="690">
      <c r="A690" s="433"/>
      <c r="B690" s="433"/>
      <c r="C690" s="433"/>
      <c r="D690" s="433"/>
      <c r="E690" s="433"/>
      <c r="F690" s="433"/>
      <c r="G690" s="433"/>
      <c r="H690" s="433"/>
      <c r="I690" s="433"/>
      <c r="J690" s="433"/>
      <c r="K690" s="433"/>
      <c r="L690" s="433"/>
      <c r="M690" s="433"/>
      <c r="N690" s="433"/>
      <c r="O690" s="433"/>
      <c r="P690" s="433"/>
      <c r="Q690" s="433"/>
      <c r="R690" s="433"/>
      <c r="S690" s="433"/>
      <c r="T690" s="433"/>
      <c r="U690" s="433"/>
      <c r="V690" s="433"/>
      <c r="W690" s="433"/>
      <c r="X690" s="433"/>
      <c r="Y690" s="433"/>
      <c r="Z690" s="433"/>
    </row>
    <row r="691">
      <c r="A691" s="433"/>
      <c r="B691" s="433"/>
      <c r="C691" s="433"/>
      <c r="D691" s="433"/>
      <c r="E691" s="433"/>
      <c r="F691" s="433"/>
      <c r="G691" s="433"/>
      <c r="H691" s="433"/>
      <c r="I691" s="433"/>
      <c r="J691" s="433"/>
      <c r="K691" s="433"/>
      <c r="L691" s="433"/>
      <c r="M691" s="433"/>
      <c r="N691" s="433"/>
      <c r="O691" s="433"/>
      <c r="P691" s="433"/>
      <c r="Q691" s="433"/>
      <c r="R691" s="433"/>
      <c r="S691" s="433"/>
      <c r="T691" s="433"/>
      <c r="U691" s="433"/>
      <c r="V691" s="433"/>
      <c r="W691" s="433"/>
      <c r="X691" s="433"/>
      <c r="Y691" s="433"/>
      <c r="Z691" s="433"/>
    </row>
    <row r="692">
      <c r="A692" s="433"/>
      <c r="B692" s="433"/>
      <c r="C692" s="433"/>
      <c r="D692" s="433"/>
      <c r="E692" s="433"/>
      <c r="F692" s="433"/>
      <c r="G692" s="433"/>
      <c r="H692" s="433"/>
      <c r="I692" s="433"/>
      <c r="J692" s="433"/>
      <c r="K692" s="433"/>
      <c r="L692" s="433"/>
      <c r="M692" s="433"/>
      <c r="N692" s="433"/>
      <c r="O692" s="433"/>
      <c r="P692" s="433"/>
      <c r="Q692" s="433"/>
      <c r="R692" s="433"/>
      <c r="S692" s="433"/>
      <c r="T692" s="433"/>
      <c r="U692" s="433"/>
      <c r="V692" s="433"/>
      <c r="W692" s="433"/>
      <c r="X692" s="433"/>
      <c r="Y692" s="433"/>
      <c r="Z692" s="433"/>
    </row>
    <row r="693">
      <c r="A693" s="433"/>
      <c r="B693" s="433"/>
      <c r="C693" s="433"/>
      <c r="D693" s="433"/>
      <c r="E693" s="433"/>
      <c r="F693" s="433"/>
      <c r="G693" s="433"/>
      <c r="H693" s="433"/>
      <c r="I693" s="433"/>
      <c r="J693" s="433"/>
      <c r="K693" s="433"/>
      <c r="L693" s="433"/>
      <c r="M693" s="433"/>
      <c r="N693" s="433"/>
      <c r="O693" s="433"/>
      <c r="P693" s="433"/>
      <c r="Q693" s="433"/>
      <c r="R693" s="433"/>
      <c r="S693" s="433"/>
      <c r="T693" s="433"/>
      <c r="U693" s="433"/>
      <c r="V693" s="433"/>
      <c r="W693" s="433"/>
      <c r="X693" s="433"/>
      <c r="Y693" s="433"/>
      <c r="Z693" s="433"/>
    </row>
    <row r="694">
      <c r="A694" s="433"/>
      <c r="B694" s="433"/>
      <c r="C694" s="433"/>
      <c r="D694" s="433"/>
      <c r="E694" s="433"/>
      <c r="F694" s="433"/>
      <c r="G694" s="433"/>
      <c r="H694" s="433"/>
      <c r="I694" s="433"/>
      <c r="J694" s="433"/>
      <c r="K694" s="433"/>
      <c r="L694" s="433"/>
      <c r="M694" s="433"/>
      <c r="N694" s="433"/>
      <c r="O694" s="433"/>
      <c r="P694" s="433"/>
      <c r="Q694" s="433"/>
      <c r="R694" s="433"/>
      <c r="S694" s="433"/>
      <c r="T694" s="433"/>
      <c r="U694" s="433"/>
      <c r="V694" s="433"/>
      <c r="W694" s="433"/>
      <c r="X694" s="433"/>
      <c r="Y694" s="433"/>
      <c r="Z694" s="433"/>
    </row>
    <row r="695">
      <c r="A695" s="433"/>
      <c r="B695" s="433"/>
      <c r="C695" s="433"/>
      <c r="D695" s="433"/>
      <c r="E695" s="433"/>
      <c r="F695" s="433"/>
      <c r="G695" s="433"/>
      <c r="H695" s="433"/>
      <c r="I695" s="433"/>
      <c r="J695" s="433"/>
      <c r="K695" s="433"/>
      <c r="L695" s="433"/>
      <c r="M695" s="433"/>
      <c r="N695" s="433"/>
      <c r="O695" s="433"/>
      <c r="P695" s="433"/>
      <c r="Q695" s="433"/>
      <c r="R695" s="433"/>
      <c r="S695" s="433"/>
      <c r="T695" s="433"/>
      <c r="U695" s="433"/>
      <c r="V695" s="433"/>
      <c r="W695" s="433"/>
      <c r="X695" s="433"/>
      <c r="Y695" s="433"/>
      <c r="Z695" s="433"/>
    </row>
    <row r="696">
      <c r="A696" s="433"/>
      <c r="B696" s="433"/>
      <c r="C696" s="433"/>
      <c r="D696" s="433"/>
      <c r="E696" s="433"/>
      <c r="F696" s="433"/>
      <c r="G696" s="433"/>
      <c r="H696" s="433"/>
      <c r="I696" s="433"/>
      <c r="J696" s="433"/>
      <c r="K696" s="433"/>
      <c r="L696" s="433"/>
      <c r="M696" s="433"/>
      <c r="N696" s="433"/>
      <c r="O696" s="433"/>
      <c r="P696" s="433"/>
      <c r="Q696" s="433"/>
      <c r="R696" s="433"/>
      <c r="S696" s="433"/>
      <c r="T696" s="433"/>
      <c r="U696" s="433"/>
      <c r="V696" s="433"/>
      <c r="W696" s="433"/>
      <c r="X696" s="433"/>
      <c r="Y696" s="433"/>
      <c r="Z696" s="433"/>
    </row>
    <row r="697">
      <c r="A697" s="433"/>
      <c r="B697" s="433"/>
      <c r="C697" s="433"/>
      <c r="D697" s="433"/>
      <c r="E697" s="433"/>
      <c r="F697" s="433"/>
      <c r="G697" s="433"/>
      <c r="H697" s="433"/>
      <c r="I697" s="433"/>
      <c r="J697" s="433"/>
      <c r="K697" s="433"/>
      <c r="L697" s="433"/>
      <c r="M697" s="433"/>
      <c r="N697" s="433"/>
      <c r="O697" s="433"/>
      <c r="P697" s="433"/>
      <c r="Q697" s="433"/>
      <c r="R697" s="433"/>
      <c r="S697" s="433"/>
      <c r="T697" s="433"/>
      <c r="U697" s="433"/>
      <c r="V697" s="433"/>
      <c r="W697" s="433"/>
      <c r="X697" s="433"/>
      <c r="Y697" s="433"/>
      <c r="Z697" s="433"/>
    </row>
    <row r="698">
      <c r="A698" s="433"/>
      <c r="B698" s="433"/>
      <c r="C698" s="433"/>
      <c r="D698" s="433"/>
      <c r="E698" s="433"/>
      <c r="F698" s="433"/>
      <c r="G698" s="433"/>
      <c r="H698" s="433"/>
      <c r="I698" s="433"/>
      <c r="J698" s="433"/>
      <c r="K698" s="433"/>
      <c r="L698" s="433"/>
      <c r="M698" s="433"/>
      <c r="N698" s="433"/>
      <c r="O698" s="433"/>
      <c r="P698" s="433"/>
      <c r="Q698" s="433"/>
      <c r="R698" s="433"/>
      <c r="S698" s="433"/>
      <c r="T698" s="433"/>
      <c r="U698" s="433"/>
      <c r="V698" s="433"/>
      <c r="W698" s="433"/>
      <c r="X698" s="433"/>
      <c r="Y698" s="433"/>
      <c r="Z698" s="433"/>
    </row>
    <row r="699">
      <c r="A699" s="433"/>
      <c r="B699" s="433"/>
      <c r="C699" s="433"/>
      <c r="D699" s="433"/>
      <c r="E699" s="433"/>
      <c r="F699" s="433"/>
      <c r="G699" s="433"/>
      <c r="H699" s="433"/>
      <c r="I699" s="433"/>
      <c r="J699" s="433"/>
      <c r="K699" s="433"/>
      <c r="L699" s="433"/>
      <c r="M699" s="433"/>
      <c r="N699" s="433"/>
      <c r="O699" s="433"/>
      <c r="P699" s="433"/>
      <c r="Q699" s="433"/>
      <c r="R699" s="433"/>
      <c r="S699" s="433"/>
      <c r="T699" s="433"/>
      <c r="U699" s="433"/>
      <c r="V699" s="433"/>
      <c r="W699" s="433"/>
      <c r="X699" s="433"/>
      <c r="Y699" s="433"/>
      <c r="Z699" s="433"/>
    </row>
    <row r="700">
      <c r="A700" s="433"/>
      <c r="B700" s="433"/>
      <c r="C700" s="433"/>
      <c r="D700" s="433"/>
      <c r="E700" s="433"/>
      <c r="F700" s="433"/>
      <c r="G700" s="433"/>
      <c r="H700" s="433"/>
      <c r="I700" s="433"/>
      <c r="J700" s="433"/>
      <c r="K700" s="433"/>
      <c r="L700" s="433"/>
      <c r="M700" s="433"/>
      <c r="N700" s="433"/>
      <c r="O700" s="433"/>
      <c r="P700" s="433"/>
      <c r="Q700" s="433"/>
      <c r="R700" s="433"/>
      <c r="S700" s="433"/>
      <c r="T700" s="433"/>
      <c r="U700" s="433"/>
      <c r="V700" s="433"/>
      <c r="W700" s="433"/>
      <c r="X700" s="433"/>
      <c r="Y700" s="433"/>
      <c r="Z700" s="433"/>
    </row>
    <row r="701">
      <c r="A701" s="433"/>
      <c r="B701" s="433"/>
      <c r="C701" s="433"/>
      <c r="D701" s="433"/>
      <c r="E701" s="433"/>
      <c r="F701" s="433"/>
      <c r="G701" s="433"/>
      <c r="H701" s="433"/>
      <c r="I701" s="433"/>
      <c r="J701" s="433"/>
      <c r="K701" s="433"/>
      <c r="L701" s="433"/>
      <c r="M701" s="433"/>
      <c r="N701" s="433"/>
      <c r="O701" s="433"/>
      <c r="P701" s="433"/>
      <c r="Q701" s="433"/>
      <c r="R701" s="433"/>
      <c r="S701" s="433"/>
      <c r="T701" s="433"/>
      <c r="U701" s="433"/>
      <c r="V701" s="433"/>
      <c r="W701" s="433"/>
      <c r="X701" s="433"/>
      <c r="Y701" s="433"/>
      <c r="Z701" s="433"/>
    </row>
    <row r="702">
      <c r="A702" s="433"/>
      <c r="B702" s="433"/>
      <c r="C702" s="433"/>
      <c r="D702" s="433"/>
      <c r="E702" s="433"/>
      <c r="F702" s="433"/>
      <c r="G702" s="433"/>
      <c r="H702" s="433"/>
      <c r="I702" s="433"/>
      <c r="J702" s="433"/>
      <c r="K702" s="433"/>
      <c r="L702" s="433"/>
      <c r="M702" s="433"/>
      <c r="N702" s="433"/>
      <c r="O702" s="433"/>
      <c r="P702" s="433"/>
      <c r="Q702" s="433"/>
      <c r="R702" s="433"/>
      <c r="S702" s="433"/>
      <c r="T702" s="433"/>
      <c r="U702" s="433"/>
      <c r="V702" s="433"/>
      <c r="W702" s="433"/>
      <c r="X702" s="433"/>
      <c r="Y702" s="433"/>
      <c r="Z702" s="433"/>
    </row>
    <row r="703">
      <c r="A703" s="433"/>
      <c r="B703" s="433"/>
      <c r="C703" s="433"/>
      <c r="D703" s="433"/>
      <c r="E703" s="433"/>
      <c r="F703" s="433"/>
      <c r="G703" s="433"/>
      <c r="H703" s="433"/>
      <c r="I703" s="433"/>
      <c r="J703" s="433"/>
      <c r="K703" s="433"/>
      <c r="L703" s="433"/>
      <c r="M703" s="433"/>
      <c r="N703" s="433"/>
      <c r="O703" s="433"/>
      <c r="P703" s="433"/>
      <c r="Q703" s="433"/>
      <c r="R703" s="433"/>
      <c r="S703" s="433"/>
      <c r="T703" s="433"/>
      <c r="U703" s="433"/>
      <c r="V703" s="433"/>
      <c r="W703" s="433"/>
      <c r="X703" s="433"/>
      <c r="Y703" s="433"/>
      <c r="Z703" s="433"/>
    </row>
    <row r="704">
      <c r="A704" s="433"/>
      <c r="B704" s="433"/>
      <c r="C704" s="433"/>
      <c r="D704" s="433"/>
      <c r="E704" s="433"/>
      <c r="F704" s="433"/>
      <c r="G704" s="433"/>
      <c r="H704" s="433"/>
      <c r="I704" s="433"/>
      <c r="J704" s="433"/>
      <c r="K704" s="433"/>
      <c r="L704" s="433"/>
      <c r="M704" s="433"/>
      <c r="N704" s="433"/>
      <c r="O704" s="433"/>
      <c r="P704" s="433"/>
      <c r="Q704" s="433"/>
      <c r="R704" s="433"/>
      <c r="S704" s="433"/>
      <c r="T704" s="433"/>
      <c r="U704" s="433"/>
      <c r="V704" s="433"/>
      <c r="W704" s="433"/>
      <c r="X704" s="433"/>
      <c r="Y704" s="433"/>
      <c r="Z704" s="433"/>
    </row>
    <row r="705">
      <c r="A705" s="433"/>
      <c r="B705" s="433"/>
      <c r="C705" s="433"/>
      <c r="D705" s="433"/>
      <c r="E705" s="433"/>
      <c r="F705" s="433"/>
      <c r="G705" s="433"/>
      <c r="H705" s="433"/>
      <c r="I705" s="433"/>
      <c r="J705" s="433"/>
      <c r="K705" s="433"/>
      <c r="L705" s="433"/>
      <c r="M705" s="433"/>
      <c r="N705" s="433"/>
      <c r="O705" s="433"/>
      <c r="P705" s="433"/>
      <c r="Q705" s="433"/>
      <c r="R705" s="433"/>
      <c r="S705" s="433"/>
      <c r="T705" s="433"/>
      <c r="U705" s="433"/>
      <c r="V705" s="433"/>
      <c r="W705" s="433"/>
      <c r="X705" s="433"/>
      <c r="Y705" s="433"/>
      <c r="Z705" s="433"/>
    </row>
    <row r="706">
      <c r="A706" s="433"/>
      <c r="B706" s="433"/>
      <c r="C706" s="433"/>
      <c r="D706" s="433"/>
      <c r="E706" s="433"/>
      <c r="F706" s="433"/>
      <c r="G706" s="433"/>
      <c r="H706" s="433"/>
      <c r="I706" s="433"/>
      <c r="J706" s="433"/>
      <c r="K706" s="433"/>
      <c r="L706" s="433"/>
      <c r="M706" s="433"/>
      <c r="N706" s="433"/>
      <c r="O706" s="433"/>
      <c r="P706" s="433"/>
      <c r="Q706" s="433"/>
      <c r="R706" s="433"/>
      <c r="S706" s="433"/>
      <c r="T706" s="433"/>
      <c r="U706" s="433"/>
      <c r="V706" s="433"/>
      <c r="W706" s="433"/>
      <c r="X706" s="433"/>
      <c r="Y706" s="433"/>
      <c r="Z706" s="433"/>
    </row>
    <row r="707">
      <c r="A707" s="433"/>
      <c r="B707" s="433"/>
      <c r="C707" s="433"/>
      <c r="D707" s="433"/>
      <c r="E707" s="433"/>
      <c r="F707" s="433"/>
      <c r="G707" s="433"/>
      <c r="H707" s="433"/>
      <c r="I707" s="433"/>
      <c r="J707" s="433"/>
      <c r="K707" s="433"/>
      <c r="L707" s="433"/>
      <c r="M707" s="433"/>
      <c r="N707" s="433"/>
      <c r="O707" s="433"/>
      <c r="P707" s="433"/>
      <c r="Q707" s="433"/>
      <c r="R707" s="433"/>
      <c r="S707" s="433"/>
      <c r="T707" s="433"/>
      <c r="U707" s="433"/>
      <c r="V707" s="433"/>
      <c r="W707" s="433"/>
      <c r="X707" s="433"/>
      <c r="Y707" s="433"/>
      <c r="Z707" s="433"/>
    </row>
    <row r="708">
      <c r="A708" s="433"/>
      <c r="B708" s="433"/>
      <c r="C708" s="433"/>
      <c r="D708" s="433"/>
      <c r="E708" s="433"/>
      <c r="F708" s="433"/>
      <c r="G708" s="433"/>
      <c r="H708" s="433"/>
      <c r="I708" s="433"/>
      <c r="J708" s="433"/>
      <c r="K708" s="433"/>
      <c r="L708" s="433"/>
      <c r="M708" s="433"/>
      <c r="N708" s="433"/>
      <c r="O708" s="433"/>
      <c r="P708" s="433"/>
      <c r="Q708" s="433"/>
      <c r="R708" s="433"/>
      <c r="S708" s="433"/>
      <c r="T708" s="433"/>
      <c r="U708" s="433"/>
      <c r="V708" s="433"/>
      <c r="W708" s="433"/>
      <c r="X708" s="433"/>
      <c r="Y708" s="433"/>
      <c r="Z708" s="433"/>
    </row>
    <row r="709">
      <c r="A709" s="433"/>
      <c r="B709" s="433"/>
      <c r="C709" s="433"/>
      <c r="D709" s="433"/>
      <c r="E709" s="433"/>
      <c r="F709" s="433"/>
      <c r="G709" s="433"/>
      <c r="H709" s="433"/>
      <c r="I709" s="433"/>
      <c r="J709" s="433"/>
      <c r="K709" s="433"/>
      <c r="L709" s="433"/>
      <c r="M709" s="433"/>
      <c r="N709" s="433"/>
      <c r="O709" s="433"/>
      <c r="P709" s="433"/>
      <c r="Q709" s="433"/>
      <c r="R709" s="433"/>
      <c r="S709" s="433"/>
      <c r="T709" s="433"/>
      <c r="U709" s="433"/>
      <c r="V709" s="433"/>
      <c r="W709" s="433"/>
      <c r="X709" s="433"/>
      <c r="Y709" s="433"/>
      <c r="Z709" s="433"/>
    </row>
    <row r="710">
      <c r="A710" s="433"/>
      <c r="B710" s="433"/>
      <c r="C710" s="433"/>
      <c r="D710" s="433"/>
      <c r="E710" s="433"/>
      <c r="F710" s="433"/>
      <c r="G710" s="433"/>
      <c r="H710" s="433"/>
      <c r="I710" s="433"/>
      <c r="J710" s="433"/>
      <c r="K710" s="433"/>
      <c r="L710" s="433"/>
      <c r="M710" s="433"/>
      <c r="N710" s="433"/>
      <c r="O710" s="433"/>
      <c r="P710" s="433"/>
      <c r="Q710" s="433"/>
      <c r="R710" s="433"/>
      <c r="S710" s="433"/>
      <c r="T710" s="433"/>
      <c r="U710" s="433"/>
      <c r="V710" s="433"/>
      <c r="W710" s="433"/>
      <c r="X710" s="433"/>
      <c r="Y710" s="433"/>
      <c r="Z710" s="433"/>
    </row>
    <row r="711">
      <c r="A711" s="433"/>
      <c r="B711" s="433"/>
      <c r="C711" s="433"/>
      <c r="D711" s="433"/>
      <c r="E711" s="433"/>
      <c r="F711" s="433"/>
      <c r="G711" s="433"/>
      <c r="H711" s="433"/>
      <c r="I711" s="433"/>
      <c r="J711" s="433"/>
      <c r="K711" s="433"/>
      <c r="L711" s="433"/>
      <c r="M711" s="433"/>
      <c r="N711" s="433"/>
      <c r="O711" s="433"/>
      <c r="P711" s="433"/>
      <c r="Q711" s="433"/>
      <c r="R711" s="433"/>
      <c r="S711" s="433"/>
      <c r="T711" s="433"/>
      <c r="U711" s="433"/>
      <c r="V711" s="433"/>
      <c r="W711" s="433"/>
      <c r="X711" s="433"/>
      <c r="Y711" s="433"/>
      <c r="Z711" s="433"/>
    </row>
    <row r="712">
      <c r="A712" s="433"/>
      <c r="B712" s="433"/>
      <c r="C712" s="433"/>
      <c r="D712" s="433"/>
      <c r="E712" s="433"/>
      <c r="F712" s="433"/>
      <c r="G712" s="433"/>
      <c r="H712" s="433"/>
      <c r="I712" s="433"/>
      <c r="J712" s="433"/>
      <c r="K712" s="433"/>
      <c r="L712" s="433"/>
      <c r="M712" s="433"/>
      <c r="N712" s="433"/>
      <c r="O712" s="433"/>
      <c r="P712" s="433"/>
      <c r="Q712" s="433"/>
      <c r="R712" s="433"/>
      <c r="S712" s="433"/>
      <c r="T712" s="433"/>
      <c r="U712" s="433"/>
      <c r="V712" s="433"/>
      <c r="W712" s="433"/>
      <c r="X712" s="433"/>
      <c r="Y712" s="433"/>
      <c r="Z712" s="433"/>
    </row>
    <row r="713">
      <c r="A713" s="433"/>
      <c r="B713" s="433"/>
      <c r="C713" s="433"/>
      <c r="D713" s="433"/>
      <c r="E713" s="433"/>
      <c r="F713" s="433"/>
      <c r="G713" s="433"/>
      <c r="H713" s="433"/>
      <c r="I713" s="433"/>
      <c r="J713" s="433"/>
      <c r="K713" s="433"/>
      <c r="L713" s="433"/>
      <c r="M713" s="433"/>
      <c r="N713" s="433"/>
      <c r="O713" s="433"/>
      <c r="P713" s="433"/>
      <c r="Q713" s="433"/>
      <c r="R713" s="433"/>
      <c r="S713" s="433"/>
      <c r="T713" s="433"/>
      <c r="U713" s="433"/>
      <c r="V713" s="433"/>
      <c r="W713" s="433"/>
      <c r="X713" s="433"/>
      <c r="Y713" s="433"/>
      <c r="Z713" s="433"/>
    </row>
    <row r="714">
      <c r="A714" s="433"/>
      <c r="B714" s="433"/>
      <c r="C714" s="433"/>
      <c r="D714" s="433"/>
      <c r="E714" s="433"/>
      <c r="F714" s="433"/>
      <c r="G714" s="433"/>
      <c r="H714" s="433"/>
      <c r="I714" s="433"/>
      <c r="J714" s="433"/>
      <c r="K714" s="433"/>
      <c r="L714" s="433"/>
      <c r="M714" s="433"/>
      <c r="N714" s="433"/>
      <c r="O714" s="433"/>
      <c r="P714" s="433"/>
      <c r="Q714" s="433"/>
      <c r="R714" s="433"/>
      <c r="S714" s="433"/>
      <c r="T714" s="433"/>
      <c r="U714" s="433"/>
      <c r="V714" s="433"/>
      <c r="W714" s="433"/>
      <c r="X714" s="433"/>
      <c r="Y714" s="433"/>
      <c r="Z714" s="433"/>
    </row>
    <row r="715">
      <c r="A715" s="433"/>
      <c r="B715" s="433"/>
      <c r="C715" s="433"/>
      <c r="D715" s="433"/>
      <c r="E715" s="433"/>
      <c r="F715" s="433"/>
      <c r="G715" s="433"/>
      <c r="H715" s="433"/>
      <c r="I715" s="433"/>
      <c r="J715" s="433"/>
      <c r="K715" s="433"/>
      <c r="L715" s="433"/>
      <c r="M715" s="433"/>
      <c r="N715" s="433"/>
      <c r="O715" s="433"/>
      <c r="P715" s="433"/>
      <c r="Q715" s="433"/>
      <c r="R715" s="433"/>
      <c r="S715" s="433"/>
      <c r="T715" s="433"/>
      <c r="U715" s="433"/>
      <c r="V715" s="433"/>
      <c r="W715" s="433"/>
      <c r="X715" s="433"/>
      <c r="Y715" s="433"/>
      <c r="Z715" s="433"/>
    </row>
    <row r="716">
      <c r="A716" s="433"/>
      <c r="B716" s="433"/>
      <c r="C716" s="433"/>
      <c r="D716" s="433"/>
      <c r="E716" s="433"/>
      <c r="F716" s="433"/>
      <c r="G716" s="433"/>
      <c r="H716" s="433"/>
      <c r="I716" s="433"/>
      <c r="J716" s="433"/>
      <c r="K716" s="433"/>
      <c r="L716" s="433"/>
      <c r="M716" s="433"/>
      <c r="N716" s="433"/>
      <c r="O716" s="433"/>
      <c r="P716" s="433"/>
      <c r="Q716" s="433"/>
      <c r="R716" s="433"/>
      <c r="S716" s="433"/>
      <c r="T716" s="433"/>
      <c r="U716" s="433"/>
      <c r="V716" s="433"/>
      <c r="W716" s="433"/>
      <c r="X716" s="433"/>
      <c r="Y716" s="433"/>
      <c r="Z716" s="433"/>
    </row>
    <row r="717">
      <c r="A717" s="433"/>
      <c r="B717" s="433"/>
      <c r="C717" s="433"/>
      <c r="D717" s="433"/>
      <c r="E717" s="433"/>
      <c r="F717" s="433"/>
      <c r="G717" s="433"/>
      <c r="H717" s="433"/>
      <c r="I717" s="433"/>
      <c r="J717" s="433"/>
      <c r="K717" s="433"/>
      <c r="L717" s="433"/>
      <c r="M717" s="433"/>
      <c r="N717" s="433"/>
      <c r="O717" s="433"/>
      <c r="P717" s="433"/>
      <c r="Q717" s="433"/>
      <c r="R717" s="433"/>
      <c r="S717" s="433"/>
      <c r="T717" s="433"/>
      <c r="U717" s="433"/>
      <c r="V717" s="433"/>
      <c r="W717" s="433"/>
      <c r="X717" s="433"/>
      <c r="Y717" s="433"/>
      <c r="Z717" s="433"/>
    </row>
    <row r="718">
      <c r="A718" s="433"/>
      <c r="B718" s="433"/>
      <c r="C718" s="433"/>
      <c r="D718" s="433"/>
      <c r="E718" s="433"/>
      <c r="F718" s="433"/>
      <c r="G718" s="433"/>
      <c r="H718" s="433"/>
      <c r="I718" s="433"/>
      <c r="J718" s="433"/>
      <c r="K718" s="433"/>
      <c r="L718" s="433"/>
      <c r="M718" s="433"/>
      <c r="N718" s="433"/>
      <c r="O718" s="433"/>
      <c r="P718" s="433"/>
      <c r="Q718" s="433"/>
      <c r="R718" s="433"/>
      <c r="S718" s="433"/>
      <c r="T718" s="433"/>
      <c r="U718" s="433"/>
      <c r="V718" s="433"/>
      <c r="W718" s="433"/>
      <c r="X718" s="433"/>
      <c r="Y718" s="433"/>
      <c r="Z718" s="433"/>
    </row>
    <row r="719">
      <c r="A719" s="433"/>
      <c r="B719" s="433"/>
      <c r="C719" s="433"/>
      <c r="D719" s="433"/>
      <c r="E719" s="433"/>
      <c r="F719" s="433"/>
      <c r="G719" s="433"/>
      <c r="H719" s="433"/>
      <c r="I719" s="433"/>
      <c r="J719" s="433"/>
      <c r="K719" s="433"/>
      <c r="L719" s="433"/>
      <c r="M719" s="433"/>
      <c r="N719" s="433"/>
      <c r="O719" s="433"/>
      <c r="P719" s="433"/>
      <c r="Q719" s="433"/>
      <c r="R719" s="433"/>
      <c r="S719" s="433"/>
      <c r="T719" s="433"/>
      <c r="U719" s="433"/>
      <c r="V719" s="433"/>
      <c r="W719" s="433"/>
      <c r="X719" s="433"/>
      <c r="Y719" s="433"/>
      <c r="Z719" s="433"/>
    </row>
    <row r="720">
      <c r="A720" s="433"/>
      <c r="B720" s="433"/>
      <c r="C720" s="433"/>
      <c r="D720" s="433"/>
      <c r="E720" s="433"/>
      <c r="F720" s="433"/>
      <c r="G720" s="433"/>
      <c r="H720" s="433"/>
      <c r="I720" s="433"/>
      <c r="J720" s="433"/>
      <c r="K720" s="433"/>
      <c r="L720" s="433"/>
      <c r="M720" s="433"/>
      <c r="N720" s="433"/>
      <c r="O720" s="433"/>
      <c r="P720" s="433"/>
      <c r="Q720" s="433"/>
      <c r="R720" s="433"/>
      <c r="S720" s="433"/>
      <c r="T720" s="433"/>
      <c r="U720" s="433"/>
      <c r="V720" s="433"/>
      <c r="W720" s="433"/>
      <c r="X720" s="433"/>
      <c r="Y720" s="433"/>
      <c r="Z720" s="433"/>
    </row>
    <row r="721">
      <c r="A721" s="433"/>
      <c r="B721" s="433"/>
      <c r="C721" s="433"/>
      <c r="D721" s="433"/>
      <c r="E721" s="433"/>
      <c r="F721" s="433"/>
      <c r="G721" s="433"/>
      <c r="H721" s="433"/>
      <c r="I721" s="433"/>
      <c r="J721" s="433"/>
      <c r="K721" s="433"/>
      <c r="L721" s="433"/>
      <c r="M721" s="433"/>
      <c r="N721" s="433"/>
      <c r="O721" s="433"/>
      <c r="P721" s="433"/>
      <c r="Q721" s="433"/>
      <c r="R721" s="433"/>
      <c r="S721" s="433"/>
      <c r="T721" s="433"/>
      <c r="U721" s="433"/>
      <c r="V721" s="433"/>
      <c r="W721" s="433"/>
      <c r="X721" s="433"/>
      <c r="Y721" s="433"/>
      <c r="Z721" s="433"/>
    </row>
    <row r="722">
      <c r="A722" s="433"/>
      <c r="B722" s="433"/>
      <c r="C722" s="433"/>
      <c r="D722" s="433"/>
      <c r="E722" s="433"/>
      <c r="F722" s="433"/>
      <c r="G722" s="433"/>
      <c r="H722" s="433"/>
      <c r="I722" s="433"/>
      <c r="J722" s="433"/>
      <c r="K722" s="433"/>
      <c r="L722" s="433"/>
      <c r="M722" s="433"/>
      <c r="N722" s="433"/>
      <c r="O722" s="433"/>
      <c r="P722" s="433"/>
      <c r="Q722" s="433"/>
      <c r="R722" s="433"/>
      <c r="S722" s="433"/>
      <c r="T722" s="433"/>
      <c r="U722" s="433"/>
      <c r="V722" s="433"/>
      <c r="W722" s="433"/>
      <c r="X722" s="433"/>
      <c r="Y722" s="433"/>
      <c r="Z722" s="433"/>
    </row>
    <row r="723">
      <c r="A723" s="433"/>
      <c r="B723" s="433"/>
      <c r="C723" s="433"/>
      <c r="D723" s="433"/>
      <c r="E723" s="433"/>
      <c r="F723" s="433"/>
      <c r="G723" s="433"/>
      <c r="H723" s="433"/>
      <c r="I723" s="433"/>
      <c r="J723" s="433"/>
      <c r="K723" s="433"/>
      <c r="L723" s="433"/>
      <c r="M723" s="433"/>
      <c r="N723" s="433"/>
      <c r="O723" s="433"/>
      <c r="P723" s="433"/>
      <c r="Q723" s="433"/>
      <c r="R723" s="433"/>
      <c r="S723" s="433"/>
      <c r="T723" s="433"/>
      <c r="U723" s="433"/>
      <c r="V723" s="433"/>
      <c r="W723" s="433"/>
      <c r="X723" s="433"/>
      <c r="Y723" s="433"/>
      <c r="Z723" s="433"/>
    </row>
    <row r="724">
      <c r="A724" s="433"/>
      <c r="B724" s="433"/>
      <c r="C724" s="433"/>
      <c r="D724" s="433"/>
      <c r="E724" s="433"/>
      <c r="F724" s="433"/>
      <c r="G724" s="433"/>
      <c r="H724" s="433"/>
      <c r="I724" s="433"/>
      <c r="J724" s="433"/>
      <c r="K724" s="433"/>
      <c r="L724" s="433"/>
      <c r="M724" s="433"/>
      <c r="N724" s="433"/>
      <c r="O724" s="433"/>
      <c r="P724" s="433"/>
      <c r="Q724" s="433"/>
      <c r="R724" s="433"/>
      <c r="S724" s="433"/>
      <c r="T724" s="433"/>
      <c r="U724" s="433"/>
      <c r="V724" s="433"/>
      <c r="W724" s="433"/>
      <c r="X724" s="433"/>
      <c r="Y724" s="433"/>
      <c r="Z724" s="433"/>
    </row>
    <row r="725">
      <c r="A725" s="433"/>
      <c r="B725" s="433"/>
      <c r="C725" s="433"/>
      <c r="D725" s="433"/>
      <c r="E725" s="433"/>
      <c r="F725" s="433"/>
      <c r="G725" s="433"/>
      <c r="H725" s="433"/>
      <c r="I725" s="433"/>
      <c r="J725" s="433"/>
      <c r="K725" s="433"/>
      <c r="L725" s="433"/>
      <c r="M725" s="433"/>
      <c r="N725" s="433"/>
      <c r="O725" s="433"/>
      <c r="P725" s="433"/>
      <c r="Q725" s="433"/>
      <c r="R725" s="433"/>
      <c r="S725" s="433"/>
      <c r="T725" s="433"/>
      <c r="U725" s="433"/>
      <c r="V725" s="433"/>
      <c r="W725" s="433"/>
      <c r="X725" s="433"/>
      <c r="Y725" s="433"/>
      <c r="Z725" s="433"/>
    </row>
    <row r="726">
      <c r="A726" s="433"/>
      <c r="B726" s="433"/>
      <c r="C726" s="433"/>
      <c r="D726" s="433"/>
      <c r="E726" s="433"/>
      <c r="F726" s="433"/>
      <c r="G726" s="433"/>
      <c r="H726" s="433"/>
      <c r="I726" s="433"/>
      <c r="J726" s="433"/>
      <c r="K726" s="433"/>
      <c r="L726" s="433"/>
      <c r="M726" s="433"/>
      <c r="N726" s="433"/>
      <c r="O726" s="433"/>
      <c r="P726" s="433"/>
      <c r="Q726" s="433"/>
      <c r="R726" s="433"/>
      <c r="S726" s="433"/>
      <c r="T726" s="433"/>
      <c r="U726" s="433"/>
      <c r="V726" s="433"/>
      <c r="W726" s="433"/>
      <c r="X726" s="433"/>
      <c r="Y726" s="433"/>
      <c r="Z726" s="433"/>
    </row>
    <row r="727">
      <c r="A727" s="433"/>
      <c r="B727" s="433"/>
      <c r="C727" s="433"/>
      <c r="D727" s="433"/>
      <c r="E727" s="433"/>
      <c r="F727" s="433"/>
      <c r="G727" s="433"/>
      <c r="H727" s="433"/>
      <c r="I727" s="433"/>
      <c r="J727" s="433"/>
      <c r="K727" s="433"/>
      <c r="L727" s="433"/>
      <c r="M727" s="433"/>
      <c r="N727" s="433"/>
      <c r="O727" s="433"/>
      <c r="P727" s="433"/>
      <c r="Q727" s="433"/>
      <c r="R727" s="433"/>
      <c r="S727" s="433"/>
      <c r="T727" s="433"/>
      <c r="U727" s="433"/>
      <c r="V727" s="433"/>
      <c r="W727" s="433"/>
      <c r="X727" s="433"/>
      <c r="Y727" s="433"/>
      <c r="Z727" s="433"/>
    </row>
    <row r="728">
      <c r="A728" s="433"/>
      <c r="B728" s="433"/>
      <c r="C728" s="433"/>
      <c r="D728" s="433"/>
      <c r="E728" s="433"/>
      <c r="F728" s="433"/>
      <c r="G728" s="433"/>
      <c r="H728" s="433"/>
      <c r="I728" s="433"/>
      <c r="J728" s="433"/>
      <c r="K728" s="433"/>
      <c r="L728" s="433"/>
      <c r="M728" s="433"/>
      <c r="N728" s="433"/>
      <c r="O728" s="433"/>
      <c r="P728" s="433"/>
      <c r="Q728" s="433"/>
      <c r="R728" s="433"/>
      <c r="S728" s="433"/>
      <c r="T728" s="433"/>
      <c r="U728" s="433"/>
      <c r="V728" s="433"/>
      <c r="W728" s="433"/>
      <c r="X728" s="433"/>
      <c r="Y728" s="433"/>
      <c r="Z728" s="433"/>
    </row>
    <row r="729">
      <c r="A729" s="433"/>
      <c r="B729" s="433"/>
      <c r="C729" s="433"/>
      <c r="D729" s="433"/>
      <c r="E729" s="433"/>
      <c r="F729" s="433"/>
      <c r="G729" s="433"/>
      <c r="H729" s="433"/>
      <c r="I729" s="433"/>
      <c r="J729" s="433"/>
      <c r="K729" s="433"/>
      <c r="L729" s="433"/>
      <c r="M729" s="433"/>
      <c r="N729" s="433"/>
      <c r="O729" s="433"/>
      <c r="P729" s="433"/>
      <c r="Q729" s="433"/>
      <c r="R729" s="433"/>
      <c r="S729" s="433"/>
      <c r="T729" s="433"/>
      <c r="U729" s="433"/>
      <c r="V729" s="433"/>
      <c r="W729" s="433"/>
      <c r="X729" s="433"/>
      <c r="Y729" s="433"/>
      <c r="Z729" s="433"/>
    </row>
    <row r="730">
      <c r="A730" s="433"/>
      <c r="B730" s="433"/>
      <c r="C730" s="433"/>
      <c r="D730" s="433"/>
      <c r="E730" s="433"/>
      <c r="F730" s="433"/>
      <c r="G730" s="433"/>
      <c r="H730" s="433"/>
      <c r="I730" s="433"/>
      <c r="J730" s="433"/>
      <c r="K730" s="433"/>
      <c r="L730" s="433"/>
      <c r="M730" s="433"/>
      <c r="N730" s="433"/>
      <c r="O730" s="433"/>
      <c r="P730" s="433"/>
      <c r="Q730" s="433"/>
      <c r="R730" s="433"/>
      <c r="S730" s="433"/>
      <c r="T730" s="433"/>
      <c r="U730" s="433"/>
      <c r="V730" s="433"/>
      <c r="W730" s="433"/>
      <c r="X730" s="433"/>
      <c r="Y730" s="433"/>
      <c r="Z730" s="433"/>
    </row>
    <row r="731">
      <c r="A731" s="433"/>
      <c r="B731" s="433"/>
      <c r="C731" s="433"/>
      <c r="D731" s="433"/>
      <c r="E731" s="433"/>
      <c r="F731" s="433"/>
      <c r="G731" s="433"/>
      <c r="H731" s="433"/>
      <c r="I731" s="433"/>
      <c r="J731" s="433"/>
      <c r="K731" s="433"/>
      <c r="L731" s="433"/>
      <c r="M731" s="433"/>
      <c r="N731" s="433"/>
      <c r="O731" s="433"/>
      <c r="P731" s="433"/>
      <c r="Q731" s="433"/>
      <c r="R731" s="433"/>
      <c r="S731" s="433"/>
      <c r="T731" s="433"/>
      <c r="U731" s="433"/>
      <c r="V731" s="433"/>
      <c r="W731" s="433"/>
      <c r="X731" s="433"/>
      <c r="Y731" s="433"/>
      <c r="Z731" s="433"/>
    </row>
    <row r="732">
      <c r="A732" s="433"/>
      <c r="B732" s="433"/>
      <c r="C732" s="433"/>
      <c r="D732" s="433"/>
      <c r="E732" s="433"/>
      <c r="F732" s="433"/>
      <c r="G732" s="433"/>
      <c r="H732" s="433"/>
      <c r="I732" s="433"/>
      <c r="J732" s="433"/>
      <c r="K732" s="433"/>
      <c r="L732" s="433"/>
      <c r="M732" s="433"/>
      <c r="N732" s="433"/>
      <c r="O732" s="433"/>
      <c r="P732" s="433"/>
      <c r="Q732" s="433"/>
      <c r="R732" s="433"/>
      <c r="S732" s="433"/>
      <c r="T732" s="433"/>
      <c r="U732" s="433"/>
      <c r="V732" s="433"/>
      <c r="W732" s="433"/>
      <c r="X732" s="433"/>
      <c r="Y732" s="433"/>
      <c r="Z732" s="433"/>
    </row>
    <row r="733">
      <c r="A733" s="433"/>
      <c r="B733" s="433"/>
      <c r="C733" s="433"/>
      <c r="D733" s="433"/>
      <c r="E733" s="433"/>
      <c r="F733" s="433"/>
      <c r="G733" s="433"/>
      <c r="H733" s="433"/>
      <c r="I733" s="433"/>
      <c r="J733" s="433"/>
      <c r="K733" s="433"/>
      <c r="L733" s="433"/>
      <c r="M733" s="433"/>
      <c r="N733" s="433"/>
      <c r="O733" s="433"/>
      <c r="P733" s="433"/>
      <c r="Q733" s="433"/>
      <c r="R733" s="433"/>
      <c r="S733" s="433"/>
      <c r="T733" s="433"/>
      <c r="U733" s="433"/>
      <c r="V733" s="433"/>
      <c r="W733" s="433"/>
      <c r="X733" s="433"/>
      <c r="Y733" s="433"/>
      <c r="Z733" s="433"/>
    </row>
    <row r="734">
      <c r="A734" s="433"/>
      <c r="B734" s="433"/>
      <c r="C734" s="433"/>
      <c r="D734" s="433"/>
      <c r="E734" s="433"/>
      <c r="F734" s="433"/>
      <c r="G734" s="433"/>
      <c r="H734" s="433"/>
      <c r="I734" s="433"/>
      <c r="J734" s="433"/>
      <c r="K734" s="433"/>
      <c r="L734" s="433"/>
      <c r="M734" s="433"/>
      <c r="N734" s="433"/>
      <c r="O734" s="433"/>
      <c r="P734" s="433"/>
      <c r="Q734" s="433"/>
      <c r="R734" s="433"/>
      <c r="S734" s="433"/>
      <c r="T734" s="433"/>
      <c r="U734" s="433"/>
      <c r="V734" s="433"/>
      <c r="W734" s="433"/>
      <c r="X734" s="433"/>
      <c r="Y734" s="433"/>
      <c r="Z734" s="433"/>
    </row>
    <row r="735">
      <c r="A735" s="433"/>
      <c r="B735" s="433"/>
      <c r="C735" s="433"/>
      <c r="D735" s="433"/>
      <c r="E735" s="433"/>
      <c r="F735" s="433"/>
      <c r="G735" s="433"/>
      <c r="H735" s="433"/>
      <c r="I735" s="433"/>
      <c r="J735" s="433"/>
      <c r="K735" s="433"/>
      <c r="L735" s="433"/>
      <c r="M735" s="433"/>
      <c r="N735" s="433"/>
      <c r="O735" s="433"/>
      <c r="P735" s="433"/>
      <c r="Q735" s="433"/>
      <c r="R735" s="433"/>
      <c r="S735" s="433"/>
      <c r="T735" s="433"/>
      <c r="U735" s="433"/>
      <c r="V735" s="433"/>
      <c r="W735" s="433"/>
      <c r="X735" s="433"/>
      <c r="Y735" s="433"/>
      <c r="Z735" s="433"/>
    </row>
    <row r="736">
      <c r="A736" s="433"/>
      <c r="B736" s="433"/>
      <c r="C736" s="433"/>
      <c r="D736" s="433"/>
      <c r="E736" s="433"/>
      <c r="F736" s="433"/>
      <c r="G736" s="433"/>
      <c r="H736" s="433"/>
      <c r="I736" s="433"/>
      <c r="J736" s="433"/>
      <c r="K736" s="433"/>
      <c r="L736" s="433"/>
      <c r="M736" s="433"/>
      <c r="N736" s="433"/>
      <c r="O736" s="433"/>
      <c r="P736" s="433"/>
      <c r="Q736" s="433"/>
      <c r="R736" s="433"/>
      <c r="S736" s="433"/>
      <c r="T736" s="433"/>
      <c r="U736" s="433"/>
      <c r="V736" s="433"/>
      <c r="W736" s="433"/>
      <c r="X736" s="433"/>
      <c r="Y736" s="433"/>
      <c r="Z736" s="433"/>
    </row>
    <row r="737">
      <c r="A737" s="433"/>
      <c r="B737" s="433"/>
      <c r="C737" s="433"/>
      <c r="D737" s="433"/>
      <c r="E737" s="433"/>
      <c r="F737" s="433"/>
      <c r="G737" s="433"/>
      <c r="H737" s="433"/>
      <c r="I737" s="433"/>
      <c r="J737" s="433"/>
      <c r="K737" s="433"/>
      <c r="L737" s="433"/>
      <c r="M737" s="433"/>
      <c r="N737" s="433"/>
      <c r="O737" s="433"/>
      <c r="P737" s="433"/>
      <c r="Q737" s="433"/>
      <c r="R737" s="433"/>
      <c r="S737" s="433"/>
      <c r="T737" s="433"/>
      <c r="U737" s="433"/>
      <c r="V737" s="433"/>
      <c r="W737" s="433"/>
      <c r="X737" s="433"/>
      <c r="Y737" s="433"/>
      <c r="Z737" s="433"/>
    </row>
    <row r="738">
      <c r="A738" s="433"/>
      <c r="B738" s="433"/>
      <c r="C738" s="433"/>
      <c r="D738" s="433"/>
      <c r="E738" s="433"/>
      <c r="F738" s="433"/>
      <c r="G738" s="433"/>
      <c r="H738" s="433"/>
      <c r="I738" s="433"/>
      <c r="J738" s="433"/>
      <c r="K738" s="433"/>
      <c r="L738" s="433"/>
      <c r="M738" s="433"/>
      <c r="N738" s="433"/>
      <c r="O738" s="433"/>
      <c r="P738" s="433"/>
      <c r="Q738" s="433"/>
      <c r="R738" s="433"/>
      <c r="S738" s="433"/>
      <c r="T738" s="433"/>
      <c r="U738" s="433"/>
      <c r="V738" s="433"/>
      <c r="W738" s="433"/>
      <c r="X738" s="433"/>
      <c r="Y738" s="433"/>
      <c r="Z738" s="433"/>
    </row>
    <row r="739">
      <c r="A739" s="433"/>
      <c r="B739" s="433"/>
      <c r="C739" s="433"/>
      <c r="D739" s="433"/>
      <c r="E739" s="433"/>
      <c r="F739" s="433"/>
      <c r="G739" s="433"/>
      <c r="H739" s="433"/>
      <c r="I739" s="433"/>
      <c r="J739" s="433"/>
      <c r="K739" s="433"/>
      <c r="L739" s="433"/>
      <c r="M739" s="433"/>
      <c r="N739" s="433"/>
      <c r="O739" s="433"/>
      <c r="P739" s="433"/>
      <c r="Q739" s="433"/>
      <c r="R739" s="433"/>
      <c r="S739" s="433"/>
      <c r="T739" s="433"/>
      <c r="U739" s="433"/>
      <c r="V739" s="433"/>
      <c r="W739" s="433"/>
      <c r="X739" s="433"/>
      <c r="Y739" s="433"/>
      <c r="Z739" s="433"/>
    </row>
    <row r="740">
      <c r="A740" s="433"/>
      <c r="B740" s="433"/>
      <c r="C740" s="433"/>
      <c r="D740" s="433"/>
      <c r="E740" s="433"/>
      <c r="F740" s="433"/>
      <c r="G740" s="433"/>
      <c r="H740" s="433"/>
      <c r="I740" s="433"/>
      <c r="J740" s="433"/>
      <c r="K740" s="433"/>
      <c r="L740" s="433"/>
      <c r="M740" s="433"/>
      <c r="N740" s="433"/>
      <c r="O740" s="433"/>
      <c r="P740" s="433"/>
      <c r="Q740" s="433"/>
      <c r="R740" s="433"/>
      <c r="S740" s="433"/>
      <c r="T740" s="433"/>
      <c r="U740" s="433"/>
      <c r="V740" s="433"/>
      <c r="W740" s="433"/>
      <c r="X740" s="433"/>
      <c r="Y740" s="433"/>
      <c r="Z740" s="433"/>
    </row>
    <row r="741">
      <c r="A741" s="433"/>
      <c r="B741" s="433"/>
      <c r="C741" s="433"/>
      <c r="D741" s="433"/>
      <c r="E741" s="433"/>
      <c r="F741" s="433"/>
      <c r="G741" s="433"/>
      <c r="H741" s="433"/>
      <c r="I741" s="433"/>
      <c r="J741" s="433"/>
      <c r="K741" s="433"/>
      <c r="L741" s="433"/>
      <c r="M741" s="433"/>
      <c r="N741" s="433"/>
      <c r="O741" s="433"/>
      <c r="P741" s="433"/>
      <c r="Q741" s="433"/>
      <c r="R741" s="433"/>
      <c r="S741" s="433"/>
      <c r="T741" s="433"/>
      <c r="U741" s="433"/>
      <c r="V741" s="433"/>
      <c r="W741" s="433"/>
      <c r="X741" s="433"/>
      <c r="Y741" s="433"/>
      <c r="Z741" s="433"/>
    </row>
    <row r="742">
      <c r="A742" s="433"/>
      <c r="B742" s="433"/>
      <c r="C742" s="433"/>
      <c r="D742" s="433"/>
      <c r="E742" s="433"/>
      <c r="F742" s="433"/>
      <c r="G742" s="433"/>
      <c r="H742" s="433"/>
      <c r="I742" s="433"/>
      <c r="J742" s="433"/>
      <c r="K742" s="433"/>
      <c r="L742" s="433"/>
      <c r="M742" s="433"/>
      <c r="N742" s="433"/>
      <c r="O742" s="433"/>
      <c r="P742" s="433"/>
      <c r="Q742" s="433"/>
      <c r="R742" s="433"/>
      <c r="S742" s="433"/>
      <c r="T742" s="433"/>
      <c r="U742" s="433"/>
      <c r="V742" s="433"/>
      <c r="W742" s="433"/>
      <c r="X742" s="433"/>
      <c r="Y742" s="433"/>
      <c r="Z742" s="433"/>
    </row>
    <row r="743">
      <c r="A743" s="433"/>
      <c r="B743" s="433"/>
      <c r="C743" s="433"/>
      <c r="D743" s="433"/>
      <c r="E743" s="433"/>
      <c r="F743" s="433"/>
      <c r="G743" s="433"/>
      <c r="H743" s="433"/>
      <c r="I743" s="433"/>
      <c r="J743" s="433"/>
      <c r="K743" s="433"/>
      <c r="L743" s="433"/>
      <c r="M743" s="433"/>
      <c r="N743" s="433"/>
      <c r="O743" s="433"/>
      <c r="P743" s="433"/>
      <c r="Q743" s="433"/>
      <c r="R743" s="433"/>
      <c r="S743" s="433"/>
      <c r="T743" s="433"/>
      <c r="U743" s="433"/>
      <c r="V743" s="433"/>
      <c r="W743" s="433"/>
      <c r="X743" s="433"/>
      <c r="Y743" s="433"/>
      <c r="Z743" s="433"/>
    </row>
    <row r="744">
      <c r="A744" s="433"/>
      <c r="B744" s="433"/>
      <c r="C744" s="433"/>
      <c r="D744" s="433"/>
      <c r="E744" s="433"/>
      <c r="F744" s="433"/>
      <c r="G744" s="433"/>
      <c r="H744" s="433"/>
      <c r="I744" s="433"/>
      <c r="J744" s="433"/>
      <c r="K744" s="433"/>
      <c r="L744" s="433"/>
      <c r="M744" s="433"/>
      <c r="N744" s="433"/>
      <c r="O744" s="433"/>
      <c r="P744" s="433"/>
      <c r="Q744" s="433"/>
      <c r="R744" s="433"/>
      <c r="S744" s="433"/>
      <c r="T744" s="433"/>
      <c r="U744" s="433"/>
      <c r="V744" s="433"/>
      <c r="W744" s="433"/>
      <c r="X744" s="433"/>
      <c r="Y744" s="433"/>
      <c r="Z744" s="433"/>
    </row>
    <row r="745">
      <c r="A745" s="433"/>
      <c r="B745" s="433"/>
      <c r="C745" s="433"/>
      <c r="D745" s="433"/>
      <c r="E745" s="433"/>
      <c r="F745" s="433"/>
      <c r="G745" s="433"/>
      <c r="H745" s="433"/>
      <c r="I745" s="433"/>
      <c r="J745" s="433"/>
      <c r="K745" s="433"/>
      <c r="L745" s="433"/>
      <c r="M745" s="433"/>
      <c r="N745" s="433"/>
      <c r="O745" s="433"/>
      <c r="P745" s="433"/>
      <c r="Q745" s="433"/>
      <c r="R745" s="433"/>
      <c r="S745" s="433"/>
      <c r="T745" s="433"/>
      <c r="U745" s="433"/>
      <c r="V745" s="433"/>
      <c r="W745" s="433"/>
      <c r="X745" s="433"/>
      <c r="Y745" s="433"/>
      <c r="Z745" s="433"/>
    </row>
    <row r="746">
      <c r="A746" s="433"/>
      <c r="B746" s="433"/>
      <c r="C746" s="433"/>
      <c r="D746" s="433"/>
      <c r="E746" s="433"/>
      <c r="F746" s="433"/>
      <c r="G746" s="433"/>
      <c r="H746" s="433"/>
      <c r="I746" s="433"/>
      <c r="J746" s="433"/>
      <c r="K746" s="433"/>
      <c r="L746" s="433"/>
      <c r="M746" s="433"/>
      <c r="N746" s="433"/>
      <c r="O746" s="433"/>
      <c r="P746" s="433"/>
      <c r="Q746" s="433"/>
      <c r="R746" s="433"/>
      <c r="S746" s="433"/>
      <c r="T746" s="433"/>
      <c r="U746" s="433"/>
      <c r="V746" s="433"/>
      <c r="W746" s="433"/>
      <c r="X746" s="433"/>
      <c r="Y746" s="433"/>
      <c r="Z746" s="433"/>
    </row>
    <row r="747">
      <c r="A747" s="433"/>
      <c r="B747" s="433"/>
      <c r="C747" s="433"/>
      <c r="D747" s="433"/>
      <c r="E747" s="433"/>
      <c r="F747" s="433"/>
      <c r="G747" s="433"/>
      <c r="H747" s="433"/>
      <c r="I747" s="433"/>
      <c r="J747" s="433"/>
      <c r="K747" s="433"/>
      <c r="L747" s="433"/>
      <c r="M747" s="433"/>
      <c r="N747" s="433"/>
      <c r="O747" s="433"/>
      <c r="P747" s="433"/>
      <c r="Q747" s="433"/>
      <c r="R747" s="433"/>
      <c r="S747" s="433"/>
      <c r="T747" s="433"/>
      <c r="U747" s="433"/>
      <c r="V747" s="433"/>
      <c r="W747" s="433"/>
      <c r="X747" s="433"/>
      <c r="Y747" s="433"/>
      <c r="Z747" s="433"/>
    </row>
    <row r="748">
      <c r="A748" s="433"/>
      <c r="B748" s="433"/>
      <c r="C748" s="433"/>
      <c r="D748" s="433"/>
      <c r="E748" s="433"/>
      <c r="F748" s="433"/>
      <c r="G748" s="433"/>
      <c r="H748" s="433"/>
      <c r="I748" s="433"/>
      <c r="J748" s="433"/>
      <c r="K748" s="433"/>
      <c r="L748" s="433"/>
      <c r="M748" s="433"/>
      <c r="N748" s="433"/>
      <c r="O748" s="433"/>
      <c r="P748" s="433"/>
      <c r="Q748" s="433"/>
      <c r="R748" s="433"/>
      <c r="S748" s="433"/>
      <c r="T748" s="433"/>
      <c r="U748" s="433"/>
      <c r="V748" s="433"/>
      <c r="W748" s="433"/>
      <c r="X748" s="433"/>
      <c r="Y748" s="433"/>
      <c r="Z748" s="433"/>
    </row>
    <row r="749">
      <c r="A749" s="433"/>
      <c r="B749" s="433"/>
      <c r="C749" s="433"/>
      <c r="D749" s="433"/>
      <c r="E749" s="433"/>
      <c r="F749" s="433"/>
      <c r="G749" s="433"/>
      <c r="H749" s="433"/>
      <c r="I749" s="433"/>
      <c r="J749" s="433"/>
      <c r="K749" s="433"/>
      <c r="L749" s="433"/>
      <c r="M749" s="433"/>
      <c r="N749" s="433"/>
      <c r="O749" s="433"/>
      <c r="P749" s="433"/>
      <c r="Q749" s="433"/>
      <c r="R749" s="433"/>
      <c r="S749" s="433"/>
      <c r="T749" s="433"/>
      <c r="U749" s="433"/>
      <c r="V749" s="433"/>
      <c r="W749" s="433"/>
      <c r="X749" s="433"/>
      <c r="Y749" s="433"/>
      <c r="Z749" s="433"/>
    </row>
    <row r="750">
      <c r="A750" s="433"/>
      <c r="B750" s="433"/>
      <c r="C750" s="433"/>
      <c r="D750" s="433"/>
      <c r="E750" s="433"/>
      <c r="F750" s="433"/>
      <c r="G750" s="433"/>
      <c r="H750" s="433"/>
      <c r="I750" s="433"/>
      <c r="J750" s="433"/>
      <c r="K750" s="433"/>
      <c r="L750" s="433"/>
      <c r="M750" s="433"/>
      <c r="N750" s="433"/>
      <c r="O750" s="433"/>
      <c r="P750" s="433"/>
      <c r="Q750" s="433"/>
      <c r="R750" s="433"/>
      <c r="S750" s="433"/>
      <c r="T750" s="433"/>
      <c r="U750" s="433"/>
      <c r="V750" s="433"/>
      <c r="W750" s="433"/>
      <c r="X750" s="433"/>
      <c r="Y750" s="433"/>
      <c r="Z750" s="433"/>
    </row>
    <row r="751">
      <c r="A751" s="433"/>
      <c r="B751" s="433"/>
      <c r="C751" s="433"/>
      <c r="D751" s="433"/>
      <c r="E751" s="433"/>
      <c r="F751" s="433"/>
      <c r="G751" s="433"/>
      <c r="H751" s="433"/>
      <c r="I751" s="433"/>
      <c r="J751" s="433"/>
      <c r="K751" s="433"/>
      <c r="L751" s="433"/>
      <c r="M751" s="433"/>
      <c r="N751" s="433"/>
      <c r="O751" s="433"/>
      <c r="P751" s="433"/>
      <c r="Q751" s="433"/>
      <c r="R751" s="433"/>
      <c r="S751" s="433"/>
      <c r="T751" s="433"/>
      <c r="U751" s="433"/>
      <c r="V751" s="433"/>
      <c r="W751" s="433"/>
      <c r="X751" s="433"/>
      <c r="Y751" s="433"/>
      <c r="Z751" s="433"/>
    </row>
    <row r="752">
      <c r="A752" s="433"/>
      <c r="B752" s="433"/>
      <c r="C752" s="433"/>
      <c r="D752" s="433"/>
      <c r="E752" s="433"/>
      <c r="F752" s="433"/>
      <c r="G752" s="433"/>
      <c r="H752" s="433"/>
      <c r="I752" s="433"/>
      <c r="J752" s="433"/>
      <c r="K752" s="433"/>
      <c r="L752" s="433"/>
      <c r="M752" s="433"/>
      <c r="N752" s="433"/>
      <c r="O752" s="433"/>
      <c r="P752" s="433"/>
      <c r="Q752" s="433"/>
      <c r="R752" s="433"/>
      <c r="S752" s="433"/>
      <c r="T752" s="433"/>
      <c r="U752" s="433"/>
      <c r="V752" s="433"/>
      <c r="W752" s="433"/>
      <c r="X752" s="433"/>
      <c r="Y752" s="433"/>
      <c r="Z752" s="433"/>
    </row>
    <row r="753">
      <c r="A753" s="433"/>
      <c r="B753" s="433"/>
      <c r="C753" s="433"/>
      <c r="D753" s="433"/>
      <c r="E753" s="433"/>
      <c r="F753" s="433"/>
      <c r="G753" s="433"/>
      <c r="H753" s="433"/>
      <c r="I753" s="433"/>
      <c r="J753" s="433"/>
      <c r="K753" s="433"/>
      <c r="L753" s="433"/>
      <c r="M753" s="433"/>
      <c r="N753" s="433"/>
      <c r="O753" s="433"/>
      <c r="P753" s="433"/>
      <c r="Q753" s="433"/>
      <c r="R753" s="433"/>
      <c r="S753" s="433"/>
      <c r="T753" s="433"/>
      <c r="U753" s="433"/>
      <c r="V753" s="433"/>
      <c r="W753" s="433"/>
      <c r="X753" s="433"/>
      <c r="Y753" s="433"/>
      <c r="Z753" s="433"/>
    </row>
    <row r="754">
      <c r="A754" s="433"/>
      <c r="B754" s="433"/>
      <c r="C754" s="433"/>
      <c r="D754" s="433"/>
      <c r="E754" s="433"/>
      <c r="F754" s="433"/>
      <c r="G754" s="433"/>
      <c r="H754" s="433"/>
      <c r="I754" s="433"/>
      <c r="J754" s="433"/>
      <c r="K754" s="433"/>
      <c r="L754" s="433"/>
      <c r="M754" s="433"/>
      <c r="N754" s="433"/>
      <c r="O754" s="433"/>
      <c r="P754" s="433"/>
      <c r="Q754" s="433"/>
      <c r="R754" s="433"/>
      <c r="S754" s="433"/>
      <c r="T754" s="433"/>
      <c r="U754" s="433"/>
      <c r="V754" s="433"/>
      <c r="W754" s="433"/>
      <c r="X754" s="433"/>
      <c r="Y754" s="433"/>
      <c r="Z754" s="433"/>
    </row>
    <row r="755">
      <c r="A755" s="433"/>
      <c r="B755" s="433"/>
      <c r="C755" s="433"/>
      <c r="D755" s="433"/>
      <c r="E755" s="433"/>
      <c r="F755" s="433"/>
      <c r="G755" s="433"/>
      <c r="H755" s="433"/>
      <c r="I755" s="433"/>
      <c r="J755" s="433"/>
      <c r="K755" s="433"/>
      <c r="L755" s="433"/>
      <c r="M755" s="433"/>
      <c r="N755" s="433"/>
      <c r="O755" s="433"/>
      <c r="P755" s="433"/>
      <c r="Q755" s="433"/>
      <c r="R755" s="433"/>
      <c r="S755" s="433"/>
      <c r="T755" s="433"/>
      <c r="U755" s="433"/>
      <c r="V755" s="433"/>
      <c r="W755" s="433"/>
      <c r="X755" s="433"/>
      <c r="Y755" s="433"/>
      <c r="Z755" s="433"/>
    </row>
    <row r="756">
      <c r="A756" s="433"/>
      <c r="B756" s="433"/>
      <c r="C756" s="433"/>
      <c r="D756" s="433"/>
      <c r="E756" s="433"/>
      <c r="F756" s="433"/>
      <c r="G756" s="433"/>
      <c r="H756" s="433"/>
      <c r="I756" s="433"/>
      <c r="J756" s="433"/>
      <c r="K756" s="433"/>
      <c r="L756" s="433"/>
      <c r="M756" s="433"/>
      <c r="N756" s="433"/>
      <c r="O756" s="433"/>
      <c r="P756" s="433"/>
      <c r="Q756" s="433"/>
      <c r="R756" s="433"/>
      <c r="S756" s="433"/>
      <c r="T756" s="433"/>
      <c r="U756" s="433"/>
      <c r="V756" s="433"/>
      <c r="W756" s="433"/>
      <c r="X756" s="433"/>
      <c r="Y756" s="433"/>
      <c r="Z756" s="433"/>
    </row>
    <row r="757">
      <c r="A757" s="433"/>
      <c r="B757" s="433"/>
      <c r="C757" s="433"/>
      <c r="D757" s="433"/>
      <c r="E757" s="433"/>
      <c r="F757" s="433"/>
      <c r="G757" s="433"/>
      <c r="H757" s="433"/>
      <c r="I757" s="433"/>
      <c r="J757" s="433"/>
      <c r="K757" s="433"/>
      <c r="L757" s="433"/>
      <c r="M757" s="433"/>
      <c r="N757" s="433"/>
      <c r="O757" s="433"/>
      <c r="P757" s="433"/>
      <c r="Q757" s="433"/>
      <c r="R757" s="433"/>
      <c r="S757" s="433"/>
      <c r="T757" s="433"/>
      <c r="U757" s="433"/>
      <c r="V757" s="433"/>
      <c r="W757" s="433"/>
      <c r="X757" s="433"/>
      <c r="Y757" s="433"/>
      <c r="Z757" s="433"/>
    </row>
    <row r="758">
      <c r="A758" s="433"/>
      <c r="B758" s="433"/>
      <c r="C758" s="433"/>
      <c r="D758" s="433"/>
      <c r="E758" s="433"/>
      <c r="F758" s="433"/>
      <c r="G758" s="433"/>
      <c r="H758" s="433"/>
      <c r="I758" s="433"/>
      <c r="J758" s="433"/>
      <c r="K758" s="433"/>
      <c r="L758" s="433"/>
      <c r="M758" s="433"/>
      <c r="N758" s="433"/>
      <c r="O758" s="433"/>
      <c r="P758" s="433"/>
      <c r="Q758" s="433"/>
      <c r="R758" s="433"/>
      <c r="S758" s="433"/>
      <c r="T758" s="433"/>
      <c r="U758" s="433"/>
      <c r="V758" s="433"/>
      <c r="W758" s="433"/>
      <c r="X758" s="433"/>
      <c r="Y758" s="433"/>
      <c r="Z758" s="433"/>
    </row>
    <row r="759">
      <c r="A759" s="433"/>
      <c r="B759" s="433"/>
      <c r="C759" s="433"/>
      <c r="D759" s="433"/>
      <c r="E759" s="433"/>
      <c r="F759" s="433"/>
      <c r="G759" s="433"/>
      <c r="H759" s="433"/>
      <c r="I759" s="433"/>
      <c r="J759" s="433"/>
      <c r="K759" s="433"/>
      <c r="L759" s="433"/>
      <c r="M759" s="433"/>
      <c r="N759" s="433"/>
      <c r="O759" s="433"/>
      <c r="P759" s="433"/>
      <c r="Q759" s="433"/>
      <c r="R759" s="433"/>
      <c r="S759" s="433"/>
      <c r="T759" s="433"/>
      <c r="U759" s="433"/>
      <c r="V759" s="433"/>
      <c r="W759" s="433"/>
      <c r="X759" s="433"/>
      <c r="Y759" s="433"/>
      <c r="Z759" s="433"/>
    </row>
    <row r="760">
      <c r="A760" s="433"/>
      <c r="B760" s="433"/>
      <c r="C760" s="433"/>
      <c r="D760" s="433"/>
      <c r="E760" s="433"/>
      <c r="F760" s="433"/>
      <c r="G760" s="433"/>
      <c r="H760" s="433"/>
      <c r="I760" s="433"/>
      <c r="J760" s="433"/>
      <c r="K760" s="433"/>
      <c r="L760" s="433"/>
      <c r="M760" s="433"/>
      <c r="N760" s="433"/>
      <c r="O760" s="433"/>
      <c r="P760" s="433"/>
      <c r="Q760" s="433"/>
      <c r="R760" s="433"/>
      <c r="S760" s="433"/>
      <c r="T760" s="433"/>
      <c r="U760" s="433"/>
      <c r="V760" s="433"/>
      <c r="W760" s="433"/>
      <c r="X760" s="433"/>
      <c r="Y760" s="433"/>
      <c r="Z760" s="433"/>
    </row>
    <row r="761">
      <c r="A761" s="433"/>
      <c r="B761" s="433"/>
      <c r="C761" s="433"/>
      <c r="D761" s="433"/>
      <c r="E761" s="433"/>
      <c r="F761" s="433"/>
      <c r="G761" s="433"/>
      <c r="H761" s="433"/>
      <c r="I761" s="433"/>
      <c r="J761" s="433"/>
      <c r="K761" s="433"/>
      <c r="L761" s="433"/>
      <c r="M761" s="433"/>
      <c r="N761" s="433"/>
      <c r="O761" s="433"/>
      <c r="P761" s="433"/>
      <c r="Q761" s="433"/>
      <c r="R761" s="433"/>
      <c r="S761" s="433"/>
      <c r="T761" s="433"/>
      <c r="U761" s="433"/>
      <c r="V761" s="433"/>
      <c r="W761" s="433"/>
      <c r="X761" s="433"/>
      <c r="Y761" s="433"/>
      <c r="Z761" s="433"/>
    </row>
    <row r="762">
      <c r="A762" s="433"/>
      <c r="B762" s="433"/>
      <c r="C762" s="433"/>
      <c r="D762" s="433"/>
      <c r="E762" s="433"/>
      <c r="F762" s="433"/>
      <c r="G762" s="433"/>
      <c r="H762" s="433"/>
      <c r="I762" s="433"/>
      <c r="J762" s="433"/>
      <c r="K762" s="433"/>
      <c r="L762" s="433"/>
      <c r="M762" s="433"/>
      <c r="N762" s="433"/>
      <c r="O762" s="433"/>
      <c r="P762" s="433"/>
      <c r="Q762" s="433"/>
      <c r="R762" s="433"/>
      <c r="S762" s="433"/>
      <c r="T762" s="433"/>
      <c r="U762" s="433"/>
      <c r="V762" s="433"/>
      <c r="W762" s="433"/>
      <c r="X762" s="433"/>
      <c r="Y762" s="433"/>
      <c r="Z762" s="433"/>
    </row>
    <row r="763">
      <c r="A763" s="433"/>
      <c r="B763" s="433"/>
      <c r="C763" s="433"/>
      <c r="D763" s="433"/>
      <c r="E763" s="433"/>
      <c r="F763" s="433"/>
      <c r="G763" s="433"/>
      <c r="H763" s="433"/>
      <c r="I763" s="433"/>
      <c r="J763" s="433"/>
      <c r="K763" s="433"/>
      <c r="L763" s="433"/>
      <c r="M763" s="433"/>
      <c r="N763" s="433"/>
      <c r="O763" s="433"/>
      <c r="P763" s="433"/>
      <c r="Q763" s="433"/>
      <c r="R763" s="433"/>
      <c r="S763" s="433"/>
      <c r="T763" s="433"/>
      <c r="U763" s="433"/>
      <c r="V763" s="433"/>
      <c r="W763" s="433"/>
      <c r="X763" s="433"/>
      <c r="Y763" s="433"/>
      <c r="Z763" s="433"/>
    </row>
    <row r="764">
      <c r="A764" s="433"/>
      <c r="B764" s="433"/>
      <c r="C764" s="433"/>
      <c r="D764" s="433"/>
      <c r="E764" s="433"/>
      <c r="F764" s="433"/>
      <c r="G764" s="433"/>
      <c r="H764" s="433"/>
      <c r="I764" s="433"/>
      <c r="J764" s="433"/>
      <c r="K764" s="433"/>
      <c r="L764" s="433"/>
      <c r="M764" s="433"/>
      <c r="N764" s="433"/>
      <c r="O764" s="433"/>
      <c r="P764" s="433"/>
      <c r="Q764" s="433"/>
      <c r="R764" s="433"/>
      <c r="S764" s="433"/>
      <c r="T764" s="433"/>
      <c r="U764" s="433"/>
      <c r="V764" s="433"/>
      <c r="W764" s="433"/>
      <c r="X764" s="433"/>
      <c r="Y764" s="433"/>
      <c r="Z764" s="433"/>
    </row>
    <row r="765">
      <c r="A765" s="433"/>
      <c r="B765" s="433"/>
      <c r="C765" s="433"/>
      <c r="D765" s="433"/>
      <c r="E765" s="433"/>
      <c r="F765" s="433"/>
      <c r="G765" s="433"/>
      <c r="H765" s="433"/>
      <c r="I765" s="433"/>
      <c r="J765" s="433"/>
      <c r="K765" s="433"/>
      <c r="L765" s="433"/>
      <c r="M765" s="433"/>
      <c r="N765" s="433"/>
      <c r="O765" s="433"/>
      <c r="P765" s="433"/>
      <c r="Q765" s="433"/>
      <c r="R765" s="433"/>
      <c r="S765" s="433"/>
      <c r="T765" s="433"/>
      <c r="U765" s="433"/>
      <c r="V765" s="433"/>
      <c r="W765" s="433"/>
      <c r="X765" s="433"/>
      <c r="Y765" s="433"/>
      <c r="Z765" s="433"/>
    </row>
    <row r="766">
      <c r="A766" s="433"/>
      <c r="B766" s="433"/>
      <c r="C766" s="433"/>
      <c r="D766" s="433"/>
      <c r="E766" s="433"/>
      <c r="F766" s="433"/>
      <c r="G766" s="433"/>
      <c r="H766" s="433"/>
      <c r="I766" s="433"/>
      <c r="J766" s="433"/>
      <c r="K766" s="433"/>
      <c r="L766" s="433"/>
      <c r="M766" s="433"/>
      <c r="N766" s="433"/>
      <c r="O766" s="433"/>
      <c r="P766" s="433"/>
      <c r="Q766" s="433"/>
      <c r="R766" s="433"/>
      <c r="S766" s="433"/>
      <c r="T766" s="433"/>
      <c r="U766" s="433"/>
      <c r="V766" s="433"/>
      <c r="W766" s="433"/>
      <c r="X766" s="433"/>
      <c r="Y766" s="433"/>
      <c r="Z766" s="433"/>
    </row>
    <row r="767">
      <c r="A767" s="433"/>
      <c r="B767" s="433"/>
      <c r="C767" s="433"/>
      <c r="D767" s="433"/>
      <c r="E767" s="433"/>
      <c r="F767" s="433"/>
      <c r="G767" s="433"/>
      <c r="H767" s="433"/>
      <c r="I767" s="433"/>
      <c r="J767" s="433"/>
      <c r="K767" s="433"/>
      <c r="L767" s="433"/>
      <c r="M767" s="433"/>
      <c r="N767" s="433"/>
      <c r="O767" s="433"/>
      <c r="P767" s="433"/>
      <c r="Q767" s="433"/>
      <c r="R767" s="433"/>
      <c r="S767" s="433"/>
      <c r="T767" s="433"/>
      <c r="U767" s="433"/>
      <c r="V767" s="433"/>
      <c r="W767" s="433"/>
      <c r="X767" s="433"/>
      <c r="Y767" s="433"/>
      <c r="Z767" s="433"/>
    </row>
    <row r="768">
      <c r="A768" s="433"/>
      <c r="B768" s="433"/>
      <c r="C768" s="433"/>
      <c r="D768" s="433"/>
      <c r="E768" s="433"/>
      <c r="F768" s="433"/>
      <c r="G768" s="433"/>
      <c r="H768" s="433"/>
      <c r="I768" s="433"/>
      <c r="J768" s="433"/>
      <c r="K768" s="433"/>
      <c r="L768" s="433"/>
      <c r="M768" s="433"/>
      <c r="N768" s="433"/>
      <c r="O768" s="433"/>
      <c r="P768" s="433"/>
      <c r="Q768" s="433"/>
      <c r="R768" s="433"/>
      <c r="S768" s="433"/>
      <c r="T768" s="433"/>
      <c r="U768" s="433"/>
      <c r="V768" s="433"/>
      <c r="W768" s="433"/>
      <c r="X768" s="433"/>
      <c r="Y768" s="433"/>
      <c r="Z768" s="433"/>
    </row>
    <row r="769">
      <c r="A769" s="433"/>
      <c r="B769" s="433"/>
      <c r="C769" s="433"/>
      <c r="D769" s="433"/>
      <c r="E769" s="433"/>
      <c r="F769" s="433"/>
      <c r="G769" s="433"/>
      <c r="H769" s="433"/>
      <c r="I769" s="433"/>
      <c r="J769" s="433"/>
      <c r="K769" s="433"/>
      <c r="L769" s="433"/>
      <c r="M769" s="433"/>
      <c r="N769" s="433"/>
      <c r="O769" s="433"/>
      <c r="P769" s="433"/>
      <c r="Q769" s="433"/>
      <c r="R769" s="433"/>
      <c r="S769" s="433"/>
      <c r="T769" s="433"/>
      <c r="U769" s="433"/>
      <c r="V769" s="433"/>
      <c r="W769" s="433"/>
      <c r="X769" s="433"/>
      <c r="Y769" s="433"/>
      <c r="Z769" s="433"/>
    </row>
    <row r="770">
      <c r="A770" s="433"/>
      <c r="B770" s="433"/>
      <c r="C770" s="433"/>
      <c r="D770" s="433"/>
      <c r="E770" s="433"/>
      <c r="F770" s="433"/>
      <c r="G770" s="433"/>
      <c r="H770" s="433"/>
      <c r="I770" s="433"/>
      <c r="J770" s="433"/>
      <c r="K770" s="433"/>
      <c r="L770" s="433"/>
      <c r="M770" s="433"/>
      <c r="N770" s="433"/>
      <c r="O770" s="433"/>
      <c r="P770" s="433"/>
      <c r="Q770" s="433"/>
      <c r="R770" s="433"/>
      <c r="S770" s="433"/>
      <c r="T770" s="433"/>
      <c r="U770" s="433"/>
      <c r="V770" s="433"/>
      <c r="W770" s="433"/>
      <c r="X770" s="433"/>
      <c r="Y770" s="433"/>
      <c r="Z770" s="433"/>
    </row>
    <row r="771">
      <c r="A771" s="433"/>
      <c r="B771" s="433"/>
      <c r="C771" s="433"/>
      <c r="D771" s="433"/>
      <c r="E771" s="433"/>
      <c r="F771" s="433"/>
      <c r="G771" s="433"/>
      <c r="H771" s="433"/>
      <c r="I771" s="433"/>
      <c r="J771" s="433"/>
      <c r="K771" s="433"/>
      <c r="L771" s="433"/>
      <c r="M771" s="433"/>
      <c r="N771" s="433"/>
      <c r="O771" s="433"/>
      <c r="P771" s="433"/>
      <c r="Q771" s="433"/>
      <c r="R771" s="433"/>
      <c r="S771" s="433"/>
      <c r="T771" s="433"/>
      <c r="U771" s="433"/>
      <c r="V771" s="433"/>
      <c r="W771" s="433"/>
      <c r="X771" s="433"/>
      <c r="Y771" s="433"/>
      <c r="Z771" s="433"/>
    </row>
    <row r="772">
      <c r="A772" s="433"/>
      <c r="B772" s="433"/>
      <c r="C772" s="433"/>
      <c r="D772" s="433"/>
      <c r="E772" s="433"/>
      <c r="F772" s="433"/>
      <c r="G772" s="433"/>
      <c r="H772" s="433"/>
      <c r="I772" s="433"/>
      <c r="J772" s="433"/>
      <c r="K772" s="433"/>
      <c r="L772" s="433"/>
      <c r="M772" s="433"/>
      <c r="N772" s="433"/>
      <c r="O772" s="433"/>
      <c r="P772" s="433"/>
      <c r="Q772" s="433"/>
      <c r="R772" s="433"/>
      <c r="S772" s="433"/>
      <c r="T772" s="433"/>
      <c r="U772" s="433"/>
      <c r="V772" s="433"/>
      <c r="W772" s="433"/>
      <c r="X772" s="433"/>
      <c r="Y772" s="433"/>
      <c r="Z772" s="433"/>
    </row>
    <row r="773">
      <c r="A773" s="433"/>
      <c r="B773" s="433"/>
      <c r="C773" s="433"/>
      <c r="D773" s="433"/>
      <c r="E773" s="433"/>
      <c r="F773" s="433"/>
      <c r="G773" s="433"/>
      <c r="H773" s="433"/>
      <c r="I773" s="433"/>
      <c r="J773" s="433"/>
      <c r="K773" s="433"/>
      <c r="L773" s="433"/>
      <c r="M773" s="433"/>
      <c r="N773" s="433"/>
      <c r="O773" s="433"/>
      <c r="P773" s="433"/>
      <c r="Q773" s="433"/>
      <c r="R773" s="433"/>
      <c r="S773" s="433"/>
      <c r="T773" s="433"/>
      <c r="U773" s="433"/>
      <c r="V773" s="433"/>
      <c r="W773" s="433"/>
      <c r="X773" s="433"/>
      <c r="Y773" s="433"/>
      <c r="Z773" s="433"/>
    </row>
    <row r="774">
      <c r="A774" s="433"/>
      <c r="B774" s="433"/>
      <c r="C774" s="433"/>
      <c r="D774" s="433"/>
      <c r="E774" s="433"/>
      <c r="F774" s="433"/>
      <c r="G774" s="433"/>
      <c r="H774" s="433"/>
      <c r="I774" s="433"/>
      <c r="J774" s="433"/>
      <c r="K774" s="433"/>
      <c r="L774" s="433"/>
      <c r="M774" s="433"/>
      <c r="N774" s="433"/>
      <c r="O774" s="433"/>
      <c r="P774" s="433"/>
      <c r="Q774" s="433"/>
      <c r="R774" s="433"/>
      <c r="S774" s="433"/>
      <c r="T774" s="433"/>
      <c r="U774" s="433"/>
      <c r="V774" s="433"/>
      <c r="W774" s="433"/>
      <c r="X774" s="433"/>
      <c r="Y774" s="433"/>
      <c r="Z774" s="433"/>
    </row>
    <row r="775">
      <c r="A775" s="433"/>
      <c r="B775" s="433"/>
      <c r="C775" s="433"/>
      <c r="D775" s="433"/>
      <c r="E775" s="433"/>
      <c r="F775" s="433"/>
      <c r="G775" s="433"/>
      <c r="H775" s="433"/>
      <c r="I775" s="433"/>
      <c r="J775" s="433"/>
      <c r="K775" s="433"/>
      <c r="L775" s="433"/>
      <c r="M775" s="433"/>
      <c r="N775" s="433"/>
      <c r="O775" s="433"/>
      <c r="P775" s="433"/>
      <c r="Q775" s="433"/>
      <c r="R775" s="433"/>
      <c r="S775" s="433"/>
      <c r="T775" s="433"/>
      <c r="U775" s="433"/>
      <c r="V775" s="433"/>
      <c r="W775" s="433"/>
      <c r="X775" s="433"/>
      <c r="Y775" s="433"/>
      <c r="Z775" s="433"/>
    </row>
    <row r="776">
      <c r="A776" s="433"/>
      <c r="B776" s="433"/>
      <c r="C776" s="433"/>
      <c r="D776" s="433"/>
      <c r="E776" s="433"/>
      <c r="F776" s="433"/>
      <c r="G776" s="433"/>
      <c r="H776" s="433"/>
      <c r="I776" s="433"/>
      <c r="J776" s="433"/>
      <c r="K776" s="433"/>
      <c r="L776" s="433"/>
      <c r="M776" s="433"/>
      <c r="N776" s="433"/>
      <c r="O776" s="433"/>
      <c r="P776" s="433"/>
      <c r="Q776" s="433"/>
      <c r="R776" s="433"/>
      <c r="S776" s="433"/>
      <c r="T776" s="433"/>
      <c r="U776" s="433"/>
      <c r="V776" s="433"/>
      <c r="W776" s="433"/>
      <c r="X776" s="433"/>
      <c r="Y776" s="433"/>
      <c r="Z776" s="433"/>
    </row>
    <row r="777">
      <c r="A777" s="433"/>
      <c r="B777" s="433"/>
      <c r="C777" s="433"/>
      <c r="D777" s="433"/>
      <c r="E777" s="433"/>
      <c r="F777" s="433"/>
      <c r="G777" s="433"/>
      <c r="H777" s="433"/>
      <c r="I777" s="433"/>
      <c r="J777" s="433"/>
      <c r="K777" s="433"/>
      <c r="L777" s="433"/>
      <c r="M777" s="433"/>
      <c r="N777" s="433"/>
      <c r="O777" s="433"/>
      <c r="P777" s="433"/>
      <c r="Q777" s="433"/>
      <c r="R777" s="433"/>
      <c r="S777" s="433"/>
      <c r="T777" s="433"/>
      <c r="U777" s="433"/>
      <c r="V777" s="433"/>
      <c r="W777" s="433"/>
      <c r="X777" s="433"/>
      <c r="Y777" s="433"/>
      <c r="Z777" s="433"/>
    </row>
    <row r="778">
      <c r="A778" s="433"/>
      <c r="B778" s="433"/>
      <c r="C778" s="433"/>
      <c r="D778" s="433"/>
      <c r="E778" s="433"/>
      <c r="F778" s="433"/>
      <c r="G778" s="433"/>
      <c r="H778" s="433"/>
      <c r="I778" s="433"/>
      <c r="J778" s="433"/>
      <c r="K778" s="433"/>
      <c r="L778" s="433"/>
      <c r="M778" s="433"/>
      <c r="N778" s="433"/>
      <c r="O778" s="433"/>
      <c r="P778" s="433"/>
      <c r="Q778" s="433"/>
      <c r="R778" s="433"/>
      <c r="S778" s="433"/>
      <c r="T778" s="433"/>
      <c r="U778" s="433"/>
      <c r="V778" s="433"/>
      <c r="W778" s="433"/>
      <c r="X778" s="433"/>
      <c r="Y778" s="433"/>
      <c r="Z778" s="433"/>
    </row>
    <row r="779">
      <c r="A779" s="433"/>
      <c r="B779" s="433"/>
      <c r="C779" s="433"/>
      <c r="D779" s="433"/>
      <c r="E779" s="433"/>
      <c r="F779" s="433"/>
      <c r="G779" s="433"/>
      <c r="H779" s="433"/>
      <c r="I779" s="433"/>
      <c r="J779" s="433"/>
      <c r="K779" s="433"/>
      <c r="L779" s="433"/>
      <c r="M779" s="433"/>
      <c r="N779" s="433"/>
      <c r="O779" s="433"/>
      <c r="P779" s="433"/>
      <c r="Q779" s="433"/>
      <c r="R779" s="433"/>
      <c r="S779" s="433"/>
      <c r="T779" s="433"/>
      <c r="U779" s="433"/>
      <c r="V779" s="433"/>
      <c r="W779" s="433"/>
      <c r="X779" s="433"/>
      <c r="Y779" s="433"/>
      <c r="Z779" s="433"/>
    </row>
    <row r="780">
      <c r="A780" s="433"/>
      <c r="B780" s="433"/>
      <c r="C780" s="433"/>
      <c r="D780" s="433"/>
      <c r="E780" s="433"/>
      <c r="F780" s="433"/>
      <c r="G780" s="433"/>
      <c r="H780" s="433"/>
      <c r="I780" s="433"/>
      <c r="J780" s="433"/>
      <c r="K780" s="433"/>
      <c r="L780" s="433"/>
      <c r="M780" s="433"/>
      <c r="N780" s="433"/>
      <c r="O780" s="433"/>
      <c r="P780" s="433"/>
      <c r="Q780" s="433"/>
      <c r="R780" s="433"/>
      <c r="S780" s="433"/>
      <c r="T780" s="433"/>
      <c r="U780" s="433"/>
      <c r="V780" s="433"/>
      <c r="W780" s="433"/>
      <c r="X780" s="433"/>
      <c r="Y780" s="433"/>
      <c r="Z780" s="433"/>
    </row>
    <row r="781">
      <c r="A781" s="433"/>
      <c r="B781" s="433"/>
      <c r="C781" s="433"/>
      <c r="D781" s="433"/>
      <c r="E781" s="433"/>
      <c r="F781" s="433"/>
      <c r="G781" s="433"/>
      <c r="H781" s="433"/>
      <c r="I781" s="433"/>
      <c r="J781" s="433"/>
      <c r="K781" s="433"/>
      <c r="L781" s="433"/>
      <c r="M781" s="433"/>
      <c r="N781" s="433"/>
      <c r="O781" s="433"/>
      <c r="P781" s="433"/>
      <c r="Q781" s="433"/>
      <c r="R781" s="433"/>
      <c r="S781" s="433"/>
      <c r="T781" s="433"/>
      <c r="U781" s="433"/>
      <c r="V781" s="433"/>
      <c r="W781" s="433"/>
      <c r="X781" s="433"/>
      <c r="Y781" s="433"/>
      <c r="Z781" s="433"/>
    </row>
    <row r="782">
      <c r="A782" s="433"/>
      <c r="B782" s="433"/>
      <c r="C782" s="433"/>
      <c r="D782" s="433"/>
      <c r="E782" s="433"/>
      <c r="F782" s="433"/>
      <c r="G782" s="433"/>
      <c r="H782" s="433"/>
      <c r="I782" s="433"/>
      <c r="J782" s="433"/>
      <c r="K782" s="433"/>
      <c r="L782" s="433"/>
      <c r="M782" s="433"/>
      <c r="N782" s="433"/>
      <c r="O782" s="433"/>
      <c r="P782" s="433"/>
      <c r="Q782" s="433"/>
      <c r="R782" s="433"/>
      <c r="S782" s="433"/>
      <c r="T782" s="433"/>
      <c r="U782" s="433"/>
      <c r="V782" s="433"/>
      <c r="W782" s="433"/>
      <c r="X782" s="433"/>
      <c r="Y782" s="433"/>
      <c r="Z782" s="433"/>
    </row>
    <row r="783">
      <c r="A783" s="433"/>
      <c r="B783" s="433"/>
      <c r="C783" s="433"/>
      <c r="D783" s="433"/>
      <c r="E783" s="433"/>
      <c r="F783" s="433"/>
      <c r="G783" s="433"/>
      <c r="H783" s="433"/>
      <c r="I783" s="433"/>
      <c r="J783" s="433"/>
      <c r="K783" s="433"/>
      <c r="L783" s="433"/>
      <c r="M783" s="433"/>
      <c r="N783" s="433"/>
      <c r="O783" s="433"/>
      <c r="P783" s="433"/>
      <c r="Q783" s="433"/>
      <c r="R783" s="433"/>
      <c r="S783" s="433"/>
      <c r="T783" s="433"/>
      <c r="U783" s="433"/>
      <c r="V783" s="433"/>
      <c r="W783" s="433"/>
      <c r="X783" s="433"/>
      <c r="Y783" s="433"/>
      <c r="Z783" s="433"/>
    </row>
    <row r="784">
      <c r="A784" s="433"/>
      <c r="B784" s="433"/>
      <c r="C784" s="433"/>
      <c r="D784" s="433"/>
      <c r="E784" s="433"/>
      <c r="F784" s="433"/>
      <c r="G784" s="433"/>
      <c r="H784" s="433"/>
      <c r="I784" s="433"/>
      <c r="J784" s="433"/>
      <c r="K784" s="433"/>
      <c r="L784" s="433"/>
      <c r="M784" s="433"/>
      <c r="N784" s="433"/>
      <c r="O784" s="433"/>
      <c r="P784" s="433"/>
      <c r="Q784" s="433"/>
      <c r="R784" s="433"/>
      <c r="S784" s="433"/>
      <c r="T784" s="433"/>
      <c r="U784" s="433"/>
      <c r="V784" s="433"/>
      <c r="W784" s="433"/>
      <c r="X784" s="433"/>
      <c r="Y784" s="433"/>
      <c r="Z784" s="433"/>
    </row>
    <row r="785">
      <c r="A785" s="433"/>
      <c r="B785" s="433"/>
      <c r="C785" s="433"/>
      <c r="D785" s="433"/>
      <c r="E785" s="433"/>
      <c r="F785" s="433"/>
      <c r="G785" s="433"/>
      <c r="H785" s="433"/>
      <c r="I785" s="433"/>
      <c r="J785" s="433"/>
      <c r="K785" s="433"/>
      <c r="L785" s="433"/>
      <c r="M785" s="433"/>
      <c r="N785" s="433"/>
      <c r="O785" s="433"/>
      <c r="P785" s="433"/>
      <c r="Q785" s="433"/>
      <c r="R785" s="433"/>
      <c r="S785" s="433"/>
      <c r="T785" s="433"/>
      <c r="U785" s="433"/>
      <c r="V785" s="433"/>
      <c r="W785" s="433"/>
      <c r="X785" s="433"/>
      <c r="Y785" s="433"/>
      <c r="Z785" s="433"/>
    </row>
    <row r="786">
      <c r="A786" s="433"/>
      <c r="B786" s="433"/>
      <c r="C786" s="433"/>
      <c r="D786" s="433"/>
      <c r="E786" s="433"/>
      <c r="F786" s="433"/>
      <c r="G786" s="433"/>
      <c r="H786" s="433"/>
      <c r="I786" s="433"/>
      <c r="J786" s="433"/>
      <c r="K786" s="433"/>
      <c r="L786" s="433"/>
      <c r="M786" s="433"/>
      <c r="N786" s="433"/>
      <c r="O786" s="433"/>
      <c r="P786" s="433"/>
      <c r="Q786" s="433"/>
      <c r="R786" s="433"/>
      <c r="S786" s="433"/>
      <c r="T786" s="433"/>
      <c r="U786" s="433"/>
      <c r="V786" s="433"/>
      <c r="W786" s="433"/>
      <c r="X786" s="433"/>
      <c r="Y786" s="433"/>
      <c r="Z786" s="433"/>
    </row>
    <row r="787">
      <c r="A787" s="433"/>
      <c r="B787" s="433"/>
      <c r="C787" s="433"/>
      <c r="D787" s="433"/>
      <c r="E787" s="433"/>
      <c r="F787" s="433"/>
      <c r="G787" s="433"/>
      <c r="H787" s="433"/>
      <c r="I787" s="433"/>
      <c r="J787" s="433"/>
      <c r="K787" s="433"/>
      <c r="L787" s="433"/>
      <c r="M787" s="433"/>
      <c r="N787" s="433"/>
      <c r="O787" s="433"/>
      <c r="P787" s="433"/>
      <c r="Q787" s="433"/>
      <c r="R787" s="433"/>
      <c r="S787" s="433"/>
      <c r="T787" s="433"/>
      <c r="U787" s="433"/>
      <c r="V787" s="433"/>
      <c r="W787" s="433"/>
      <c r="X787" s="433"/>
      <c r="Y787" s="433"/>
      <c r="Z787" s="433"/>
    </row>
    <row r="788">
      <c r="A788" s="433"/>
      <c r="B788" s="433"/>
      <c r="C788" s="433"/>
      <c r="D788" s="433"/>
      <c r="E788" s="433"/>
      <c r="F788" s="433"/>
      <c r="G788" s="433"/>
      <c r="H788" s="433"/>
      <c r="I788" s="433"/>
      <c r="J788" s="433"/>
      <c r="K788" s="433"/>
      <c r="L788" s="433"/>
      <c r="M788" s="433"/>
      <c r="N788" s="433"/>
      <c r="O788" s="433"/>
      <c r="P788" s="433"/>
      <c r="Q788" s="433"/>
      <c r="R788" s="433"/>
      <c r="S788" s="433"/>
      <c r="T788" s="433"/>
      <c r="U788" s="433"/>
      <c r="V788" s="433"/>
      <c r="W788" s="433"/>
      <c r="X788" s="433"/>
      <c r="Y788" s="433"/>
      <c r="Z788" s="433"/>
    </row>
    <row r="789">
      <c r="A789" s="433"/>
      <c r="B789" s="433"/>
      <c r="C789" s="433"/>
      <c r="D789" s="433"/>
      <c r="E789" s="433"/>
      <c r="F789" s="433"/>
      <c r="G789" s="433"/>
      <c r="H789" s="433"/>
      <c r="I789" s="433"/>
      <c r="J789" s="433"/>
      <c r="K789" s="433"/>
      <c r="L789" s="433"/>
      <c r="M789" s="433"/>
      <c r="N789" s="433"/>
      <c r="O789" s="433"/>
      <c r="P789" s="433"/>
      <c r="Q789" s="433"/>
      <c r="R789" s="433"/>
      <c r="S789" s="433"/>
      <c r="T789" s="433"/>
      <c r="U789" s="433"/>
      <c r="V789" s="433"/>
      <c r="W789" s="433"/>
      <c r="X789" s="433"/>
      <c r="Y789" s="433"/>
      <c r="Z789" s="433"/>
    </row>
    <row r="790">
      <c r="A790" s="433"/>
      <c r="B790" s="433"/>
      <c r="C790" s="433"/>
      <c r="D790" s="433"/>
      <c r="E790" s="433"/>
      <c r="F790" s="433"/>
      <c r="G790" s="433"/>
      <c r="H790" s="433"/>
      <c r="I790" s="433"/>
      <c r="J790" s="433"/>
      <c r="K790" s="433"/>
      <c r="L790" s="433"/>
      <c r="M790" s="433"/>
      <c r="N790" s="433"/>
      <c r="O790" s="433"/>
      <c r="P790" s="433"/>
      <c r="Q790" s="433"/>
      <c r="R790" s="433"/>
      <c r="S790" s="433"/>
      <c r="T790" s="433"/>
      <c r="U790" s="433"/>
      <c r="V790" s="433"/>
      <c r="W790" s="433"/>
      <c r="X790" s="433"/>
      <c r="Y790" s="433"/>
      <c r="Z790" s="433"/>
    </row>
    <row r="791">
      <c r="A791" s="433"/>
      <c r="B791" s="433"/>
      <c r="C791" s="433"/>
      <c r="D791" s="433"/>
      <c r="E791" s="433"/>
      <c r="F791" s="433"/>
      <c r="G791" s="433"/>
      <c r="H791" s="433"/>
      <c r="I791" s="433"/>
      <c r="J791" s="433"/>
      <c r="K791" s="433"/>
      <c r="L791" s="433"/>
      <c r="M791" s="433"/>
      <c r="N791" s="433"/>
      <c r="O791" s="433"/>
      <c r="P791" s="433"/>
      <c r="Q791" s="433"/>
      <c r="R791" s="433"/>
      <c r="S791" s="433"/>
      <c r="T791" s="433"/>
      <c r="U791" s="433"/>
      <c r="V791" s="433"/>
      <c r="W791" s="433"/>
      <c r="X791" s="433"/>
      <c r="Y791" s="433"/>
      <c r="Z791" s="433"/>
    </row>
    <row r="792">
      <c r="A792" s="433"/>
      <c r="B792" s="433"/>
      <c r="C792" s="433"/>
      <c r="D792" s="433"/>
      <c r="E792" s="433"/>
      <c r="F792" s="433"/>
      <c r="G792" s="433"/>
      <c r="H792" s="433"/>
      <c r="I792" s="433"/>
      <c r="J792" s="433"/>
      <c r="K792" s="433"/>
      <c r="L792" s="433"/>
      <c r="M792" s="433"/>
      <c r="N792" s="433"/>
      <c r="O792" s="433"/>
      <c r="P792" s="433"/>
      <c r="Q792" s="433"/>
      <c r="R792" s="433"/>
      <c r="S792" s="433"/>
      <c r="T792" s="433"/>
      <c r="U792" s="433"/>
      <c r="V792" s="433"/>
      <c r="W792" s="433"/>
      <c r="X792" s="433"/>
      <c r="Y792" s="433"/>
      <c r="Z792" s="433"/>
    </row>
    <row r="793">
      <c r="A793" s="433"/>
      <c r="B793" s="433"/>
      <c r="C793" s="433"/>
      <c r="D793" s="433"/>
      <c r="E793" s="433"/>
      <c r="F793" s="433"/>
      <c r="G793" s="433"/>
      <c r="H793" s="433"/>
      <c r="I793" s="433"/>
      <c r="J793" s="433"/>
      <c r="K793" s="433"/>
      <c r="L793" s="433"/>
      <c r="M793" s="433"/>
      <c r="N793" s="433"/>
      <c r="O793" s="433"/>
      <c r="P793" s="433"/>
      <c r="Q793" s="433"/>
      <c r="R793" s="433"/>
      <c r="S793" s="433"/>
      <c r="T793" s="433"/>
      <c r="U793" s="433"/>
      <c r="V793" s="433"/>
      <c r="W793" s="433"/>
      <c r="X793" s="433"/>
      <c r="Y793" s="433"/>
      <c r="Z793" s="433"/>
    </row>
    <row r="794">
      <c r="A794" s="433"/>
      <c r="B794" s="433"/>
      <c r="C794" s="433"/>
      <c r="D794" s="433"/>
      <c r="E794" s="433"/>
      <c r="F794" s="433"/>
      <c r="G794" s="433"/>
      <c r="H794" s="433"/>
      <c r="I794" s="433"/>
      <c r="J794" s="433"/>
      <c r="K794" s="433"/>
      <c r="L794" s="433"/>
      <c r="M794" s="433"/>
      <c r="N794" s="433"/>
      <c r="O794" s="433"/>
      <c r="P794" s="433"/>
      <c r="Q794" s="433"/>
      <c r="R794" s="433"/>
      <c r="S794" s="433"/>
      <c r="T794" s="433"/>
      <c r="U794" s="433"/>
      <c r="V794" s="433"/>
      <c r="W794" s="433"/>
      <c r="X794" s="433"/>
      <c r="Y794" s="433"/>
      <c r="Z794" s="433"/>
    </row>
    <row r="795">
      <c r="A795" s="433"/>
      <c r="B795" s="433"/>
      <c r="C795" s="433"/>
      <c r="D795" s="433"/>
      <c r="E795" s="433"/>
      <c r="F795" s="433"/>
      <c r="G795" s="433"/>
      <c r="H795" s="433"/>
      <c r="I795" s="433"/>
      <c r="J795" s="433"/>
      <c r="K795" s="433"/>
      <c r="L795" s="433"/>
      <c r="M795" s="433"/>
      <c r="N795" s="433"/>
      <c r="O795" s="433"/>
      <c r="P795" s="433"/>
      <c r="Q795" s="433"/>
      <c r="R795" s="433"/>
      <c r="S795" s="433"/>
      <c r="T795" s="433"/>
      <c r="U795" s="433"/>
      <c r="V795" s="433"/>
      <c r="W795" s="433"/>
      <c r="X795" s="433"/>
      <c r="Y795" s="433"/>
      <c r="Z795" s="433"/>
    </row>
    <row r="796">
      <c r="A796" s="433"/>
      <c r="B796" s="433"/>
      <c r="C796" s="433"/>
      <c r="D796" s="433"/>
      <c r="E796" s="433"/>
      <c r="F796" s="433"/>
      <c r="G796" s="433"/>
      <c r="H796" s="433"/>
      <c r="I796" s="433"/>
      <c r="J796" s="433"/>
      <c r="K796" s="433"/>
      <c r="L796" s="433"/>
      <c r="M796" s="433"/>
      <c r="N796" s="433"/>
      <c r="O796" s="433"/>
      <c r="P796" s="433"/>
      <c r="Q796" s="433"/>
      <c r="R796" s="433"/>
      <c r="S796" s="433"/>
      <c r="T796" s="433"/>
      <c r="U796" s="433"/>
      <c r="V796" s="433"/>
      <c r="W796" s="433"/>
      <c r="X796" s="433"/>
      <c r="Y796" s="433"/>
      <c r="Z796" s="433"/>
    </row>
    <row r="797">
      <c r="A797" s="433"/>
      <c r="B797" s="433"/>
      <c r="C797" s="433"/>
      <c r="D797" s="433"/>
      <c r="E797" s="433"/>
      <c r="F797" s="433"/>
      <c r="G797" s="433"/>
      <c r="H797" s="433"/>
      <c r="I797" s="433"/>
      <c r="J797" s="433"/>
      <c r="K797" s="433"/>
      <c r="L797" s="433"/>
      <c r="M797" s="433"/>
      <c r="N797" s="433"/>
      <c r="O797" s="433"/>
      <c r="P797" s="433"/>
      <c r="Q797" s="433"/>
      <c r="R797" s="433"/>
      <c r="S797" s="433"/>
      <c r="T797" s="433"/>
      <c r="U797" s="433"/>
      <c r="V797" s="433"/>
      <c r="W797" s="433"/>
      <c r="X797" s="433"/>
      <c r="Y797" s="433"/>
      <c r="Z797" s="433"/>
    </row>
    <row r="798">
      <c r="A798" s="433"/>
      <c r="B798" s="433"/>
      <c r="C798" s="433"/>
      <c r="D798" s="433"/>
      <c r="E798" s="433"/>
      <c r="F798" s="433"/>
      <c r="G798" s="433"/>
      <c r="H798" s="433"/>
      <c r="I798" s="433"/>
      <c r="J798" s="433"/>
      <c r="K798" s="433"/>
      <c r="L798" s="433"/>
      <c r="M798" s="433"/>
      <c r="N798" s="433"/>
      <c r="O798" s="433"/>
      <c r="P798" s="433"/>
      <c r="Q798" s="433"/>
      <c r="R798" s="433"/>
      <c r="S798" s="433"/>
      <c r="T798" s="433"/>
      <c r="U798" s="433"/>
      <c r="V798" s="433"/>
      <c r="W798" s="433"/>
      <c r="X798" s="433"/>
      <c r="Y798" s="433"/>
      <c r="Z798" s="433"/>
    </row>
    <row r="799">
      <c r="A799" s="433"/>
      <c r="B799" s="433"/>
      <c r="C799" s="433"/>
      <c r="D799" s="433"/>
      <c r="E799" s="433"/>
      <c r="F799" s="433"/>
      <c r="G799" s="433"/>
      <c r="H799" s="433"/>
      <c r="I799" s="433"/>
      <c r="J799" s="433"/>
      <c r="K799" s="433"/>
      <c r="L799" s="433"/>
      <c r="M799" s="433"/>
      <c r="N799" s="433"/>
      <c r="O799" s="433"/>
      <c r="P799" s="433"/>
      <c r="Q799" s="433"/>
      <c r="R799" s="433"/>
      <c r="S799" s="433"/>
      <c r="T799" s="433"/>
      <c r="U799" s="433"/>
      <c r="V799" s="433"/>
      <c r="W799" s="433"/>
      <c r="X799" s="433"/>
      <c r="Y799" s="433"/>
      <c r="Z799" s="433"/>
    </row>
    <row r="800">
      <c r="A800" s="433"/>
      <c r="B800" s="433"/>
      <c r="C800" s="433"/>
      <c r="D800" s="433"/>
      <c r="E800" s="433"/>
      <c r="F800" s="433"/>
      <c r="G800" s="433"/>
      <c r="H800" s="433"/>
      <c r="I800" s="433"/>
      <c r="J800" s="433"/>
      <c r="K800" s="433"/>
      <c r="L800" s="433"/>
      <c r="M800" s="433"/>
      <c r="N800" s="433"/>
      <c r="O800" s="433"/>
      <c r="P800" s="433"/>
      <c r="Q800" s="433"/>
      <c r="R800" s="433"/>
      <c r="S800" s="433"/>
      <c r="T800" s="433"/>
      <c r="U800" s="433"/>
      <c r="V800" s="433"/>
      <c r="W800" s="433"/>
      <c r="X800" s="433"/>
      <c r="Y800" s="433"/>
      <c r="Z800" s="433"/>
    </row>
    <row r="801">
      <c r="A801" s="433"/>
      <c r="B801" s="433"/>
      <c r="C801" s="433"/>
      <c r="D801" s="433"/>
      <c r="E801" s="433"/>
      <c r="F801" s="433"/>
      <c r="G801" s="433"/>
      <c r="H801" s="433"/>
      <c r="I801" s="433"/>
      <c r="J801" s="433"/>
      <c r="K801" s="433"/>
      <c r="L801" s="433"/>
      <c r="M801" s="433"/>
      <c r="N801" s="433"/>
      <c r="O801" s="433"/>
      <c r="P801" s="433"/>
      <c r="Q801" s="433"/>
      <c r="R801" s="433"/>
      <c r="S801" s="433"/>
      <c r="T801" s="433"/>
      <c r="U801" s="433"/>
      <c r="V801" s="433"/>
      <c r="W801" s="433"/>
      <c r="X801" s="433"/>
      <c r="Y801" s="433"/>
      <c r="Z801" s="433"/>
    </row>
    <row r="802">
      <c r="A802" s="433"/>
      <c r="B802" s="433"/>
      <c r="C802" s="433"/>
      <c r="D802" s="433"/>
      <c r="E802" s="433"/>
      <c r="F802" s="433"/>
      <c r="G802" s="433"/>
      <c r="H802" s="433"/>
      <c r="I802" s="433"/>
      <c r="J802" s="433"/>
      <c r="K802" s="433"/>
      <c r="L802" s="433"/>
      <c r="M802" s="433"/>
      <c r="N802" s="433"/>
      <c r="O802" s="433"/>
      <c r="P802" s="433"/>
      <c r="Q802" s="433"/>
      <c r="R802" s="433"/>
      <c r="S802" s="433"/>
      <c r="T802" s="433"/>
      <c r="U802" s="433"/>
      <c r="V802" s="433"/>
      <c r="W802" s="433"/>
      <c r="X802" s="433"/>
      <c r="Y802" s="433"/>
      <c r="Z802" s="433"/>
    </row>
    <row r="803">
      <c r="A803" s="433"/>
      <c r="B803" s="433"/>
      <c r="C803" s="433"/>
      <c r="D803" s="433"/>
      <c r="E803" s="433"/>
      <c r="F803" s="433"/>
      <c r="G803" s="433"/>
      <c r="H803" s="433"/>
      <c r="I803" s="433"/>
      <c r="J803" s="433"/>
      <c r="K803" s="433"/>
      <c r="L803" s="433"/>
      <c r="M803" s="433"/>
      <c r="N803" s="433"/>
      <c r="O803" s="433"/>
      <c r="P803" s="433"/>
      <c r="Q803" s="433"/>
      <c r="R803" s="433"/>
      <c r="S803" s="433"/>
      <c r="T803" s="433"/>
      <c r="U803" s="433"/>
      <c r="V803" s="433"/>
      <c r="W803" s="433"/>
      <c r="X803" s="433"/>
      <c r="Y803" s="433"/>
      <c r="Z803" s="433"/>
    </row>
    <row r="804">
      <c r="A804" s="433"/>
      <c r="B804" s="433"/>
      <c r="C804" s="433"/>
      <c r="D804" s="433"/>
      <c r="E804" s="433"/>
      <c r="F804" s="433"/>
      <c r="G804" s="433"/>
      <c r="H804" s="433"/>
      <c r="I804" s="433"/>
      <c r="J804" s="433"/>
      <c r="K804" s="433"/>
      <c r="L804" s="433"/>
      <c r="M804" s="433"/>
      <c r="N804" s="433"/>
      <c r="O804" s="433"/>
      <c r="P804" s="433"/>
      <c r="Q804" s="433"/>
      <c r="R804" s="433"/>
      <c r="S804" s="433"/>
      <c r="T804" s="433"/>
      <c r="U804" s="433"/>
      <c r="V804" s="433"/>
      <c r="W804" s="433"/>
      <c r="X804" s="433"/>
      <c r="Y804" s="433"/>
      <c r="Z804" s="433"/>
    </row>
    <row r="805">
      <c r="A805" s="433"/>
      <c r="B805" s="433"/>
      <c r="C805" s="433"/>
      <c r="D805" s="433"/>
      <c r="E805" s="433"/>
      <c r="F805" s="433"/>
      <c r="G805" s="433"/>
      <c r="H805" s="433"/>
      <c r="I805" s="433"/>
      <c r="J805" s="433"/>
      <c r="K805" s="433"/>
      <c r="L805" s="433"/>
      <c r="M805" s="433"/>
      <c r="N805" s="433"/>
      <c r="O805" s="433"/>
      <c r="P805" s="433"/>
      <c r="Q805" s="433"/>
      <c r="R805" s="433"/>
      <c r="S805" s="433"/>
      <c r="T805" s="433"/>
      <c r="U805" s="433"/>
      <c r="V805" s="433"/>
      <c r="W805" s="433"/>
      <c r="X805" s="433"/>
      <c r="Y805" s="433"/>
      <c r="Z805" s="433"/>
    </row>
    <row r="806">
      <c r="A806" s="433"/>
      <c r="B806" s="433"/>
      <c r="C806" s="433"/>
      <c r="D806" s="433"/>
      <c r="E806" s="433"/>
      <c r="F806" s="433"/>
      <c r="G806" s="433"/>
      <c r="H806" s="433"/>
      <c r="I806" s="433"/>
      <c r="J806" s="433"/>
      <c r="K806" s="433"/>
      <c r="L806" s="433"/>
      <c r="M806" s="433"/>
      <c r="N806" s="433"/>
      <c r="O806" s="433"/>
      <c r="P806" s="433"/>
      <c r="Q806" s="433"/>
      <c r="R806" s="433"/>
      <c r="S806" s="433"/>
      <c r="T806" s="433"/>
      <c r="U806" s="433"/>
      <c r="V806" s="433"/>
      <c r="W806" s="433"/>
      <c r="X806" s="433"/>
      <c r="Y806" s="433"/>
      <c r="Z806" s="433"/>
    </row>
    <row r="807">
      <c r="A807" s="433"/>
      <c r="B807" s="433"/>
      <c r="C807" s="433"/>
      <c r="D807" s="433"/>
      <c r="E807" s="433"/>
      <c r="F807" s="433"/>
      <c r="G807" s="433"/>
      <c r="H807" s="433"/>
      <c r="I807" s="433"/>
      <c r="J807" s="433"/>
      <c r="K807" s="433"/>
      <c r="L807" s="433"/>
      <c r="M807" s="433"/>
      <c r="N807" s="433"/>
      <c r="O807" s="433"/>
      <c r="P807" s="433"/>
      <c r="Q807" s="433"/>
      <c r="R807" s="433"/>
      <c r="S807" s="433"/>
      <c r="T807" s="433"/>
      <c r="U807" s="433"/>
      <c r="V807" s="433"/>
      <c r="W807" s="433"/>
      <c r="X807" s="433"/>
      <c r="Y807" s="433"/>
      <c r="Z807" s="433"/>
    </row>
    <row r="808">
      <c r="A808" s="433"/>
      <c r="B808" s="433"/>
      <c r="C808" s="433"/>
      <c r="D808" s="433"/>
      <c r="E808" s="433"/>
      <c r="F808" s="433"/>
      <c r="G808" s="433"/>
      <c r="H808" s="433"/>
      <c r="I808" s="433"/>
      <c r="J808" s="433"/>
      <c r="K808" s="433"/>
      <c r="L808" s="433"/>
      <c r="M808" s="433"/>
      <c r="N808" s="433"/>
      <c r="O808" s="433"/>
      <c r="P808" s="433"/>
      <c r="Q808" s="433"/>
      <c r="R808" s="433"/>
      <c r="S808" s="433"/>
      <c r="T808" s="433"/>
      <c r="U808" s="433"/>
      <c r="V808" s="433"/>
      <c r="W808" s="433"/>
      <c r="X808" s="433"/>
      <c r="Y808" s="433"/>
      <c r="Z808" s="433"/>
    </row>
    <row r="809">
      <c r="A809" s="433"/>
      <c r="B809" s="433"/>
      <c r="C809" s="433"/>
      <c r="D809" s="433"/>
      <c r="E809" s="433"/>
      <c r="F809" s="433"/>
      <c r="G809" s="433"/>
      <c r="H809" s="433"/>
      <c r="I809" s="433"/>
      <c r="J809" s="433"/>
      <c r="K809" s="433"/>
      <c r="L809" s="433"/>
      <c r="M809" s="433"/>
      <c r="N809" s="433"/>
      <c r="O809" s="433"/>
      <c r="P809" s="433"/>
      <c r="Q809" s="433"/>
      <c r="R809" s="433"/>
      <c r="S809" s="433"/>
      <c r="T809" s="433"/>
      <c r="U809" s="433"/>
      <c r="V809" s="433"/>
      <c r="W809" s="433"/>
      <c r="X809" s="433"/>
      <c r="Y809" s="433"/>
      <c r="Z809" s="433"/>
    </row>
    <row r="810">
      <c r="A810" s="433"/>
      <c r="B810" s="433"/>
      <c r="C810" s="433"/>
      <c r="D810" s="433"/>
      <c r="E810" s="433"/>
      <c r="F810" s="433"/>
      <c r="G810" s="433"/>
      <c r="H810" s="433"/>
      <c r="I810" s="433"/>
      <c r="J810" s="433"/>
      <c r="K810" s="433"/>
      <c r="L810" s="433"/>
      <c r="M810" s="433"/>
      <c r="N810" s="433"/>
      <c r="O810" s="433"/>
      <c r="P810" s="433"/>
      <c r="Q810" s="433"/>
      <c r="R810" s="433"/>
      <c r="S810" s="433"/>
      <c r="T810" s="433"/>
      <c r="U810" s="433"/>
      <c r="V810" s="433"/>
      <c r="W810" s="433"/>
      <c r="X810" s="433"/>
      <c r="Y810" s="433"/>
      <c r="Z810" s="433"/>
    </row>
    <row r="811">
      <c r="A811" s="433"/>
      <c r="B811" s="433"/>
      <c r="C811" s="433"/>
      <c r="D811" s="433"/>
      <c r="E811" s="433"/>
      <c r="F811" s="433"/>
      <c r="G811" s="433"/>
      <c r="H811" s="433"/>
      <c r="I811" s="433"/>
      <c r="J811" s="433"/>
      <c r="K811" s="433"/>
      <c r="L811" s="433"/>
      <c r="M811" s="433"/>
      <c r="N811" s="433"/>
      <c r="O811" s="433"/>
      <c r="P811" s="433"/>
      <c r="Q811" s="433"/>
      <c r="R811" s="433"/>
      <c r="S811" s="433"/>
      <c r="T811" s="433"/>
      <c r="U811" s="433"/>
      <c r="V811" s="433"/>
      <c r="W811" s="433"/>
      <c r="X811" s="433"/>
      <c r="Y811" s="433"/>
      <c r="Z811" s="433"/>
    </row>
    <row r="812">
      <c r="A812" s="433"/>
      <c r="B812" s="433"/>
      <c r="C812" s="433"/>
      <c r="D812" s="433"/>
      <c r="E812" s="433"/>
      <c r="F812" s="433"/>
      <c r="G812" s="433"/>
      <c r="H812" s="433"/>
      <c r="I812" s="433"/>
      <c r="J812" s="433"/>
      <c r="K812" s="433"/>
      <c r="L812" s="433"/>
      <c r="M812" s="433"/>
      <c r="N812" s="433"/>
      <c r="O812" s="433"/>
      <c r="P812" s="433"/>
      <c r="Q812" s="433"/>
      <c r="R812" s="433"/>
      <c r="S812" s="433"/>
      <c r="T812" s="433"/>
      <c r="U812" s="433"/>
      <c r="V812" s="433"/>
      <c r="W812" s="433"/>
      <c r="X812" s="433"/>
      <c r="Y812" s="433"/>
      <c r="Z812" s="433"/>
    </row>
    <row r="813">
      <c r="A813" s="433"/>
      <c r="B813" s="433"/>
      <c r="C813" s="433"/>
      <c r="D813" s="433"/>
      <c r="E813" s="433"/>
      <c r="F813" s="433"/>
      <c r="G813" s="433"/>
      <c r="H813" s="433"/>
      <c r="I813" s="433"/>
      <c r="J813" s="433"/>
      <c r="K813" s="433"/>
      <c r="L813" s="433"/>
      <c r="M813" s="433"/>
      <c r="N813" s="433"/>
      <c r="O813" s="433"/>
      <c r="P813" s="433"/>
      <c r="Q813" s="433"/>
      <c r="R813" s="433"/>
      <c r="S813" s="433"/>
      <c r="T813" s="433"/>
      <c r="U813" s="433"/>
      <c r="V813" s="433"/>
      <c r="W813" s="433"/>
      <c r="X813" s="433"/>
      <c r="Y813" s="433"/>
      <c r="Z813" s="433"/>
    </row>
    <row r="814">
      <c r="A814" s="433"/>
      <c r="B814" s="433"/>
      <c r="C814" s="433"/>
      <c r="D814" s="433"/>
      <c r="E814" s="433"/>
      <c r="F814" s="433"/>
      <c r="G814" s="433"/>
      <c r="H814" s="433"/>
      <c r="I814" s="433"/>
      <c r="J814" s="433"/>
      <c r="K814" s="433"/>
      <c r="L814" s="433"/>
      <c r="M814" s="433"/>
      <c r="N814" s="433"/>
      <c r="O814" s="433"/>
      <c r="P814" s="433"/>
      <c r="Q814" s="433"/>
      <c r="R814" s="433"/>
      <c r="S814" s="433"/>
      <c r="T814" s="433"/>
      <c r="U814" s="433"/>
      <c r="V814" s="433"/>
      <c r="W814" s="433"/>
      <c r="X814" s="433"/>
      <c r="Y814" s="433"/>
      <c r="Z814" s="433"/>
    </row>
    <row r="815">
      <c r="A815" s="433"/>
      <c r="B815" s="433"/>
      <c r="C815" s="433"/>
      <c r="D815" s="433"/>
      <c r="E815" s="433"/>
      <c r="F815" s="433"/>
      <c r="G815" s="433"/>
      <c r="H815" s="433"/>
      <c r="I815" s="433"/>
      <c r="J815" s="433"/>
      <c r="K815" s="433"/>
      <c r="L815" s="433"/>
      <c r="M815" s="433"/>
      <c r="N815" s="433"/>
      <c r="O815" s="433"/>
      <c r="P815" s="433"/>
      <c r="Q815" s="433"/>
      <c r="R815" s="433"/>
      <c r="S815" s="433"/>
      <c r="T815" s="433"/>
      <c r="U815" s="433"/>
      <c r="V815" s="433"/>
      <c r="W815" s="433"/>
      <c r="X815" s="433"/>
      <c r="Y815" s="433"/>
      <c r="Z815" s="433"/>
    </row>
    <row r="816">
      <c r="A816" s="433"/>
      <c r="B816" s="433"/>
      <c r="C816" s="433"/>
      <c r="D816" s="433"/>
      <c r="E816" s="433"/>
      <c r="F816" s="433"/>
      <c r="G816" s="433"/>
      <c r="H816" s="433"/>
      <c r="I816" s="433"/>
      <c r="J816" s="433"/>
      <c r="K816" s="433"/>
      <c r="L816" s="433"/>
      <c r="M816" s="433"/>
      <c r="N816" s="433"/>
      <c r="O816" s="433"/>
      <c r="P816" s="433"/>
      <c r="Q816" s="433"/>
      <c r="R816" s="433"/>
      <c r="S816" s="433"/>
      <c r="T816" s="433"/>
      <c r="U816" s="433"/>
      <c r="V816" s="433"/>
      <c r="W816" s="433"/>
      <c r="X816" s="433"/>
      <c r="Y816" s="433"/>
      <c r="Z816" s="433"/>
    </row>
    <row r="817">
      <c r="A817" s="433"/>
      <c r="B817" s="433"/>
      <c r="C817" s="433"/>
      <c r="D817" s="433"/>
      <c r="E817" s="433"/>
      <c r="F817" s="433"/>
      <c r="G817" s="433"/>
      <c r="H817" s="433"/>
      <c r="I817" s="433"/>
      <c r="J817" s="433"/>
      <c r="K817" s="433"/>
      <c r="L817" s="433"/>
      <c r="M817" s="433"/>
      <c r="N817" s="433"/>
      <c r="O817" s="433"/>
      <c r="P817" s="433"/>
      <c r="Q817" s="433"/>
      <c r="R817" s="433"/>
      <c r="S817" s="433"/>
      <c r="T817" s="433"/>
      <c r="U817" s="433"/>
      <c r="V817" s="433"/>
      <c r="W817" s="433"/>
      <c r="X817" s="433"/>
      <c r="Y817" s="433"/>
      <c r="Z817" s="433"/>
    </row>
    <row r="818">
      <c r="A818" s="433"/>
      <c r="B818" s="433"/>
      <c r="C818" s="433"/>
      <c r="D818" s="433"/>
      <c r="E818" s="433"/>
      <c r="F818" s="433"/>
      <c r="G818" s="433"/>
      <c r="H818" s="433"/>
      <c r="I818" s="433"/>
      <c r="J818" s="433"/>
      <c r="K818" s="433"/>
      <c r="L818" s="433"/>
      <c r="M818" s="433"/>
      <c r="N818" s="433"/>
      <c r="O818" s="433"/>
      <c r="P818" s="433"/>
      <c r="Q818" s="433"/>
      <c r="R818" s="433"/>
      <c r="S818" s="433"/>
      <c r="T818" s="433"/>
      <c r="U818" s="433"/>
      <c r="V818" s="433"/>
      <c r="W818" s="433"/>
      <c r="X818" s="433"/>
      <c r="Y818" s="433"/>
      <c r="Z818" s="433"/>
    </row>
    <row r="819">
      <c r="A819" s="433"/>
      <c r="B819" s="433"/>
      <c r="C819" s="433"/>
      <c r="D819" s="433"/>
      <c r="E819" s="433"/>
      <c r="F819" s="433"/>
      <c r="G819" s="433"/>
      <c r="H819" s="433"/>
      <c r="I819" s="433"/>
      <c r="J819" s="433"/>
      <c r="K819" s="433"/>
      <c r="L819" s="433"/>
      <c r="M819" s="433"/>
      <c r="N819" s="433"/>
      <c r="O819" s="433"/>
      <c r="P819" s="433"/>
      <c r="Q819" s="433"/>
      <c r="R819" s="433"/>
      <c r="S819" s="433"/>
      <c r="T819" s="433"/>
      <c r="U819" s="433"/>
      <c r="V819" s="433"/>
      <c r="W819" s="433"/>
      <c r="X819" s="433"/>
      <c r="Y819" s="433"/>
      <c r="Z819" s="433"/>
    </row>
    <row r="820">
      <c r="A820" s="433"/>
      <c r="B820" s="433"/>
      <c r="C820" s="433"/>
      <c r="D820" s="433"/>
      <c r="E820" s="433"/>
      <c r="F820" s="433"/>
      <c r="G820" s="433"/>
      <c r="H820" s="433"/>
      <c r="I820" s="433"/>
      <c r="J820" s="433"/>
      <c r="K820" s="433"/>
      <c r="L820" s="433"/>
      <c r="M820" s="433"/>
      <c r="N820" s="433"/>
      <c r="O820" s="433"/>
      <c r="P820" s="433"/>
      <c r="Q820" s="433"/>
      <c r="R820" s="433"/>
      <c r="S820" s="433"/>
      <c r="T820" s="433"/>
      <c r="U820" s="433"/>
      <c r="V820" s="433"/>
      <c r="W820" s="433"/>
      <c r="X820" s="433"/>
      <c r="Y820" s="433"/>
      <c r="Z820" s="433"/>
    </row>
    <row r="821">
      <c r="A821" s="433"/>
      <c r="B821" s="433"/>
      <c r="C821" s="433"/>
      <c r="D821" s="433"/>
      <c r="E821" s="433"/>
      <c r="F821" s="433"/>
      <c r="G821" s="433"/>
      <c r="H821" s="433"/>
      <c r="I821" s="433"/>
      <c r="J821" s="433"/>
      <c r="K821" s="433"/>
      <c r="L821" s="433"/>
      <c r="M821" s="433"/>
      <c r="N821" s="433"/>
      <c r="O821" s="433"/>
      <c r="P821" s="433"/>
      <c r="Q821" s="433"/>
      <c r="R821" s="433"/>
      <c r="S821" s="433"/>
      <c r="T821" s="433"/>
      <c r="U821" s="433"/>
      <c r="V821" s="433"/>
      <c r="W821" s="433"/>
      <c r="X821" s="433"/>
      <c r="Y821" s="433"/>
      <c r="Z821" s="433"/>
    </row>
    <row r="822">
      <c r="A822" s="433"/>
      <c r="B822" s="433"/>
      <c r="C822" s="433"/>
      <c r="D822" s="433"/>
      <c r="E822" s="433"/>
      <c r="F822" s="433"/>
      <c r="G822" s="433"/>
      <c r="H822" s="433"/>
      <c r="I822" s="433"/>
      <c r="J822" s="433"/>
      <c r="K822" s="433"/>
      <c r="L822" s="433"/>
      <c r="M822" s="433"/>
      <c r="N822" s="433"/>
      <c r="O822" s="433"/>
      <c r="P822" s="433"/>
      <c r="Q822" s="433"/>
      <c r="R822" s="433"/>
      <c r="S822" s="433"/>
      <c r="T822" s="433"/>
      <c r="U822" s="433"/>
      <c r="V822" s="433"/>
      <c r="W822" s="433"/>
      <c r="X822" s="433"/>
      <c r="Y822" s="433"/>
      <c r="Z822" s="433"/>
    </row>
    <row r="823">
      <c r="A823" s="433"/>
      <c r="B823" s="433"/>
      <c r="C823" s="433"/>
      <c r="D823" s="433"/>
      <c r="E823" s="433"/>
      <c r="F823" s="433"/>
      <c r="G823" s="433"/>
      <c r="H823" s="433"/>
      <c r="I823" s="433"/>
      <c r="J823" s="433"/>
      <c r="K823" s="433"/>
      <c r="L823" s="433"/>
      <c r="M823" s="433"/>
      <c r="N823" s="433"/>
      <c r="O823" s="433"/>
      <c r="P823" s="433"/>
      <c r="Q823" s="433"/>
      <c r="R823" s="433"/>
      <c r="S823" s="433"/>
      <c r="T823" s="433"/>
      <c r="U823" s="433"/>
      <c r="V823" s="433"/>
      <c r="W823" s="433"/>
      <c r="X823" s="433"/>
      <c r="Y823" s="433"/>
      <c r="Z823" s="433"/>
    </row>
    <row r="824">
      <c r="A824" s="433"/>
      <c r="B824" s="433"/>
      <c r="C824" s="433"/>
      <c r="D824" s="433"/>
      <c r="E824" s="433"/>
      <c r="F824" s="433"/>
      <c r="G824" s="433"/>
      <c r="H824" s="433"/>
      <c r="I824" s="433"/>
      <c r="J824" s="433"/>
      <c r="K824" s="433"/>
      <c r="L824" s="433"/>
      <c r="M824" s="433"/>
      <c r="N824" s="433"/>
      <c r="O824" s="433"/>
      <c r="P824" s="433"/>
      <c r="Q824" s="433"/>
      <c r="R824" s="433"/>
      <c r="S824" s="433"/>
      <c r="T824" s="433"/>
      <c r="U824" s="433"/>
      <c r="V824" s="433"/>
      <c r="W824" s="433"/>
      <c r="X824" s="433"/>
      <c r="Y824" s="433"/>
      <c r="Z824" s="433"/>
    </row>
    <row r="825">
      <c r="A825" s="433"/>
      <c r="B825" s="433"/>
      <c r="C825" s="433"/>
      <c r="D825" s="433"/>
      <c r="E825" s="433"/>
      <c r="F825" s="433"/>
      <c r="G825" s="433"/>
      <c r="H825" s="433"/>
      <c r="I825" s="433"/>
      <c r="J825" s="433"/>
      <c r="K825" s="433"/>
      <c r="L825" s="433"/>
      <c r="M825" s="433"/>
      <c r="N825" s="433"/>
      <c r="O825" s="433"/>
      <c r="P825" s="433"/>
      <c r="Q825" s="433"/>
      <c r="R825" s="433"/>
      <c r="S825" s="433"/>
      <c r="T825" s="433"/>
      <c r="U825" s="433"/>
      <c r="V825" s="433"/>
      <c r="W825" s="433"/>
      <c r="X825" s="433"/>
      <c r="Y825" s="433"/>
      <c r="Z825" s="433"/>
    </row>
    <row r="826">
      <c r="A826" s="433"/>
      <c r="B826" s="433"/>
      <c r="C826" s="433"/>
      <c r="D826" s="433"/>
      <c r="E826" s="433"/>
      <c r="F826" s="433"/>
      <c r="G826" s="433"/>
      <c r="H826" s="433"/>
      <c r="I826" s="433"/>
      <c r="J826" s="433"/>
      <c r="K826" s="433"/>
      <c r="L826" s="433"/>
      <c r="M826" s="433"/>
      <c r="N826" s="433"/>
      <c r="O826" s="433"/>
      <c r="P826" s="433"/>
      <c r="Q826" s="433"/>
      <c r="R826" s="433"/>
      <c r="S826" s="433"/>
      <c r="T826" s="433"/>
      <c r="U826" s="433"/>
      <c r="V826" s="433"/>
      <c r="W826" s="433"/>
      <c r="X826" s="433"/>
      <c r="Y826" s="433"/>
      <c r="Z826" s="433"/>
    </row>
    <row r="827">
      <c r="A827" s="433"/>
      <c r="B827" s="433"/>
      <c r="C827" s="433"/>
      <c r="D827" s="433"/>
      <c r="E827" s="433"/>
      <c r="F827" s="433"/>
      <c r="G827" s="433"/>
      <c r="H827" s="433"/>
      <c r="I827" s="433"/>
      <c r="J827" s="433"/>
      <c r="K827" s="433"/>
      <c r="L827" s="433"/>
      <c r="M827" s="433"/>
      <c r="N827" s="433"/>
      <c r="O827" s="433"/>
      <c r="P827" s="433"/>
      <c r="Q827" s="433"/>
      <c r="R827" s="433"/>
      <c r="S827" s="433"/>
      <c r="T827" s="433"/>
      <c r="U827" s="433"/>
      <c r="V827" s="433"/>
      <c r="W827" s="433"/>
      <c r="X827" s="433"/>
      <c r="Y827" s="433"/>
      <c r="Z827" s="433"/>
    </row>
    <row r="828">
      <c r="A828" s="433"/>
      <c r="B828" s="433"/>
      <c r="C828" s="433"/>
      <c r="D828" s="433"/>
      <c r="E828" s="433"/>
      <c r="F828" s="433"/>
      <c r="G828" s="433"/>
      <c r="H828" s="433"/>
      <c r="I828" s="433"/>
      <c r="J828" s="433"/>
      <c r="K828" s="433"/>
      <c r="L828" s="433"/>
      <c r="M828" s="433"/>
      <c r="N828" s="433"/>
      <c r="O828" s="433"/>
      <c r="P828" s="433"/>
      <c r="Q828" s="433"/>
      <c r="R828" s="433"/>
      <c r="S828" s="433"/>
      <c r="T828" s="433"/>
      <c r="U828" s="433"/>
      <c r="V828" s="433"/>
      <c r="W828" s="433"/>
      <c r="X828" s="433"/>
      <c r="Y828" s="433"/>
      <c r="Z828" s="433"/>
    </row>
    <row r="829">
      <c r="A829" s="433"/>
      <c r="B829" s="433"/>
      <c r="C829" s="433"/>
      <c r="D829" s="433"/>
      <c r="E829" s="433"/>
      <c r="F829" s="433"/>
      <c r="G829" s="433"/>
      <c r="H829" s="433"/>
      <c r="I829" s="433"/>
      <c r="J829" s="433"/>
      <c r="K829" s="433"/>
      <c r="L829" s="433"/>
      <c r="M829" s="433"/>
      <c r="N829" s="433"/>
      <c r="O829" s="433"/>
      <c r="P829" s="433"/>
      <c r="Q829" s="433"/>
      <c r="R829" s="433"/>
      <c r="S829" s="433"/>
      <c r="T829" s="433"/>
      <c r="U829" s="433"/>
      <c r="V829" s="433"/>
      <c r="W829" s="433"/>
      <c r="X829" s="433"/>
      <c r="Y829" s="433"/>
      <c r="Z829" s="433"/>
    </row>
    <row r="830">
      <c r="A830" s="433"/>
      <c r="B830" s="433"/>
      <c r="C830" s="433"/>
      <c r="D830" s="433"/>
      <c r="E830" s="433"/>
      <c r="F830" s="433"/>
      <c r="G830" s="433"/>
      <c r="H830" s="433"/>
      <c r="I830" s="433"/>
      <c r="J830" s="433"/>
      <c r="K830" s="433"/>
      <c r="L830" s="433"/>
      <c r="M830" s="433"/>
      <c r="N830" s="433"/>
      <c r="O830" s="433"/>
      <c r="P830" s="433"/>
      <c r="Q830" s="433"/>
      <c r="R830" s="433"/>
      <c r="S830" s="433"/>
      <c r="T830" s="433"/>
      <c r="U830" s="433"/>
      <c r="V830" s="433"/>
      <c r="W830" s="433"/>
      <c r="X830" s="433"/>
      <c r="Y830" s="433"/>
      <c r="Z830" s="433"/>
    </row>
    <row r="831">
      <c r="A831" s="433"/>
      <c r="B831" s="433"/>
      <c r="C831" s="433"/>
      <c r="D831" s="433"/>
      <c r="E831" s="433"/>
      <c r="F831" s="433"/>
      <c r="G831" s="433"/>
      <c r="H831" s="433"/>
      <c r="I831" s="433"/>
      <c r="J831" s="433"/>
      <c r="K831" s="433"/>
      <c r="L831" s="433"/>
      <c r="M831" s="433"/>
      <c r="N831" s="433"/>
      <c r="O831" s="433"/>
      <c r="P831" s="433"/>
      <c r="Q831" s="433"/>
      <c r="R831" s="433"/>
      <c r="S831" s="433"/>
      <c r="T831" s="433"/>
      <c r="U831" s="433"/>
      <c r="V831" s="433"/>
      <c r="W831" s="433"/>
      <c r="X831" s="433"/>
      <c r="Y831" s="433"/>
      <c r="Z831" s="433"/>
    </row>
    <row r="832">
      <c r="A832" s="433"/>
      <c r="B832" s="433"/>
      <c r="C832" s="433"/>
      <c r="D832" s="433"/>
      <c r="E832" s="433"/>
      <c r="F832" s="433"/>
      <c r="G832" s="433"/>
      <c r="H832" s="433"/>
      <c r="I832" s="433"/>
      <c r="J832" s="433"/>
      <c r="K832" s="433"/>
      <c r="L832" s="433"/>
      <c r="M832" s="433"/>
      <c r="N832" s="433"/>
      <c r="O832" s="433"/>
      <c r="P832" s="433"/>
      <c r="Q832" s="433"/>
      <c r="R832" s="433"/>
      <c r="S832" s="433"/>
      <c r="T832" s="433"/>
      <c r="U832" s="433"/>
      <c r="V832" s="433"/>
      <c r="W832" s="433"/>
      <c r="X832" s="433"/>
      <c r="Y832" s="433"/>
      <c r="Z832" s="433"/>
    </row>
    <row r="833">
      <c r="A833" s="433"/>
      <c r="B833" s="433"/>
      <c r="C833" s="433"/>
      <c r="D833" s="433"/>
      <c r="E833" s="433"/>
      <c r="F833" s="433"/>
      <c r="G833" s="433"/>
      <c r="H833" s="433"/>
      <c r="I833" s="433"/>
      <c r="J833" s="433"/>
      <c r="K833" s="433"/>
      <c r="L833" s="433"/>
      <c r="M833" s="433"/>
      <c r="N833" s="433"/>
      <c r="O833" s="433"/>
      <c r="P833" s="433"/>
      <c r="Q833" s="433"/>
      <c r="R833" s="433"/>
      <c r="S833" s="433"/>
      <c r="T833" s="433"/>
      <c r="U833" s="433"/>
      <c r="V833" s="433"/>
      <c r="W833" s="433"/>
      <c r="X833" s="433"/>
      <c r="Y833" s="433"/>
      <c r="Z833" s="433"/>
    </row>
    <row r="834">
      <c r="A834" s="433"/>
      <c r="B834" s="433"/>
      <c r="C834" s="433"/>
      <c r="D834" s="433"/>
      <c r="E834" s="433"/>
      <c r="F834" s="433"/>
      <c r="G834" s="433"/>
      <c r="H834" s="433"/>
      <c r="I834" s="433"/>
      <c r="J834" s="433"/>
      <c r="K834" s="433"/>
      <c r="L834" s="433"/>
      <c r="M834" s="433"/>
      <c r="N834" s="433"/>
      <c r="O834" s="433"/>
      <c r="P834" s="433"/>
      <c r="Q834" s="433"/>
      <c r="R834" s="433"/>
      <c r="S834" s="433"/>
      <c r="T834" s="433"/>
      <c r="U834" s="433"/>
      <c r="V834" s="433"/>
      <c r="W834" s="433"/>
      <c r="X834" s="433"/>
      <c r="Y834" s="433"/>
      <c r="Z834" s="433"/>
    </row>
    <row r="835">
      <c r="A835" s="433"/>
      <c r="B835" s="433"/>
      <c r="C835" s="433"/>
      <c r="D835" s="433"/>
      <c r="E835" s="433"/>
      <c r="F835" s="433"/>
      <c r="G835" s="433"/>
      <c r="H835" s="433"/>
      <c r="I835" s="433"/>
      <c r="J835" s="433"/>
      <c r="K835" s="433"/>
      <c r="L835" s="433"/>
      <c r="M835" s="433"/>
      <c r="N835" s="433"/>
      <c r="O835" s="433"/>
      <c r="P835" s="433"/>
      <c r="Q835" s="433"/>
      <c r="R835" s="433"/>
      <c r="S835" s="433"/>
      <c r="T835" s="433"/>
      <c r="U835" s="433"/>
      <c r="V835" s="433"/>
      <c r="W835" s="433"/>
      <c r="X835" s="433"/>
      <c r="Y835" s="433"/>
      <c r="Z835" s="433"/>
    </row>
    <row r="836">
      <c r="A836" s="433"/>
      <c r="B836" s="433"/>
      <c r="C836" s="433"/>
      <c r="D836" s="433"/>
      <c r="E836" s="433"/>
      <c r="F836" s="433"/>
      <c r="G836" s="433"/>
      <c r="H836" s="433"/>
      <c r="I836" s="433"/>
      <c r="J836" s="433"/>
      <c r="K836" s="433"/>
      <c r="L836" s="433"/>
      <c r="M836" s="433"/>
      <c r="N836" s="433"/>
      <c r="O836" s="433"/>
      <c r="P836" s="433"/>
      <c r="Q836" s="433"/>
      <c r="R836" s="433"/>
      <c r="S836" s="433"/>
      <c r="T836" s="433"/>
      <c r="U836" s="433"/>
      <c r="V836" s="433"/>
      <c r="W836" s="433"/>
      <c r="X836" s="433"/>
      <c r="Y836" s="433"/>
      <c r="Z836" s="433"/>
    </row>
    <row r="837">
      <c r="A837" s="433"/>
      <c r="B837" s="433"/>
      <c r="C837" s="433"/>
      <c r="D837" s="433"/>
      <c r="E837" s="433"/>
      <c r="F837" s="433"/>
      <c r="G837" s="433"/>
      <c r="H837" s="433"/>
      <c r="I837" s="433"/>
      <c r="J837" s="433"/>
      <c r="K837" s="433"/>
      <c r="L837" s="433"/>
      <c r="M837" s="433"/>
      <c r="N837" s="433"/>
      <c r="O837" s="433"/>
      <c r="P837" s="433"/>
      <c r="Q837" s="433"/>
      <c r="R837" s="433"/>
      <c r="S837" s="433"/>
      <c r="T837" s="433"/>
      <c r="U837" s="433"/>
      <c r="V837" s="433"/>
      <c r="W837" s="433"/>
      <c r="X837" s="433"/>
      <c r="Y837" s="433"/>
      <c r="Z837" s="433"/>
    </row>
    <row r="838">
      <c r="A838" s="433"/>
      <c r="B838" s="433"/>
      <c r="C838" s="433"/>
      <c r="D838" s="433"/>
      <c r="E838" s="433"/>
      <c r="F838" s="433"/>
      <c r="G838" s="433"/>
      <c r="H838" s="433"/>
      <c r="I838" s="433"/>
      <c r="J838" s="433"/>
      <c r="K838" s="433"/>
      <c r="L838" s="433"/>
      <c r="M838" s="433"/>
      <c r="N838" s="433"/>
      <c r="O838" s="433"/>
      <c r="P838" s="433"/>
      <c r="Q838" s="433"/>
      <c r="R838" s="433"/>
      <c r="S838" s="433"/>
      <c r="T838" s="433"/>
      <c r="U838" s="433"/>
      <c r="V838" s="433"/>
      <c r="W838" s="433"/>
      <c r="X838" s="433"/>
      <c r="Y838" s="433"/>
      <c r="Z838" s="433"/>
    </row>
    <row r="839">
      <c r="A839" s="433"/>
      <c r="B839" s="433"/>
      <c r="C839" s="433"/>
      <c r="D839" s="433"/>
      <c r="E839" s="433"/>
      <c r="F839" s="433"/>
      <c r="G839" s="433"/>
      <c r="H839" s="433"/>
      <c r="I839" s="433"/>
      <c r="J839" s="433"/>
      <c r="K839" s="433"/>
      <c r="L839" s="433"/>
      <c r="M839" s="433"/>
      <c r="N839" s="433"/>
      <c r="O839" s="433"/>
      <c r="P839" s="433"/>
      <c r="Q839" s="433"/>
      <c r="R839" s="433"/>
      <c r="S839" s="433"/>
      <c r="T839" s="433"/>
      <c r="U839" s="433"/>
      <c r="V839" s="433"/>
      <c r="W839" s="433"/>
      <c r="X839" s="433"/>
      <c r="Y839" s="433"/>
      <c r="Z839" s="433"/>
    </row>
    <row r="840">
      <c r="A840" s="433"/>
      <c r="B840" s="433"/>
      <c r="C840" s="433"/>
      <c r="D840" s="433"/>
      <c r="E840" s="433"/>
      <c r="F840" s="433"/>
      <c r="G840" s="433"/>
      <c r="H840" s="433"/>
      <c r="I840" s="433"/>
      <c r="J840" s="433"/>
      <c r="K840" s="433"/>
      <c r="L840" s="433"/>
      <c r="M840" s="433"/>
      <c r="N840" s="433"/>
      <c r="O840" s="433"/>
      <c r="P840" s="433"/>
      <c r="Q840" s="433"/>
      <c r="R840" s="433"/>
      <c r="S840" s="433"/>
      <c r="T840" s="433"/>
      <c r="U840" s="433"/>
      <c r="V840" s="433"/>
      <c r="W840" s="433"/>
      <c r="X840" s="433"/>
      <c r="Y840" s="433"/>
      <c r="Z840" s="433"/>
    </row>
    <row r="841">
      <c r="A841" s="433"/>
      <c r="B841" s="433"/>
      <c r="C841" s="433"/>
      <c r="D841" s="433"/>
      <c r="E841" s="433"/>
      <c r="F841" s="433"/>
      <c r="G841" s="433"/>
      <c r="H841" s="433"/>
      <c r="I841" s="433"/>
      <c r="J841" s="433"/>
      <c r="K841" s="433"/>
      <c r="L841" s="433"/>
      <c r="M841" s="433"/>
      <c r="N841" s="433"/>
      <c r="O841" s="433"/>
      <c r="P841" s="433"/>
      <c r="Q841" s="433"/>
      <c r="R841" s="433"/>
      <c r="S841" s="433"/>
      <c r="T841" s="433"/>
      <c r="U841" s="433"/>
      <c r="V841" s="433"/>
      <c r="W841" s="433"/>
      <c r="X841" s="433"/>
      <c r="Y841" s="433"/>
      <c r="Z841" s="433"/>
    </row>
    <row r="842">
      <c r="A842" s="433"/>
      <c r="B842" s="433"/>
      <c r="C842" s="433"/>
      <c r="D842" s="433"/>
      <c r="E842" s="433"/>
      <c r="F842" s="433"/>
      <c r="G842" s="433"/>
      <c r="H842" s="433"/>
      <c r="I842" s="433"/>
      <c r="J842" s="433"/>
      <c r="K842" s="433"/>
      <c r="L842" s="433"/>
      <c r="M842" s="433"/>
      <c r="N842" s="433"/>
      <c r="O842" s="433"/>
      <c r="P842" s="433"/>
      <c r="Q842" s="433"/>
      <c r="R842" s="433"/>
      <c r="S842" s="433"/>
      <c r="T842" s="433"/>
      <c r="U842" s="433"/>
      <c r="V842" s="433"/>
      <c r="W842" s="433"/>
      <c r="X842" s="433"/>
      <c r="Y842" s="433"/>
      <c r="Z842" s="433"/>
    </row>
    <row r="843">
      <c r="A843" s="433"/>
      <c r="B843" s="433"/>
      <c r="C843" s="433"/>
      <c r="D843" s="433"/>
      <c r="E843" s="433"/>
      <c r="F843" s="433"/>
      <c r="G843" s="433"/>
      <c r="H843" s="433"/>
      <c r="I843" s="433"/>
      <c r="J843" s="433"/>
      <c r="K843" s="433"/>
      <c r="L843" s="433"/>
      <c r="M843" s="433"/>
      <c r="N843" s="433"/>
      <c r="O843" s="433"/>
      <c r="P843" s="433"/>
      <c r="Q843" s="433"/>
      <c r="R843" s="433"/>
      <c r="S843" s="433"/>
      <c r="T843" s="433"/>
      <c r="U843" s="433"/>
      <c r="V843" s="433"/>
      <c r="W843" s="433"/>
      <c r="X843" s="433"/>
      <c r="Y843" s="433"/>
      <c r="Z843" s="433"/>
    </row>
    <row r="844">
      <c r="A844" s="433"/>
      <c r="B844" s="433"/>
      <c r="C844" s="433"/>
      <c r="D844" s="433"/>
      <c r="E844" s="433"/>
      <c r="F844" s="433"/>
      <c r="G844" s="433"/>
      <c r="H844" s="433"/>
      <c r="I844" s="433"/>
      <c r="J844" s="433"/>
      <c r="K844" s="433"/>
      <c r="L844" s="433"/>
      <c r="M844" s="433"/>
      <c r="N844" s="433"/>
      <c r="O844" s="433"/>
      <c r="P844" s="433"/>
      <c r="Q844" s="433"/>
      <c r="R844" s="433"/>
      <c r="S844" s="433"/>
      <c r="T844" s="433"/>
      <c r="U844" s="433"/>
      <c r="V844" s="433"/>
      <c r="W844" s="433"/>
      <c r="X844" s="433"/>
      <c r="Y844" s="433"/>
      <c r="Z844" s="433"/>
    </row>
    <row r="845">
      <c r="A845" s="433"/>
      <c r="B845" s="433"/>
      <c r="C845" s="433"/>
      <c r="D845" s="433"/>
      <c r="E845" s="433"/>
      <c r="F845" s="433"/>
      <c r="G845" s="433"/>
      <c r="H845" s="433"/>
      <c r="I845" s="433"/>
      <c r="J845" s="433"/>
      <c r="K845" s="433"/>
      <c r="L845" s="433"/>
      <c r="M845" s="433"/>
      <c r="N845" s="433"/>
      <c r="O845" s="433"/>
      <c r="P845" s="433"/>
      <c r="Q845" s="433"/>
      <c r="R845" s="433"/>
      <c r="S845" s="433"/>
      <c r="T845" s="433"/>
      <c r="U845" s="433"/>
      <c r="V845" s="433"/>
      <c r="W845" s="433"/>
      <c r="X845" s="433"/>
      <c r="Y845" s="433"/>
      <c r="Z845" s="433"/>
    </row>
    <row r="846">
      <c r="A846" s="433"/>
      <c r="B846" s="433"/>
      <c r="C846" s="433"/>
      <c r="D846" s="433"/>
      <c r="E846" s="433"/>
      <c r="F846" s="433"/>
      <c r="G846" s="433"/>
      <c r="H846" s="433"/>
      <c r="I846" s="433"/>
      <c r="J846" s="433"/>
      <c r="K846" s="433"/>
      <c r="L846" s="433"/>
      <c r="M846" s="433"/>
      <c r="N846" s="433"/>
      <c r="O846" s="433"/>
      <c r="P846" s="433"/>
      <c r="Q846" s="433"/>
      <c r="R846" s="433"/>
      <c r="S846" s="433"/>
      <c r="T846" s="433"/>
      <c r="U846" s="433"/>
      <c r="V846" s="433"/>
      <c r="W846" s="433"/>
      <c r="X846" s="433"/>
      <c r="Y846" s="433"/>
      <c r="Z846" s="433"/>
    </row>
    <row r="847">
      <c r="A847" s="433"/>
      <c r="B847" s="433"/>
      <c r="C847" s="433"/>
      <c r="D847" s="433"/>
      <c r="E847" s="433"/>
      <c r="F847" s="433"/>
      <c r="G847" s="433"/>
      <c r="H847" s="433"/>
      <c r="I847" s="433"/>
      <c r="J847" s="433"/>
      <c r="K847" s="433"/>
      <c r="L847" s="433"/>
      <c r="M847" s="433"/>
      <c r="N847" s="433"/>
      <c r="O847" s="433"/>
      <c r="P847" s="433"/>
      <c r="Q847" s="433"/>
      <c r="R847" s="433"/>
      <c r="S847" s="433"/>
      <c r="T847" s="433"/>
      <c r="U847" s="433"/>
      <c r="V847" s="433"/>
      <c r="W847" s="433"/>
      <c r="X847" s="433"/>
      <c r="Y847" s="433"/>
      <c r="Z847" s="433"/>
    </row>
    <row r="848">
      <c r="A848" s="433"/>
      <c r="B848" s="433"/>
      <c r="C848" s="433"/>
      <c r="D848" s="433"/>
      <c r="E848" s="433"/>
      <c r="F848" s="433"/>
      <c r="G848" s="433"/>
      <c r="H848" s="433"/>
      <c r="I848" s="433"/>
      <c r="J848" s="433"/>
      <c r="K848" s="433"/>
      <c r="L848" s="433"/>
      <c r="M848" s="433"/>
      <c r="N848" s="433"/>
      <c r="O848" s="433"/>
      <c r="P848" s="433"/>
      <c r="Q848" s="433"/>
      <c r="R848" s="433"/>
      <c r="S848" s="433"/>
      <c r="T848" s="433"/>
      <c r="U848" s="433"/>
      <c r="V848" s="433"/>
      <c r="W848" s="433"/>
      <c r="X848" s="433"/>
      <c r="Y848" s="433"/>
      <c r="Z848" s="433"/>
    </row>
    <row r="849">
      <c r="A849" s="433"/>
      <c r="B849" s="433"/>
      <c r="C849" s="433"/>
      <c r="D849" s="433"/>
      <c r="E849" s="433"/>
      <c r="F849" s="433"/>
      <c r="G849" s="433"/>
      <c r="H849" s="433"/>
      <c r="I849" s="433"/>
      <c r="J849" s="433"/>
      <c r="K849" s="433"/>
      <c r="L849" s="433"/>
      <c r="M849" s="433"/>
      <c r="N849" s="433"/>
      <c r="O849" s="433"/>
      <c r="P849" s="433"/>
      <c r="Q849" s="433"/>
      <c r="R849" s="433"/>
      <c r="S849" s="433"/>
      <c r="T849" s="433"/>
      <c r="U849" s="433"/>
      <c r="V849" s="433"/>
      <c r="W849" s="433"/>
      <c r="X849" s="433"/>
      <c r="Y849" s="433"/>
      <c r="Z849" s="433"/>
    </row>
    <row r="850">
      <c r="A850" s="433"/>
      <c r="B850" s="433"/>
      <c r="C850" s="433"/>
      <c r="D850" s="433"/>
      <c r="E850" s="433"/>
      <c r="F850" s="433"/>
      <c r="G850" s="433"/>
      <c r="H850" s="433"/>
      <c r="I850" s="433"/>
      <c r="J850" s="433"/>
      <c r="K850" s="433"/>
      <c r="L850" s="433"/>
      <c r="M850" s="433"/>
      <c r="N850" s="433"/>
      <c r="O850" s="433"/>
      <c r="P850" s="433"/>
      <c r="Q850" s="433"/>
      <c r="R850" s="433"/>
      <c r="S850" s="433"/>
      <c r="T850" s="433"/>
      <c r="U850" s="433"/>
      <c r="V850" s="433"/>
      <c r="W850" s="433"/>
      <c r="X850" s="433"/>
      <c r="Y850" s="433"/>
      <c r="Z850" s="433"/>
    </row>
    <row r="851">
      <c r="A851" s="433"/>
      <c r="B851" s="433"/>
      <c r="C851" s="433"/>
      <c r="D851" s="433"/>
      <c r="E851" s="433"/>
      <c r="F851" s="433"/>
      <c r="G851" s="433"/>
      <c r="H851" s="433"/>
      <c r="I851" s="433"/>
      <c r="J851" s="433"/>
      <c r="K851" s="433"/>
      <c r="L851" s="433"/>
      <c r="M851" s="433"/>
      <c r="N851" s="433"/>
      <c r="O851" s="433"/>
      <c r="P851" s="433"/>
      <c r="Q851" s="433"/>
      <c r="R851" s="433"/>
      <c r="S851" s="433"/>
      <c r="T851" s="433"/>
      <c r="U851" s="433"/>
      <c r="V851" s="433"/>
      <c r="W851" s="433"/>
      <c r="X851" s="433"/>
      <c r="Y851" s="433"/>
      <c r="Z851" s="433"/>
    </row>
    <row r="852">
      <c r="A852" s="433"/>
      <c r="B852" s="433"/>
      <c r="C852" s="433"/>
      <c r="D852" s="433"/>
      <c r="E852" s="433"/>
      <c r="F852" s="433"/>
      <c r="G852" s="433"/>
      <c r="H852" s="433"/>
      <c r="I852" s="433"/>
      <c r="J852" s="433"/>
      <c r="K852" s="433"/>
      <c r="L852" s="433"/>
      <c r="M852" s="433"/>
      <c r="N852" s="433"/>
      <c r="O852" s="433"/>
      <c r="P852" s="433"/>
      <c r="Q852" s="433"/>
      <c r="R852" s="433"/>
      <c r="S852" s="433"/>
      <c r="T852" s="433"/>
      <c r="U852" s="433"/>
      <c r="V852" s="433"/>
      <c r="W852" s="433"/>
      <c r="X852" s="433"/>
      <c r="Y852" s="433"/>
      <c r="Z852" s="433"/>
    </row>
    <row r="853">
      <c r="A853" s="433"/>
      <c r="B853" s="433"/>
      <c r="C853" s="433"/>
      <c r="D853" s="433"/>
      <c r="E853" s="433"/>
      <c r="F853" s="433"/>
      <c r="G853" s="433"/>
      <c r="H853" s="433"/>
      <c r="I853" s="433"/>
      <c r="J853" s="433"/>
      <c r="K853" s="433"/>
      <c r="L853" s="433"/>
      <c r="M853" s="433"/>
      <c r="N853" s="433"/>
      <c r="O853" s="433"/>
      <c r="P853" s="433"/>
      <c r="Q853" s="433"/>
      <c r="R853" s="433"/>
      <c r="S853" s="433"/>
      <c r="T853" s="433"/>
      <c r="U853" s="433"/>
      <c r="V853" s="433"/>
      <c r="W853" s="433"/>
      <c r="X853" s="433"/>
      <c r="Y853" s="433"/>
      <c r="Z853" s="433"/>
    </row>
    <row r="854">
      <c r="A854" s="433"/>
      <c r="B854" s="433"/>
      <c r="C854" s="433"/>
      <c r="D854" s="433"/>
      <c r="E854" s="433"/>
      <c r="F854" s="433"/>
      <c r="G854" s="433"/>
      <c r="H854" s="433"/>
      <c r="I854" s="433"/>
      <c r="J854" s="433"/>
      <c r="K854" s="433"/>
      <c r="L854" s="433"/>
      <c r="M854" s="433"/>
      <c r="N854" s="433"/>
      <c r="O854" s="433"/>
      <c r="P854" s="433"/>
      <c r="Q854" s="433"/>
      <c r="R854" s="433"/>
      <c r="S854" s="433"/>
      <c r="T854" s="433"/>
      <c r="U854" s="433"/>
      <c r="V854" s="433"/>
      <c r="W854" s="433"/>
      <c r="X854" s="433"/>
      <c r="Y854" s="433"/>
      <c r="Z854" s="433"/>
    </row>
    <row r="855">
      <c r="A855" s="433"/>
      <c r="B855" s="433"/>
      <c r="C855" s="433"/>
      <c r="D855" s="433"/>
      <c r="E855" s="433"/>
      <c r="F855" s="433"/>
      <c r="G855" s="433"/>
      <c r="H855" s="433"/>
      <c r="I855" s="433"/>
      <c r="J855" s="433"/>
      <c r="K855" s="433"/>
      <c r="L855" s="433"/>
      <c r="M855" s="433"/>
      <c r="N855" s="433"/>
      <c r="O855" s="433"/>
      <c r="P855" s="433"/>
      <c r="Q855" s="433"/>
      <c r="R855" s="433"/>
      <c r="S855" s="433"/>
      <c r="T855" s="433"/>
      <c r="U855" s="433"/>
      <c r="V855" s="433"/>
      <c r="W855" s="433"/>
      <c r="X855" s="433"/>
      <c r="Y855" s="433"/>
      <c r="Z855" s="433"/>
    </row>
    <row r="856">
      <c r="A856" s="433"/>
      <c r="B856" s="433"/>
      <c r="C856" s="433"/>
      <c r="D856" s="433"/>
      <c r="E856" s="433"/>
      <c r="F856" s="433"/>
      <c r="G856" s="433"/>
      <c r="H856" s="433"/>
      <c r="I856" s="433"/>
      <c r="J856" s="433"/>
      <c r="K856" s="433"/>
      <c r="L856" s="433"/>
      <c r="M856" s="433"/>
      <c r="N856" s="433"/>
      <c r="O856" s="433"/>
      <c r="P856" s="433"/>
      <c r="Q856" s="433"/>
      <c r="R856" s="433"/>
      <c r="S856" s="433"/>
      <c r="T856" s="433"/>
      <c r="U856" s="433"/>
      <c r="V856" s="433"/>
      <c r="W856" s="433"/>
      <c r="X856" s="433"/>
      <c r="Y856" s="433"/>
      <c r="Z856" s="433"/>
    </row>
    <row r="857">
      <c r="A857" s="433"/>
      <c r="B857" s="433"/>
      <c r="C857" s="433"/>
      <c r="D857" s="433"/>
      <c r="E857" s="433"/>
      <c r="F857" s="433"/>
      <c r="G857" s="433"/>
      <c r="H857" s="433"/>
      <c r="I857" s="433"/>
      <c r="J857" s="433"/>
      <c r="K857" s="433"/>
      <c r="L857" s="433"/>
      <c r="M857" s="433"/>
      <c r="N857" s="433"/>
      <c r="O857" s="433"/>
      <c r="P857" s="433"/>
      <c r="Q857" s="433"/>
      <c r="R857" s="433"/>
      <c r="S857" s="433"/>
      <c r="T857" s="433"/>
      <c r="U857" s="433"/>
      <c r="V857" s="433"/>
      <c r="W857" s="433"/>
      <c r="X857" s="433"/>
      <c r="Y857" s="433"/>
      <c r="Z857" s="433"/>
    </row>
    <row r="858">
      <c r="A858" s="433"/>
      <c r="B858" s="433"/>
      <c r="C858" s="433"/>
      <c r="D858" s="433"/>
      <c r="E858" s="433"/>
      <c r="F858" s="433"/>
      <c r="G858" s="433"/>
      <c r="H858" s="433"/>
      <c r="I858" s="433"/>
      <c r="J858" s="433"/>
      <c r="K858" s="433"/>
      <c r="L858" s="433"/>
      <c r="M858" s="433"/>
      <c r="N858" s="433"/>
      <c r="O858" s="433"/>
      <c r="P858" s="433"/>
      <c r="Q858" s="433"/>
      <c r="R858" s="433"/>
      <c r="S858" s="433"/>
      <c r="T858" s="433"/>
      <c r="U858" s="433"/>
      <c r="V858" s="433"/>
      <c r="W858" s="433"/>
      <c r="X858" s="433"/>
      <c r="Y858" s="433"/>
      <c r="Z858" s="433"/>
    </row>
    <row r="859">
      <c r="A859" s="433"/>
      <c r="B859" s="433"/>
      <c r="C859" s="433"/>
      <c r="D859" s="433"/>
      <c r="E859" s="433"/>
      <c r="F859" s="433"/>
      <c r="G859" s="433"/>
      <c r="H859" s="433"/>
      <c r="I859" s="433"/>
      <c r="J859" s="433"/>
      <c r="K859" s="433"/>
      <c r="L859" s="433"/>
      <c r="M859" s="433"/>
      <c r="N859" s="433"/>
      <c r="O859" s="433"/>
      <c r="P859" s="433"/>
      <c r="Q859" s="433"/>
      <c r="R859" s="433"/>
      <c r="S859" s="433"/>
      <c r="T859" s="433"/>
      <c r="U859" s="433"/>
      <c r="V859" s="433"/>
      <c r="W859" s="433"/>
      <c r="X859" s="433"/>
      <c r="Y859" s="433"/>
      <c r="Z859" s="433"/>
    </row>
    <row r="860">
      <c r="A860" s="433"/>
      <c r="B860" s="433"/>
      <c r="C860" s="433"/>
      <c r="D860" s="433"/>
      <c r="E860" s="433"/>
      <c r="F860" s="433"/>
      <c r="G860" s="433"/>
      <c r="H860" s="433"/>
      <c r="I860" s="433"/>
      <c r="J860" s="433"/>
      <c r="K860" s="433"/>
      <c r="L860" s="433"/>
      <c r="M860" s="433"/>
      <c r="N860" s="433"/>
      <c r="O860" s="433"/>
      <c r="P860" s="433"/>
      <c r="Q860" s="433"/>
      <c r="R860" s="433"/>
      <c r="S860" s="433"/>
      <c r="T860" s="433"/>
      <c r="U860" s="433"/>
      <c r="V860" s="433"/>
      <c r="W860" s="433"/>
      <c r="X860" s="433"/>
      <c r="Y860" s="433"/>
      <c r="Z860" s="433"/>
    </row>
    <row r="861">
      <c r="A861" s="433"/>
      <c r="B861" s="433"/>
      <c r="C861" s="433"/>
      <c r="D861" s="433"/>
      <c r="E861" s="433"/>
      <c r="F861" s="433"/>
      <c r="G861" s="433"/>
      <c r="H861" s="433"/>
      <c r="I861" s="433"/>
      <c r="J861" s="433"/>
      <c r="K861" s="433"/>
      <c r="L861" s="433"/>
      <c r="M861" s="433"/>
      <c r="N861" s="433"/>
      <c r="O861" s="433"/>
      <c r="P861" s="433"/>
      <c r="Q861" s="433"/>
      <c r="R861" s="433"/>
      <c r="S861" s="433"/>
      <c r="T861" s="433"/>
      <c r="U861" s="433"/>
      <c r="V861" s="433"/>
      <c r="W861" s="433"/>
      <c r="X861" s="433"/>
      <c r="Y861" s="433"/>
      <c r="Z861" s="433"/>
    </row>
    <row r="862">
      <c r="A862" s="433"/>
      <c r="B862" s="433"/>
      <c r="C862" s="433"/>
      <c r="D862" s="433"/>
      <c r="E862" s="433"/>
      <c r="F862" s="433"/>
      <c r="G862" s="433"/>
      <c r="H862" s="433"/>
      <c r="I862" s="433"/>
      <c r="J862" s="433"/>
      <c r="K862" s="433"/>
      <c r="L862" s="433"/>
      <c r="M862" s="433"/>
      <c r="N862" s="433"/>
      <c r="O862" s="433"/>
      <c r="P862" s="433"/>
      <c r="Q862" s="433"/>
      <c r="R862" s="433"/>
      <c r="S862" s="433"/>
      <c r="T862" s="433"/>
      <c r="U862" s="433"/>
      <c r="V862" s="433"/>
      <c r="W862" s="433"/>
      <c r="X862" s="433"/>
      <c r="Y862" s="433"/>
      <c r="Z862" s="433"/>
    </row>
    <row r="863">
      <c r="A863" s="433"/>
      <c r="B863" s="433"/>
      <c r="C863" s="433"/>
      <c r="D863" s="433"/>
      <c r="E863" s="433"/>
      <c r="F863" s="433"/>
      <c r="G863" s="433"/>
      <c r="H863" s="433"/>
      <c r="I863" s="433"/>
      <c r="J863" s="433"/>
      <c r="K863" s="433"/>
      <c r="L863" s="433"/>
      <c r="M863" s="433"/>
      <c r="N863" s="433"/>
      <c r="O863" s="433"/>
      <c r="P863" s="433"/>
      <c r="Q863" s="433"/>
      <c r="R863" s="433"/>
      <c r="S863" s="433"/>
      <c r="T863" s="433"/>
      <c r="U863" s="433"/>
      <c r="V863" s="433"/>
      <c r="W863" s="433"/>
      <c r="X863" s="433"/>
      <c r="Y863" s="433"/>
      <c r="Z863" s="433"/>
    </row>
    <row r="864">
      <c r="A864" s="433"/>
      <c r="B864" s="433"/>
      <c r="C864" s="433"/>
      <c r="D864" s="433"/>
      <c r="E864" s="433"/>
      <c r="F864" s="433"/>
      <c r="G864" s="433"/>
      <c r="H864" s="433"/>
      <c r="I864" s="433"/>
      <c r="J864" s="433"/>
      <c r="K864" s="433"/>
      <c r="L864" s="433"/>
      <c r="M864" s="433"/>
      <c r="N864" s="433"/>
      <c r="O864" s="433"/>
      <c r="P864" s="433"/>
      <c r="Q864" s="433"/>
      <c r="R864" s="433"/>
      <c r="S864" s="433"/>
      <c r="T864" s="433"/>
      <c r="U864" s="433"/>
      <c r="V864" s="433"/>
      <c r="W864" s="433"/>
      <c r="X864" s="433"/>
      <c r="Y864" s="433"/>
      <c r="Z864" s="433"/>
    </row>
    <row r="865">
      <c r="A865" s="433"/>
      <c r="B865" s="433"/>
      <c r="C865" s="433"/>
      <c r="D865" s="433"/>
      <c r="E865" s="433"/>
      <c r="F865" s="433"/>
      <c r="G865" s="433"/>
      <c r="H865" s="433"/>
      <c r="I865" s="433"/>
      <c r="J865" s="433"/>
      <c r="K865" s="433"/>
      <c r="L865" s="433"/>
      <c r="M865" s="433"/>
      <c r="N865" s="433"/>
      <c r="O865" s="433"/>
      <c r="P865" s="433"/>
      <c r="Q865" s="433"/>
      <c r="R865" s="433"/>
      <c r="S865" s="433"/>
      <c r="T865" s="433"/>
      <c r="U865" s="433"/>
      <c r="V865" s="433"/>
      <c r="W865" s="433"/>
      <c r="X865" s="433"/>
      <c r="Y865" s="433"/>
      <c r="Z865" s="433"/>
    </row>
    <row r="866">
      <c r="A866" s="433"/>
      <c r="B866" s="433"/>
      <c r="C866" s="433"/>
      <c r="D866" s="433"/>
      <c r="E866" s="433"/>
      <c r="F866" s="433"/>
      <c r="G866" s="433"/>
      <c r="H866" s="433"/>
      <c r="I866" s="433"/>
      <c r="J866" s="433"/>
      <c r="K866" s="433"/>
      <c r="L866" s="433"/>
      <c r="M866" s="433"/>
      <c r="N866" s="433"/>
      <c r="O866" s="433"/>
      <c r="P866" s="433"/>
      <c r="Q866" s="433"/>
      <c r="R866" s="433"/>
      <c r="S866" s="433"/>
      <c r="T866" s="433"/>
      <c r="U866" s="433"/>
      <c r="V866" s="433"/>
      <c r="W866" s="433"/>
      <c r="X866" s="433"/>
      <c r="Y866" s="433"/>
      <c r="Z866" s="433"/>
    </row>
    <row r="867">
      <c r="A867" s="433"/>
      <c r="B867" s="433"/>
      <c r="C867" s="433"/>
      <c r="D867" s="433"/>
      <c r="E867" s="433"/>
      <c r="F867" s="433"/>
      <c r="G867" s="433"/>
      <c r="H867" s="433"/>
      <c r="I867" s="433"/>
      <c r="J867" s="433"/>
      <c r="K867" s="433"/>
      <c r="L867" s="433"/>
      <c r="M867" s="433"/>
      <c r="N867" s="433"/>
      <c r="O867" s="433"/>
      <c r="P867" s="433"/>
      <c r="Q867" s="433"/>
      <c r="R867" s="433"/>
      <c r="S867" s="433"/>
      <c r="T867" s="433"/>
      <c r="U867" s="433"/>
      <c r="V867" s="433"/>
      <c r="W867" s="433"/>
      <c r="X867" s="433"/>
      <c r="Y867" s="433"/>
      <c r="Z867" s="433"/>
    </row>
    <row r="868">
      <c r="A868" s="433"/>
      <c r="B868" s="433"/>
      <c r="C868" s="433"/>
      <c r="D868" s="433"/>
      <c r="E868" s="433"/>
      <c r="F868" s="433"/>
      <c r="G868" s="433"/>
      <c r="H868" s="433"/>
      <c r="I868" s="433"/>
      <c r="J868" s="433"/>
      <c r="K868" s="433"/>
      <c r="L868" s="433"/>
      <c r="M868" s="433"/>
      <c r="N868" s="433"/>
      <c r="O868" s="433"/>
      <c r="P868" s="433"/>
      <c r="Q868" s="433"/>
      <c r="R868" s="433"/>
      <c r="S868" s="433"/>
      <c r="T868" s="433"/>
      <c r="U868" s="433"/>
      <c r="V868" s="433"/>
      <c r="W868" s="433"/>
      <c r="X868" s="433"/>
      <c r="Y868" s="433"/>
      <c r="Z868" s="433"/>
    </row>
    <row r="869">
      <c r="A869" s="433"/>
      <c r="B869" s="433"/>
      <c r="C869" s="433"/>
      <c r="D869" s="433"/>
      <c r="E869" s="433"/>
      <c r="F869" s="433"/>
      <c r="G869" s="433"/>
      <c r="H869" s="433"/>
      <c r="I869" s="433"/>
      <c r="J869" s="433"/>
      <c r="K869" s="433"/>
      <c r="L869" s="433"/>
      <c r="M869" s="433"/>
      <c r="N869" s="433"/>
      <c r="O869" s="433"/>
      <c r="P869" s="433"/>
      <c r="Q869" s="433"/>
      <c r="R869" s="433"/>
      <c r="S869" s="433"/>
      <c r="T869" s="433"/>
      <c r="U869" s="433"/>
      <c r="V869" s="433"/>
      <c r="W869" s="433"/>
      <c r="X869" s="433"/>
      <c r="Y869" s="433"/>
      <c r="Z869" s="433"/>
    </row>
    <row r="870">
      <c r="A870" s="433"/>
      <c r="B870" s="433"/>
      <c r="C870" s="433"/>
      <c r="D870" s="433"/>
      <c r="E870" s="433"/>
      <c r="F870" s="433"/>
      <c r="G870" s="433"/>
      <c r="H870" s="433"/>
      <c r="I870" s="433"/>
      <c r="J870" s="433"/>
      <c r="K870" s="433"/>
      <c r="L870" s="433"/>
      <c r="M870" s="433"/>
      <c r="N870" s="433"/>
      <c r="O870" s="433"/>
      <c r="P870" s="433"/>
      <c r="Q870" s="433"/>
      <c r="R870" s="433"/>
      <c r="S870" s="433"/>
      <c r="T870" s="433"/>
      <c r="U870" s="433"/>
      <c r="V870" s="433"/>
      <c r="W870" s="433"/>
      <c r="X870" s="433"/>
      <c r="Y870" s="433"/>
      <c r="Z870" s="433"/>
    </row>
    <row r="871">
      <c r="A871" s="433"/>
      <c r="B871" s="433"/>
      <c r="C871" s="433"/>
      <c r="D871" s="433"/>
      <c r="E871" s="433"/>
      <c r="F871" s="433"/>
      <c r="G871" s="433"/>
      <c r="H871" s="433"/>
      <c r="I871" s="433"/>
      <c r="J871" s="433"/>
      <c r="K871" s="433"/>
      <c r="L871" s="433"/>
      <c r="M871" s="433"/>
      <c r="N871" s="433"/>
      <c r="O871" s="433"/>
      <c r="P871" s="433"/>
      <c r="Q871" s="433"/>
      <c r="R871" s="433"/>
      <c r="S871" s="433"/>
      <c r="T871" s="433"/>
      <c r="U871" s="433"/>
      <c r="V871" s="433"/>
      <c r="W871" s="433"/>
      <c r="X871" s="433"/>
      <c r="Y871" s="433"/>
      <c r="Z871" s="433"/>
    </row>
    <row r="872">
      <c r="A872" s="433"/>
      <c r="B872" s="433"/>
      <c r="C872" s="433"/>
      <c r="D872" s="433"/>
      <c r="E872" s="433"/>
      <c r="F872" s="433"/>
      <c r="G872" s="433"/>
      <c r="H872" s="433"/>
      <c r="I872" s="433"/>
      <c r="J872" s="433"/>
      <c r="K872" s="433"/>
      <c r="L872" s="433"/>
      <c r="M872" s="433"/>
      <c r="N872" s="433"/>
      <c r="O872" s="433"/>
      <c r="P872" s="433"/>
      <c r="Q872" s="433"/>
      <c r="R872" s="433"/>
      <c r="S872" s="433"/>
      <c r="T872" s="433"/>
      <c r="U872" s="433"/>
      <c r="V872" s="433"/>
      <c r="W872" s="433"/>
      <c r="X872" s="433"/>
      <c r="Y872" s="433"/>
      <c r="Z872" s="433"/>
    </row>
    <row r="873">
      <c r="A873" s="433"/>
      <c r="B873" s="433"/>
      <c r="C873" s="433"/>
      <c r="D873" s="433"/>
      <c r="E873" s="433"/>
      <c r="F873" s="433"/>
      <c r="G873" s="433"/>
      <c r="H873" s="433"/>
      <c r="I873" s="433"/>
      <c r="J873" s="433"/>
      <c r="K873" s="433"/>
      <c r="L873" s="433"/>
      <c r="M873" s="433"/>
      <c r="N873" s="433"/>
      <c r="O873" s="433"/>
      <c r="P873" s="433"/>
      <c r="Q873" s="433"/>
      <c r="R873" s="433"/>
      <c r="S873" s="433"/>
      <c r="T873" s="433"/>
      <c r="U873" s="433"/>
      <c r="V873" s="433"/>
      <c r="W873" s="433"/>
      <c r="X873" s="433"/>
      <c r="Y873" s="433"/>
      <c r="Z873" s="433"/>
    </row>
    <row r="874">
      <c r="A874" s="433"/>
      <c r="B874" s="433"/>
      <c r="C874" s="433"/>
      <c r="D874" s="433"/>
      <c r="E874" s="433"/>
      <c r="F874" s="433"/>
      <c r="G874" s="433"/>
      <c r="H874" s="433"/>
      <c r="I874" s="433"/>
      <c r="J874" s="433"/>
      <c r="K874" s="433"/>
      <c r="L874" s="433"/>
      <c r="M874" s="433"/>
      <c r="N874" s="433"/>
      <c r="O874" s="433"/>
      <c r="P874" s="433"/>
      <c r="Q874" s="433"/>
      <c r="R874" s="433"/>
      <c r="S874" s="433"/>
      <c r="T874" s="433"/>
      <c r="U874" s="433"/>
      <c r="V874" s="433"/>
      <c r="W874" s="433"/>
      <c r="X874" s="433"/>
      <c r="Y874" s="433"/>
      <c r="Z874" s="433"/>
    </row>
    <row r="875">
      <c r="A875" s="433"/>
      <c r="B875" s="433"/>
      <c r="C875" s="433"/>
      <c r="D875" s="433"/>
      <c r="E875" s="433"/>
      <c r="F875" s="433"/>
      <c r="G875" s="433"/>
      <c r="H875" s="433"/>
      <c r="I875" s="433"/>
      <c r="J875" s="433"/>
      <c r="K875" s="433"/>
      <c r="L875" s="433"/>
      <c r="M875" s="433"/>
      <c r="N875" s="433"/>
      <c r="O875" s="433"/>
      <c r="P875" s="433"/>
      <c r="Q875" s="433"/>
      <c r="R875" s="433"/>
      <c r="S875" s="433"/>
      <c r="T875" s="433"/>
      <c r="U875" s="433"/>
      <c r="V875" s="433"/>
      <c r="W875" s="433"/>
      <c r="X875" s="433"/>
      <c r="Y875" s="433"/>
      <c r="Z875" s="433"/>
    </row>
    <row r="876">
      <c r="A876" s="433"/>
      <c r="B876" s="433"/>
      <c r="C876" s="433"/>
      <c r="D876" s="433"/>
      <c r="E876" s="433"/>
      <c r="F876" s="433"/>
      <c r="G876" s="433"/>
      <c r="H876" s="433"/>
      <c r="I876" s="433"/>
      <c r="J876" s="433"/>
      <c r="K876" s="433"/>
      <c r="L876" s="433"/>
      <c r="M876" s="433"/>
      <c r="N876" s="433"/>
      <c r="O876" s="433"/>
      <c r="P876" s="433"/>
      <c r="Q876" s="433"/>
      <c r="R876" s="433"/>
      <c r="S876" s="433"/>
      <c r="T876" s="433"/>
      <c r="U876" s="433"/>
      <c r="V876" s="433"/>
      <c r="W876" s="433"/>
      <c r="X876" s="433"/>
      <c r="Y876" s="433"/>
      <c r="Z876" s="433"/>
    </row>
    <row r="877">
      <c r="A877" s="433"/>
      <c r="B877" s="433"/>
      <c r="C877" s="433"/>
      <c r="D877" s="433"/>
      <c r="E877" s="433"/>
      <c r="F877" s="433"/>
      <c r="G877" s="433"/>
      <c r="H877" s="433"/>
      <c r="I877" s="433"/>
      <c r="J877" s="433"/>
      <c r="K877" s="433"/>
      <c r="L877" s="433"/>
      <c r="M877" s="433"/>
      <c r="N877" s="433"/>
      <c r="O877" s="433"/>
      <c r="P877" s="433"/>
      <c r="Q877" s="433"/>
      <c r="R877" s="433"/>
      <c r="S877" s="433"/>
      <c r="T877" s="433"/>
      <c r="U877" s="433"/>
      <c r="V877" s="433"/>
      <c r="W877" s="433"/>
      <c r="X877" s="433"/>
      <c r="Y877" s="433"/>
      <c r="Z877" s="433"/>
    </row>
    <row r="878">
      <c r="A878" s="433"/>
      <c r="B878" s="433"/>
      <c r="C878" s="433"/>
      <c r="D878" s="433"/>
      <c r="E878" s="433"/>
      <c r="F878" s="433"/>
      <c r="G878" s="433"/>
      <c r="H878" s="433"/>
      <c r="I878" s="433"/>
      <c r="J878" s="433"/>
      <c r="K878" s="433"/>
      <c r="L878" s="433"/>
      <c r="M878" s="433"/>
      <c r="N878" s="433"/>
      <c r="O878" s="433"/>
      <c r="P878" s="433"/>
      <c r="Q878" s="433"/>
      <c r="R878" s="433"/>
      <c r="S878" s="433"/>
      <c r="T878" s="433"/>
      <c r="U878" s="433"/>
      <c r="V878" s="433"/>
      <c r="W878" s="433"/>
      <c r="X878" s="433"/>
      <c r="Y878" s="433"/>
      <c r="Z878" s="433"/>
    </row>
    <row r="879">
      <c r="A879" s="433"/>
      <c r="B879" s="433"/>
      <c r="C879" s="433"/>
      <c r="D879" s="433"/>
      <c r="E879" s="433"/>
      <c r="F879" s="433"/>
      <c r="G879" s="433"/>
      <c r="H879" s="433"/>
      <c r="I879" s="433"/>
      <c r="J879" s="433"/>
      <c r="K879" s="433"/>
      <c r="L879" s="433"/>
      <c r="M879" s="433"/>
      <c r="N879" s="433"/>
      <c r="O879" s="433"/>
      <c r="P879" s="433"/>
      <c r="Q879" s="433"/>
      <c r="R879" s="433"/>
      <c r="S879" s="433"/>
      <c r="T879" s="433"/>
      <c r="U879" s="433"/>
      <c r="V879" s="433"/>
      <c r="W879" s="433"/>
      <c r="X879" s="433"/>
      <c r="Y879" s="433"/>
      <c r="Z879" s="433"/>
    </row>
    <row r="880">
      <c r="A880" s="433"/>
      <c r="B880" s="433"/>
      <c r="C880" s="433"/>
      <c r="D880" s="433"/>
      <c r="E880" s="433"/>
      <c r="F880" s="433"/>
      <c r="G880" s="433"/>
      <c r="H880" s="433"/>
      <c r="I880" s="433"/>
      <c r="J880" s="433"/>
      <c r="K880" s="433"/>
      <c r="L880" s="433"/>
      <c r="M880" s="433"/>
      <c r="N880" s="433"/>
      <c r="O880" s="433"/>
      <c r="P880" s="433"/>
      <c r="Q880" s="433"/>
      <c r="R880" s="433"/>
      <c r="S880" s="433"/>
      <c r="T880" s="433"/>
      <c r="U880" s="433"/>
      <c r="V880" s="433"/>
      <c r="W880" s="433"/>
      <c r="X880" s="433"/>
      <c r="Y880" s="433"/>
      <c r="Z880" s="433"/>
    </row>
    <row r="881">
      <c r="A881" s="433"/>
      <c r="B881" s="433"/>
      <c r="C881" s="433"/>
      <c r="D881" s="433"/>
      <c r="E881" s="433"/>
      <c r="F881" s="433"/>
      <c r="G881" s="433"/>
      <c r="H881" s="433"/>
      <c r="I881" s="433"/>
      <c r="J881" s="433"/>
      <c r="K881" s="433"/>
      <c r="L881" s="433"/>
      <c r="M881" s="433"/>
      <c r="N881" s="433"/>
      <c r="O881" s="433"/>
      <c r="P881" s="433"/>
      <c r="Q881" s="433"/>
      <c r="R881" s="433"/>
      <c r="S881" s="433"/>
      <c r="T881" s="433"/>
      <c r="U881" s="433"/>
      <c r="V881" s="433"/>
      <c r="W881" s="433"/>
      <c r="X881" s="433"/>
      <c r="Y881" s="433"/>
      <c r="Z881" s="433"/>
    </row>
    <row r="882">
      <c r="A882" s="433"/>
      <c r="B882" s="433"/>
      <c r="C882" s="433"/>
      <c r="D882" s="433"/>
      <c r="E882" s="433"/>
      <c r="F882" s="433"/>
      <c r="G882" s="433"/>
      <c r="H882" s="433"/>
      <c r="I882" s="433"/>
      <c r="J882" s="433"/>
      <c r="K882" s="433"/>
      <c r="L882" s="433"/>
      <c r="M882" s="433"/>
      <c r="N882" s="433"/>
      <c r="O882" s="433"/>
      <c r="P882" s="433"/>
      <c r="Q882" s="433"/>
      <c r="R882" s="433"/>
      <c r="S882" s="433"/>
      <c r="T882" s="433"/>
      <c r="U882" s="433"/>
      <c r="V882" s="433"/>
      <c r="W882" s="433"/>
      <c r="X882" s="433"/>
      <c r="Y882" s="433"/>
      <c r="Z882" s="433"/>
    </row>
    <row r="883">
      <c r="A883" s="433"/>
      <c r="B883" s="433"/>
      <c r="C883" s="433"/>
      <c r="D883" s="433"/>
      <c r="E883" s="433"/>
      <c r="F883" s="433"/>
      <c r="G883" s="433"/>
      <c r="H883" s="433"/>
      <c r="I883" s="433"/>
      <c r="J883" s="433"/>
      <c r="K883" s="433"/>
      <c r="L883" s="433"/>
      <c r="M883" s="433"/>
      <c r="N883" s="433"/>
      <c r="O883" s="433"/>
      <c r="P883" s="433"/>
      <c r="Q883" s="433"/>
      <c r="R883" s="433"/>
      <c r="S883" s="433"/>
      <c r="T883" s="433"/>
      <c r="U883" s="433"/>
      <c r="V883" s="433"/>
      <c r="W883" s="433"/>
      <c r="X883" s="433"/>
      <c r="Y883" s="433"/>
      <c r="Z883" s="433"/>
    </row>
    <row r="884">
      <c r="A884" s="433"/>
      <c r="B884" s="433"/>
      <c r="C884" s="433"/>
      <c r="D884" s="433"/>
      <c r="E884" s="433"/>
      <c r="F884" s="433"/>
      <c r="G884" s="433"/>
      <c r="H884" s="433"/>
      <c r="I884" s="433"/>
      <c r="J884" s="433"/>
      <c r="K884" s="433"/>
      <c r="L884" s="433"/>
      <c r="M884" s="433"/>
      <c r="N884" s="433"/>
      <c r="O884" s="433"/>
      <c r="P884" s="433"/>
      <c r="Q884" s="433"/>
      <c r="R884" s="433"/>
      <c r="S884" s="433"/>
      <c r="T884" s="433"/>
      <c r="U884" s="433"/>
      <c r="V884" s="433"/>
      <c r="W884" s="433"/>
      <c r="X884" s="433"/>
      <c r="Y884" s="433"/>
      <c r="Z884" s="433"/>
    </row>
    <row r="885">
      <c r="A885" s="433"/>
      <c r="B885" s="433"/>
      <c r="C885" s="433"/>
      <c r="D885" s="433"/>
      <c r="E885" s="433"/>
      <c r="F885" s="433"/>
      <c r="G885" s="433"/>
      <c r="H885" s="433"/>
      <c r="I885" s="433"/>
      <c r="J885" s="433"/>
      <c r="K885" s="433"/>
      <c r="L885" s="433"/>
      <c r="M885" s="433"/>
      <c r="N885" s="433"/>
      <c r="O885" s="433"/>
      <c r="P885" s="433"/>
      <c r="Q885" s="433"/>
      <c r="R885" s="433"/>
      <c r="S885" s="433"/>
      <c r="T885" s="433"/>
      <c r="U885" s="433"/>
      <c r="V885" s="433"/>
      <c r="W885" s="433"/>
      <c r="X885" s="433"/>
      <c r="Y885" s="433"/>
      <c r="Z885" s="433"/>
    </row>
    <row r="886">
      <c r="A886" s="433"/>
      <c r="B886" s="433"/>
      <c r="C886" s="433"/>
      <c r="D886" s="433"/>
      <c r="E886" s="433"/>
      <c r="F886" s="433"/>
      <c r="G886" s="433"/>
      <c r="H886" s="433"/>
      <c r="I886" s="433"/>
      <c r="J886" s="433"/>
      <c r="K886" s="433"/>
      <c r="L886" s="433"/>
      <c r="M886" s="433"/>
      <c r="N886" s="433"/>
      <c r="O886" s="433"/>
      <c r="P886" s="433"/>
      <c r="Q886" s="433"/>
      <c r="R886" s="433"/>
      <c r="S886" s="433"/>
      <c r="T886" s="433"/>
      <c r="U886" s="433"/>
      <c r="V886" s="433"/>
      <c r="W886" s="433"/>
      <c r="X886" s="433"/>
      <c r="Y886" s="433"/>
      <c r="Z886" s="433"/>
    </row>
    <row r="887">
      <c r="A887" s="433"/>
      <c r="B887" s="433"/>
      <c r="C887" s="433"/>
      <c r="D887" s="433"/>
      <c r="E887" s="433"/>
      <c r="F887" s="433"/>
      <c r="G887" s="433"/>
      <c r="H887" s="433"/>
      <c r="I887" s="433"/>
      <c r="J887" s="433"/>
      <c r="K887" s="433"/>
      <c r="L887" s="433"/>
      <c r="M887" s="433"/>
      <c r="N887" s="433"/>
      <c r="O887" s="433"/>
      <c r="P887" s="433"/>
      <c r="Q887" s="433"/>
      <c r="R887" s="433"/>
      <c r="S887" s="433"/>
      <c r="T887" s="433"/>
      <c r="U887" s="433"/>
      <c r="V887" s="433"/>
      <c r="W887" s="433"/>
      <c r="X887" s="433"/>
      <c r="Y887" s="433"/>
      <c r="Z887" s="433"/>
    </row>
    <row r="888">
      <c r="A888" s="433"/>
      <c r="B888" s="433"/>
      <c r="C888" s="433"/>
      <c r="D888" s="433"/>
      <c r="E888" s="433"/>
      <c r="F888" s="433"/>
      <c r="G888" s="433"/>
      <c r="H888" s="433"/>
      <c r="I888" s="433"/>
      <c r="J888" s="433"/>
      <c r="K888" s="433"/>
      <c r="L888" s="433"/>
      <c r="M888" s="433"/>
      <c r="N888" s="433"/>
      <c r="O888" s="433"/>
      <c r="P888" s="433"/>
      <c r="Q888" s="433"/>
      <c r="R888" s="433"/>
      <c r="S888" s="433"/>
      <c r="T888" s="433"/>
      <c r="U888" s="433"/>
      <c r="V888" s="433"/>
      <c r="W888" s="433"/>
      <c r="X888" s="433"/>
      <c r="Y888" s="433"/>
      <c r="Z888" s="433"/>
    </row>
    <row r="889">
      <c r="A889" s="433"/>
      <c r="B889" s="433"/>
      <c r="C889" s="433"/>
      <c r="D889" s="433"/>
      <c r="E889" s="433"/>
      <c r="F889" s="433"/>
      <c r="G889" s="433"/>
      <c r="H889" s="433"/>
      <c r="I889" s="433"/>
      <c r="J889" s="433"/>
      <c r="K889" s="433"/>
      <c r="L889" s="433"/>
      <c r="M889" s="433"/>
      <c r="N889" s="433"/>
      <c r="O889" s="433"/>
      <c r="P889" s="433"/>
      <c r="Q889" s="433"/>
      <c r="R889" s="433"/>
      <c r="S889" s="433"/>
      <c r="T889" s="433"/>
      <c r="U889" s="433"/>
      <c r="V889" s="433"/>
      <c r="W889" s="433"/>
      <c r="X889" s="433"/>
      <c r="Y889" s="433"/>
      <c r="Z889" s="433"/>
    </row>
    <row r="890">
      <c r="A890" s="433"/>
      <c r="B890" s="433"/>
      <c r="C890" s="433"/>
      <c r="D890" s="433"/>
      <c r="E890" s="433"/>
      <c r="F890" s="433"/>
      <c r="G890" s="433"/>
      <c r="H890" s="433"/>
      <c r="I890" s="433"/>
      <c r="J890" s="433"/>
      <c r="K890" s="433"/>
      <c r="L890" s="433"/>
      <c r="M890" s="433"/>
      <c r="N890" s="433"/>
      <c r="O890" s="433"/>
      <c r="P890" s="433"/>
      <c r="Q890" s="433"/>
      <c r="R890" s="433"/>
      <c r="S890" s="433"/>
      <c r="T890" s="433"/>
      <c r="U890" s="433"/>
      <c r="V890" s="433"/>
      <c r="W890" s="433"/>
      <c r="X890" s="433"/>
      <c r="Y890" s="433"/>
      <c r="Z890" s="433"/>
    </row>
    <row r="891">
      <c r="A891" s="433"/>
      <c r="B891" s="433"/>
      <c r="C891" s="433"/>
      <c r="D891" s="433"/>
      <c r="E891" s="433"/>
      <c r="F891" s="433"/>
      <c r="G891" s="433"/>
      <c r="H891" s="433"/>
      <c r="I891" s="433"/>
      <c r="J891" s="433"/>
      <c r="K891" s="433"/>
      <c r="L891" s="433"/>
      <c r="M891" s="433"/>
      <c r="N891" s="433"/>
      <c r="O891" s="433"/>
      <c r="P891" s="433"/>
      <c r="Q891" s="433"/>
      <c r="R891" s="433"/>
      <c r="S891" s="433"/>
      <c r="T891" s="433"/>
      <c r="U891" s="433"/>
      <c r="V891" s="433"/>
      <c r="W891" s="433"/>
      <c r="X891" s="433"/>
      <c r="Y891" s="433"/>
      <c r="Z891" s="433"/>
    </row>
    <row r="892">
      <c r="A892" s="433"/>
      <c r="B892" s="433"/>
      <c r="C892" s="433"/>
      <c r="D892" s="433"/>
      <c r="E892" s="433"/>
      <c r="F892" s="433"/>
      <c r="G892" s="433"/>
      <c r="H892" s="433"/>
      <c r="I892" s="433"/>
      <c r="J892" s="433"/>
      <c r="K892" s="433"/>
      <c r="L892" s="433"/>
      <c r="M892" s="433"/>
      <c r="N892" s="433"/>
      <c r="O892" s="433"/>
      <c r="P892" s="433"/>
      <c r="Q892" s="433"/>
      <c r="R892" s="433"/>
      <c r="S892" s="433"/>
      <c r="T892" s="433"/>
      <c r="U892" s="433"/>
      <c r="V892" s="433"/>
      <c r="W892" s="433"/>
      <c r="X892" s="433"/>
      <c r="Y892" s="433"/>
      <c r="Z892" s="433"/>
    </row>
    <row r="893">
      <c r="A893" s="433"/>
      <c r="B893" s="433"/>
      <c r="C893" s="433"/>
      <c r="D893" s="433"/>
      <c r="E893" s="433"/>
      <c r="F893" s="433"/>
      <c r="G893" s="433"/>
      <c r="H893" s="433"/>
      <c r="I893" s="433"/>
      <c r="J893" s="433"/>
      <c r="K893" s="433"/>
      <c r="L893" s="433"/>
      <c r="M893" s="433"/>
      <c r="N893" s="433"/>
      <c r="O893" s="433"/>
      <c r="P893" s="433"/>
      <c r="Q893" s="433"/>
      <c r="R893" s="433"/>
      <c r="S893" s="433"/>
      <c r="T893" s="433"/>
      <c r="U893" s="433"/>
      <c r="V893" s="433"/>
      <c r="W893" s="433"/>
      <c r="X893" s="433"/>
      <c r="Y893" s="433"/>
      <c r="Z893" s="433"/>
    </row>
    <row r="894">
      <c r="A894" s="433"/>
      <c r="B894" s="433"/>
      <c r="C894" s="433"/>
      <c r="D894" s="433"/>
      <c r="E894" s="433"/>
      <c r="F894" s="433"/>
      <c r="G894" s="433"/>
      <c r="H894" s="433"/>
      <c r="I894" s="433"/>
      <c r="J894" s="433"/>
      <c r="K894" s="433"/>
      <c r="L894" s="433"/>
      <c r="M894" s="433"/>
      <c r="N894" s="433"/>
      <c r="O894" s="433"/>
      <c r="P894" s="433"/>
      <c r="Q894" s="433"/>
      <c r="R894" s="433"/>
      <c r="S894" s="433"/>
      <c r="T894" s="433"/>
      <c r="U894" s="433"/>
      <c r="V894" s="433"/>
      <c r="W894" s="433"/>
      <c r="X894" s="433"/>
      <c r="Y894" s="433"/>
      <c r="Z894" s="433"/>
    </row>
    <row r="895">
      <c r="A895" s="433"/>
      <c r="B895" s="433"/>
      <c r="C895" s="433"/>
      <c r="D895" s="433"/>
      <c r="E895" s="433"/>
      <c r="F895" s="433"/>
      <c r="G895" s="433"/>
      <c r="H895" s="433"/>
      <c r="I895" s="433"/>
      <c r="J895" s="433"/>
      <c r="K895" s="433"/>
      <c r="L895" s="433"/>
      <c r="M895" s="433"/>
      <c r="N895" s="433"/>
      <c r="O895" s="433"/>
      <c r="P895" s="433"/>
      <c r="Q895" s="433"/>
      <c r="R895" s="433"/>
      <c r="S895" s="433"/>
      <c r="T895" s="433"/>
      <c r="U895" s="433"/>
      <c r="V895" s="433"/>
      <c r="W895" s="433"/>
      <c r="X895" s="433"/>
      <c r="Y895" s="433"/>
      <c r="Z895" s="433"/>
    </row>
    <row r="896">
      <c r="A896" s="433"/>
      <c r="B896" s="433"/>
      <c r="C896" s="433"/>
      <c r="D896" s="433"/>
      <c r="E896" s="433"/>
      <c r="F896" s="433"/>
      <c r="G896" s="433"/>
      <c r="H896" s="433"/>
      <c r="I896" s="433"/>
      <c r="J896" s="433"/>
      <c r="K896" s="433"/>
      <c r="L896" s="433"/>
      <c r="M896" s="433"/>
      <c r="N896" s="433"/>
      <c r="O896" s="433"/>
      <c r="P896" s="433"/>
      <c r="Q896" s="433"/>
      <c r="R896" s="433"/>
      <c r="S896" s="433"/>
      <c r="T896" s="433"/>
      <c r="U896" s="433"/>
      <c r="V896" s="433"/>
      <c r="W896" s="433"/>
      <c r="X896" s="433"/>
      <c r="Y896" s="433"/>
      <c r="Z896" s="433"/>
    </row>
    <row r="897">
      <c r="A897" s="433"/>
      <c r="B897" s="433"/>
      <c r="C897" s="433"/>
      <c r="D897" s="433"/>
      <c r="E897" s="433"/>
      <c r="F897" s="433"/>
      <c r="G897" s="433"/>
      <c r="H897" s="433"/>
      <c r="I897" s="433"/>
      <c r="J897" s="433"/>
      <c r="K897" s="433"/>
      <c r="L897" s="433"/>
      <c r="M897" s="433"/>
      <c r="N897" s="433"/>
      <c r="O897" s="433"/>
      <c r="P897" s="433"/>
      <c r="Q897" s="433"/>
      <c r="R897" s="433"/>
      <c r="S897" s="433"/>
      <c r="T897" s="433"/>
      <c r="U897" s="433"/>
      <c r="V897" s="433"/>
      <c r="W897" s="433"/>
      <c r="X897" s="433"/>
      <c r="Y897" s="433"/>
      <c r="Z897" s="433"/>
    </row>
    <row r="898">
      <c r="A898" s="433"/>
      <c r="B898" s="433"/>
      <c r="C898" s="433"/>
      <c r="D898" s="433"/>
      <c r="E898" s="433"/>
      <c r="F898" s="433"/>
      <c r="G898" s="433"/>
      <c r="H898" s="433"/>
      <c r="I898" s="433"/>
      <c r="J898" s="433"/>
      <c r="K898" s="433"/>
      <c r="L898" s="433"/>
      <c r="M898" s="433"/>
      <c r="N898" s="433"/>
      <c r="O898" s="433"/>
      <c r="P898" s="433"/>
      <c r="Q898" s="433"/>
      <c r="R898" s="433"/>
      <c r="S898" s="433"/>
      <c r="T898" s="433"/>
      <c r="U898" s="433"/>
      <c r="V898" s="433"/>
      <c r="W898" s="433"/>
      <c r="X898" s="433"/>
      <c r="Y898" s="433"/>
      <c r="Z898" s="433"/>
    </row>
    <row r="899">
      <c r="A899" s="433"/>
      <c r="B899" s="433"/>
      <c r="C899" s="433"/>
      <c r="D899" s="433"/>
      <c r="E899" s="433"/>
      <c r="F899" s="433"/>
      <c r="G899" s="433"/>
      <c r="H899" s="433"/>
      <c r="I899" s="433"/>
      <c r="J899" s="433"/>
      <c r="K899" s="433"/>
      <c r="L899" s="433"/>
      <c r="M899" s="433"/>
      <c r="N899" s="433"/>
      <c r="O899" s="433"/>
      <c r="P899" s="433"/>
      <c r="Q899" s="433"/>
      <c r="R899" s="433"/>
      <c r="S899" s="433"/>
      <c r="T899" s="433"/>
      <c r="U899" s="433"/>
      <c r="V899" s="433"/>
      <c r="W899" s="433"/>
      <c r="X899" s="433"/>
      <c r="Y899" s="433"/>
      <c r="Z899" s="433"/>
    </row>
    <row r="900">
      <c r="A900" s="433"/>
      <c r="B900" s="433"/>
      <c r="C900" s="433"/>
      <c r="D900" s="433"/>
      <c r="E900" s="433"/>
      <c r="F900" s="433"/>
      <c r="G900" s="433"/>
      <c r="H900" s="433"/>
      <c r="I900" s="433"/>
      <c r="J900" s="433"/>
      <c r="K900" s="433"/>
      <c r="L900" s="433"/>
      <c r="M900" s="433"/>
      <c r="N900" s="433"/>
      <c r="O900" s="433"/>
      <c r="P900" s="433"/>
      <c r="Q900" s="433"/>
      <c r="R900" s="433"/>
      <c r="S900" s="433"/>
      <c r="T900" s="433"/>
      <c r="U900" s="433"/>
      <c r="V900" s="433"/>
      <c r="W900" s="433"/>
      <c r="X900" s="433"/>
      <c r="Y900" s="433"/>
      <c r="Z900" s="433"/>
    </row>
    <row r="901">
      <c r="A901" s="433"/>
      <c r="B901" s="433"/>
      <c r="C901" s="433"/>
      <c r="D901" s="433"/>
      <c r="E901" s="433"/>
      <c r="F901" s="433"/>
      <c r="G901" s="433"/>
      <c r="H901" s="433"/>
      <c r="I901" s="433"/>
      <c r="J901" s="433"/>
      <c r="K901" s="433"/>
      <c r="L901" s="433"/>
      <c r="M901" s="433"/>
      <c r="N901" s="433"/>
      <c r="O901" s="433"/>
      <c r="P901" s="433"/>
      <c r="Q901" s="433"/>
      <c r="R901" s="433"/>
      <c r="S901" s="433"/>
      <c r="T901" s="433"/>
      <c r="U901" s="433"/>
      <c r="V901" s="433"/>
      <c r="W901" s="433"/>
      <c r="X901" s="433"/>
      <c r="Y901" s="433"/>
      <c r="Z901" s="433"/>
    </row>
    <row r="902">
      <c r="A902" s="433"/>
      <c r="B902" s="433"/>
      <c r="C902" s="433"/>
      <c r="D902" s="433"/>
      <c r="E902" s="433"/>
      <c r="F902" s="433"/>
      <c r="G902" s="433"/>
      <c r="H902" s="433"/>
      <c r="I902" s="433"/>
      <c r="J902" s="433"/>
      <c r="K902" s="433"/>
      <c r="L902" s="433"/>
      <c r="M902" s="433"/>
      <c r="N902" s="433"/>
      <c r="O902" s="433"/>
      <c r="P902" s="433"/>
      <c r="Q902" s="433"/>
      <c r="R902" s="433"/>
      <c r="S902" s="433"/>
      <c r="T902" s="433"/>
      <c r="U902" s="433"/>
      <c r="V902" s="433"/>
      <c r="W902" s="433"/>
      <c r="X902" s="433"/>
      <c r="Y902" s="433"/>
      <c r="Z902" s="433"/>
    </row>
    <row r="903">
      <c r="A903" s="433"/>
      <c r="B903" s="433"/>
      <c r="C903" s="433"/>
      <c r="D903" s="433"/>
      <c r="E903" s="433"/>
      <c r="F903" s="433"/>
      <c r="G903" s="433"/>
      <c r="H903" s="433"/>
      <c r="I903" s="433"/>
      <c r="J903" s="433"/>
      <c r="K903" s="433"/>
      <c r="L903" s="433"/>
      <c r="M903" s="433"/>
      <c r="N903" s="433"/>
      <c r="O903" s="433"/>
      <c r="P903" s="433"/>
      <c r="Q903" s="433"/>
      <c r="R903" s="433"/>
      <c r="S903" s="433"/>
      <c r="T903" s="433"/>
      <c r="U903" s="433"/>
      <c r="V903" s="433"/>
      <c r="W903" s="433"/>
      <c r="X903" s="433"/>
      <c r="Y903" s="433"/>
      <c r="Z903" s="433"/>
    </row>
    <row r="904">
      <c r="A904" s="433"/>
      <c r="B904" s="433"/>
      <c r="C904" s="433"/>
      <c r="D904" s="433"/>
      <c r="E904" s="433"/>
      <c r="F904" s="433"/>
      <c r="G904" s="433"/>
      <c r="H904" s="433"/>
      <c r="I904" s="433"/>
      <c r="J904" s="433"/>
      <c r="K904" s="433"/>
      <c r="L904" s="433"/>
      <c r="M904" s="433"/>
      <c r="N904" s="433"/>
      <c r="O904" s="433"/>
      <c r="P904" s="433"/>
      <c r="Q904" s="433"/>
      <c r="R904" s="433"/>
      <c r="S904" s="433"/>
      <c r="T904" s="433"/>
      <c r="U904" s="433"/>
      <c r="V904" s="433"/>
      <c r="W904" s="433"/>
      <c r="X904" s="433"/>
      <c r="Y904" s="433"/>
      <c r="Z904" s="433"/>
    </row>
    <row r="905">
      <c r="A905" s="433"/>
      <c r="B905" s="433"/>
      <c r="C905" s="433"/>
      <c r="D905" s="433"/>
      <c r="E905" s="433"/>
      <c r="F905" s="433"/>
      <c r="G905" s="433"/>
      <c r="H905" s="433"/>
      <c r="I905" s="433"/>
      <c r="J905" s="433"/>
      <c r="K905" s="433"/>
      <c r="L905" s="433"/>
      <c r="M905" s="433"/>
      <c r="N905" s="433"/>
      <c r="O905" s="433"/>
      <c r="P905" s="433"/>
      <c r="Q905" s="433"/>
      <c r="R905" s="433"/>
      <c r="S905" s="433"/>
      <c r="T905" s="433"/>
      <c r="U905" s="433"/>
      <c r="V905" s="433"/>
      <c r="W905" s="433"/>
      <c r="X905" s="433"/>
      <c r="Y905" s="433"/>
      <c r="Z905" s="433"/>
    </row>
    <row r="906">
      <c r="A906" s="433"/>
      <c r="B906" s="433"/>
      <c r="C906" s="433"/>
      <c r="D906" s="433"/>
      <c r="E906" s="433"/>
      <c r="F906" s="433"/>
      <c r="G906" s="433"/>
      <c r="H906" s="433"/>
      <c r="I906" s="433"/>
      <c r="J906" s="433"/>
      <c r="K906" s="433"/>
      <c r="L906" s="433"/>
      <c r="M906" s="433"/>
      <c r="N906" s="433"/>
      <c r="O906" s="433"/>
      <c r="P906" s="433"/>
      <c r="Q906" s="433"/>
      <c r="R906" s="433"/>
      <c r="S906" s="433"/>
      <c r="T906" s="433"/>
      <c r="U906" s="433"/>
      <c r="V906" s="433"/>
      <c r="W906" s="433"/>
      <c r="X906" s="433"/>
      <c r="Y906" s="433"/>
      <c r="Z906" s="433"/>
    </row>
    <row r="907">
      <c r="A907" s="433"/>
      <c r="B907" s="433"/>
      <c r="C907" s="433"/>
      <c r="D907" s="433"/>
      <c r="E907" s="433"/>
      <c r="F907" s="433"/>
      <c r="G907" s="433"/>
      <c r="H907" s="433"/>
      <c r="I907" s="433"/>
      <c r="J907" s="433"/>
      <c r="K907" s="433"/>
      <c r="L907" s="433"/>
      <c r="M907" s="433"/>
      <c r="N907" s="433"/>
      <c r="O907" s="433"/>
      <c r="P907" s="433"/>
      <c r="Q907" s="433"/>
      <c r="R907" s="433"/>
      <c r="S907" s="433"/>
      <c r="T907" s="433"/>
      <c r="U907" s="433"/>
      <c r="V907" s="433"/>
      <c r="W907" s="433"/>
      <c r="X907" s="433"/>
      <c r="Y907" s="433"/>
      <c r="Z907" s="433"/>
    </row>
    <row r="908">
      <c r="A908" s="433"/>
      <c r="B908" s="433"/>
      <c r="C908" s="433"/>
      <c r="D908" s="433"/>
      <c r="E908" s="433"/>
      <c r="F908" s="433"/>
      <c r="G908" s="433"/>
      <c r="H908" s="433"/>
      <c r="I908" s="433"/>
      <c r="J908" s="433"/>
      <c r="K908" s="433"/>
      <c r="L908" s="433"/>
      <c r="M908" s="433"/>
      <c r="N908" s="433"/>
      <c r="O908" s="433"/>
      <c r="P908" s="433"/>
      <c r="Q908" s="433"/>
      <c r="R908" s="433"/>
      <c r="S908" s="433"/>
      <c r="T908" s="433"/>
      <c r="U908" s="433"/>
      <c r="V908" s="433"/>
      <c r="W908" s="433"/>
      <c r="X908" s="433"/>
      <c r="Y908" s="433"/>
      <c r="Z908" s="433"/>
    </row>
    <row r="909">
      <c r="A909" s="433"/>
      <c r="B909" s="433"/>
      <c r="C909" s="433"/>
      <c r="D909" s="433"/>
      <c r="E909" s="433"/>
      <c r="F909" s="433"/>
      <c r="G909" s="433"/>
      <c r="H909" s="433"/>
      <c r="I909" s="433"/>
      <c r="J909" s="433"/>
      <c r="K909" s="433"/>
      <c r="L909" s="433"/>
      <c r="M909" s="433"/>
      <c r="N909" s="433"/>
      <c r="O909" s="433"/>
      <c r="P909" s="433"/>
      <c r="Q909" s="433"/>
      <c r="R909" s="433"/>
      <c r="S909" s="433"/>
      <c r="T909" s="433"/>
      <c r="U909" s="433"/>
      <c r="V909" s="433"/>
      <c r="W909" s="433"/>
      <c r="X909" s="433"/>
      <c r="Y909" s="433"/>
      <c r="Z909" s="433"/>
    </row>
    <row r="910">
      <c r="A910" s="433"/>
      <c r="B910" s="433"/>
      <c r="C910" s="433"/>
      <c r="D910" s="433"/>
      <c r="E910" s="433"/>
      <c r="F910" s="433"/>
      <c r="G910" s="433"/>
      <c r="H910" s="433"/>
      <c r="I910" s="433"/>
      <c r="J910" s="433"/>
      <c r="K910" s="433"/>
      <c r="L910" s="433"/>
      <c r="M910" s="433"/>
      <c r="N910" s="433"/>
      <c r="O910" s="433"/>
      <c r="P910" s="433"/>
      <c r="Q910" s="433"/>
      <c r="R910" s="433"/>
      <c r="S910" s="433"/>
      <c r="T910" s="433"/>
      <c r="U910" s="433"/>
      <c r="V910" s="433"/>
      <c r="W910" s="433"/>
      <c r="X910" s="433"/>
      <c r="Y910" s="433"/>
      <c r="Z910" s="433"/>
    </row>
    <row r="911">
      <c r="A911" s="433"/>
      <c r="B911" s="433"/>
      <c r="C911" s="433"/>
      <c r="D911" s="433"/>
      <c r="E911" s="433"/>
      <c r="F911" s="433"/>
      <c r="G911" s="433"/>
      <c r="H911" s="433"/>
      <c r="I911" s="433"/>
      <c r="J911" s="433"/>
      <c r="K911" s="433"/>
      <c r="L911" s="433"/>
      <c r="M911" s="433"/>
      <c r="N911" s="433"/>
      <c r="O911" s="433"/>
      <c r="P911" s="433"/>
      <c r="Q911" s="433"/>
      <c r="R911" s="433"/>
      <c r="S911" s="433"/>
      <c r="T911" s="433"/>
      <c r="U911" s="433"/>
      <c r="V911" s="433"/>
      <c r="W911" s="433"/>
      <c r="X911" s="433"/>
      <c r="Y911" s="433"/>
      <c r="Z911" s="433"/>
    </row>
    <row r="912">
      <c r="A912" s="433"/>
      <c r="B912" s="433"/>
      <c r="C912" s="433"/>
      <c r="D912" s="433"/>
      <c r="E912" s="433"/>
      <c r="F912" s="433"/>
      <c r="G912" s="433"/>
      <c r="H912" s="433"/>
      <c r="I912" s="433"/>
      <c r="J912" s="433"/>
      <c r="K912" s="433"/>
      <c r="L912" s="433"/>
      <c r="M912" s="433"/>
      <c r="N912" s="433"/>
      <c r="O912" s="433"/>
      <c r="P912" s="433"/>
      <c r="Q912" s="433"/>
      <c r="R912" s="433"/>
      <c r="S912" s="433"/>
      <c r="T912" s="433"/>
      <c r="U912" s="433"/>
      <c r="V912" s="433"/>
      <c r="W912" s="433"/>
      <c r="X912" s="433"/>
      <c r="Y912" s="433"/>
      <c r="Z912" s="433"/>
    </row>
    <row r="913">
      <c r="A913" s="433"/>
      <c r="B913" s="433"/>
      <c r="C913" s="433"/>
      <c r="D913" s="433"/>
      <c r="E913" s="433"/>
      <c r="F913" s="433"/>
      <c r="G913" s="433"/>
      <c r="H913" s="433"/>
      <c r="I913" s="433"/>
      <c r="J913" s="433"/>
      <c r="K913" s="433"/>
      <c r="L913" s="433"/>
      <c r="M913" s="433"/>
      <c r="N913" s="433"/>
      <c r="O913" s="433"/>
      <c r="P913" s="433"/>
      <c r="Q913" s="433"/>
      <c r="R913" s="433"/>
      <c r="S913" s="433"/>
      <c r="T913" s="433"/>
      <c r="U913" s="433"/>
      <c r="V913" s="433"/>
      <c r="W913" s="433"/>
      <c r="X913" s="433"/>
      <c r="Y913" s="433"/>
      <c r="Z913" s="433"/>
    </row>
    <row r="914">
      <c r="A914" s="433"/>
      <c r="B914" s="433"/>
      <c r="C914" s="433"/>
      <c r="D914" s="433"/>
      <c r="E914" s="433"/>
      <c r="F914" s="433"/>
      <c r="G914" s="433"/>
      <c r="H914" s="433"/>
      <c r="I914" s="433"/>
      <c r="J914" s="433"/>
      <c r="K914" s="433"/>
      <c r="L914" s="433"/>
      <c r="M914" s="433"/>
      <c r="N914" s="433"/>
      <c r="O914" s="433"/>
      <c r="P914" s="433"/>
      <c r="Q914" s="433"/>
      <c r="R914" s="433"/>
      <c r="S914" s="433"/>
      <c r="T914" s="433"/>
      <c r="U914" s="433"/>
      <c r="V914" s="433"/>
      <c r="W914" s="433"/>
      <c r="X914" s="433"/>
      <c r="Y914" s="433"/>
      <c r="Z914" s="433"/>
    </row>
    <row r="915">
      <c r="A915" s="433"/>
      <c r="B915" s="433"/>
      <c r="C915" s="433"/>
      <c r="D915" s="433"/>
      <c r="E915" s="433"/>
      <c r="F915" s="433"/>
      <c r="G915" s="433"/>
      <c r="H915" s="433"/>
      <c r="I915" s="433"/>
      <c r="J915" s="433"/>
      <c r="K915" s="433"/>
      <c r="L915" s="433"/>
      <c r="M915" s="433"/>
      <c r="N915" s="433"/>
      <c r="O915" s="433"/>
      <c r="P915" s="433"/>
      <c r="Q915" s="433"/>
      <c r="R915" s="433"/>
      <c r="S915" s="433"/>
      <c r="T915" s="433"/>
      <c r="U915" s="433"/>
      <c r="V915" s="433"/>
      <c r="W915" s="433"/>
      <c r="X915" s="433"/>
      <c r="Y915" s="433"/>
      <c r="Z915" s="433"/>
    </row>
    <row r="916">
      <c r="A916" s="433"/>
      <c r="B916" s="433"/>
      <c r="C916" s="433"/>
      <c r="D916" s="433"/>
      <c r="E916" s="433"/>
      <c r="F916" s="433"/>
      <c r="G916" s="433"/>
      <c r="H916" s="433"/>
      <c r="I916" s="433"/>
      <c r="J916" s="433"/>
      <c r="K916" s="433"/>
      <c r="L916" s="433"/>
      <c r="M916" s="433"/>
      <c r="N916" s="433"/>
      <c r="O916" s="433"/>
      <c r="P916" s="433"/>
      <c r="Q916" s="433"/>
      <c r="R916" s="433"/>
      <c r="S916" s="433"/>
      <c r="T916" s="433"/>
      <c r="U916" s="433"/>
      <c r="V916" s="433"/>
      <c r="W916" s="433"/>
      <c r="X916" s="433"/>
      <c r="Y916" s="433"/>
      <c r="Z916" s="433"/>
    </row>
    <row r="917">
      <c r="A917" s="433"/>
      <c r="B917" s="433"/>
      <c r="C917" s="433"/>
      <c r="D917" s="433"/>
      <c r="E917" s="433"/>
      <c r="F917" s="433"/>
      <c r="G917" s="433"/>
      <c r="H917" s="433"/>
      <c r="I917" s="433"/>
      <c r="J917" s="433"/>
      <c r="K917" s="433"/>
      <c r="L917" s="433"/>
      <c r="M917" s="433"/>
      <c r="N917" s="433"/>
      <c r="O917" s="433"/>
      <c r="P917" s="433"/>
      <c r="Q917" s="433"/>
      <c r="R917" s="433"/>
      <c r="S917" s="433"/>
      <c r="T917" s="433"/>
      <c r="U917" s="433"/>
      <c r="V917" s="433"/>
      <c r="W917" s="433"/>
      <c r="X917" s="433"/>
      <c r="Y917" s="433"/>
      <c r="Z917" s="433"/>
    </row>
    <row r="918">
      <c r="A918" s="433"/>
      <c r="B918" s="433"/>
      <c r="C918" s="433"/>
      <c r="D918" s="433"/>
      <c r="E918" s="433"/>
      <c r="F918" s="433"/>
      <c r="G918" s="433"/>
      <c r="H918" s="433"/>
      <c r="I918" s="433"/>
      <c r="J918" s="433"/>
      <c r="K918" s="433"/>
      <c r="L918" s="433"/>
      <c r="M918" s="433"/>
      <c r="N918" s="433"/>
      <c r="O918" s="433"/>
      <c r="P918" s="433"/>
      <c r="Q918" s="433"/>
      <c r="R918" s="433"/>
      <c r="S918" s="433"/>
      <c r="T918" s="433"/>
      <c r="U918" s="433"/>
      <c r="V918" s="433"/>
      <c r="W918" s="433"/>
      <c r="X918" s="433"/>
      <c r="Y918" s="433"/>
      <c r="Z918" s="433"/>
    </row>
    <row r="919">
      <c r="A919" s="433"/>
      <c r="B919" s="433"/>
      <c r="C919" s="433"/>
      <c r="D919" s="433"/>
      <c r="E919" s="433"/>
      <c r="F919" s="433"/>
      <c r="G919" s="433"/>
      <c r="H919" s="433"/>
      <c r="I919" s="433"/>
      <c r="J919" s="433"/>
      <c r="K919" s="433"/>
      <c r="L919" s="433"/>
      <c r="M919" s="433"/>
      <c r="N919" s="433"/>
      <c r="O919" s="433"/>
      <c r="P919" s="433"/>
      <c r="Q919" s="433"/>
      <c r="R919" s="433"/>
      <c r="S919" s="433"/>
      <c r="T919" s="433"/>
      <c r="U919" s="433"/>
      <c r="V919" s="433"/>
      <c r="W919" s="433"/>
      <c r="X919" s="433"/>
      <c r="Y919" s="433"/>
      <c r="Z919" s="433"/>
    </row>
    <row r="920">
      <c r="A920" s="433"/>
      <c r="B920" s="433"/>
      <c r="C920" s="433"/>
      <c r="D920" s="433"/>
      <c r="E920" s="433"/>
      <c r="F920" s="433"/>
      <c r="G920" s="433"/>
      <c r="H920" s="433"/>
      <c r="I920" s="433"/>
      <c r="J920" s="433"/>
      <c r="K920" s="433"/>
      <c r="L920" s="433"/>
      <c r="M920" s="433"/>
      <c r="N920" s="433"/>
      <c r="O920" s="433"/>
      <c r="P920" s="433"/>
      <c r="Q920" s="433"/>
      <c r="R920" s="433"/>
      <c r="S920" s="433"/>
      <c r="T920" s="433"/>
      <c r="U920" s="433"/>
      <c r="V920" s="433"/>
      <c r="W920" s="433"/>
      <c r="X920" s="433"/>
      <c r="Y920" s="433"/>
      <c r="Z920" s="433"/>
    </row>
    <row r="921">
      <c r="A921" s="433"/>
      <c r="B921" s="433"/>
      <c r="C921" s="433"/>
      <c r="D921" s="433"/>
      <c r="E921" s="433"/>
      <c r="F921" s="433"/>
      <c r="G921" s="433"/>
      <c r="H921" s="433"/>
      <c r="I921" s="433"/>
      <c r="J921" s="433"/>
      <c r="K921" s="433"/>
      <c r="L921" s="433"/>
      <c r="M921" s="433"/>
      <c r="N921" s="433"/>
      <c r="O921" s="433"/>
      <c r="P921" s="433"/>
      <c r="Q921" s="433"/>
      <c r="R921" s="433"/>
      <c r="S921" s="433"/>
      <c r="T921" s="433"/>
      <c r="U921" s="433"/>
      <c r="V921" s="433"/>
      <c r="W921" s="433"/>
      <c r="X921" s="433"/>
      <c r="Y921" s="433"/>
      <c r="Z921" s="433"/>
    </row>
    <row r="922">
      <c r="A922" s="433"/>
      <c r="B922" s="433"/>
      <c r="C922" s="433"/>
      <c r="D922" s="433"/>
      <c r="E922" s="433"/>
      <c r="F922" s="433"/>
      <c r="G922" s="433"/>
      <c r="H922" s="433"/>
      <c r="I922" s="433"/>
      <c r="J922" s="433"/>
      <c r="K922" s="433"/>
      <c r="L922" s="433"/>
      <c r="M922" s="433"/>
      <c r="N922" s="433"/>
      <c r="O922" s="433"/>
      <c r="P922" s="433"/>
      <c r="Q922" s="433"/>
      <c r="R922" s="433"/>
      <c r="S922" s="433"/>
      <c r="T922" s="433"/>
      <c r="U922" s="433"/>
      <c r="V922" s="433"/>
      <c r="W922" s="433"/>
      <c r="X922" s="433"/>
      <c r="Y922" s="433"/>
      <c r="Z922" s="433"/>
    </row>
    <row r="923">
      <c r="A923" s="433"/>
      <c r="B923" s="433"/>
      <c r="C923" s="433"/>
      <c r="D923" s="433"/>
      <c r="E923" s="433"/>
      <c r="F923" s="433"/>
      <c r="G923" s="433"/>
      <c r="H923" s="433"/>
      <c r="I923" s="433"/>
      <c r="J923" s="433"/>
      <c r="K923" s="433"/>
      <c r="L923" s="433"/>
      <c r="M923" s="433"/>
      <c r="N923" s="433"/>
      <c r="O923" s="433"/>
      <c r="P923" s="433"/>
      <c r="Q923" s="433"/>
      <c r="R923" s="433"/>
      <c r="S923" s="433"/>
      <c r="T923" s="433"/>
      <c r="U923" s="433"/>
      <c r="V923" s="433"/>
      <c r="W923" s="433"/>
      <c r="X923" s="433"/>
      <c r="Y923" s="433"/>
      <c r="Z923" s="433"/>
    </row>
    <row r="924">
      <c r="A924" s="433"/>
      <c r="B924" s="433"/>
      <c r="C924" s="433"/>
      <c r="D924" s="433"/>
      <c r="E924" s="433"/>
      <c r="F924" s="433"/>
      <c r="G924" s="433"/>
      <c r="H924" s="433"/>
      <c r="I924" s="433"/>
      <c r="J924" s="433"/>
      <c r="K924" s="433"/>
      <c r="L924" s="433"/>
      <c r="M924" s="433"/>
      <c r="N924" s="433"/>
      <c r="O924" s="433"/>
      <c r="P924" s="433"/>
      <c r="Q924" s="433"/>
      <c r="R924" s="433"/>
      <c r="S924" s="433"/>
      <c r="T924" s="433"/>
      <c r="U924" s="433"/>
      <c r="V924" s="433"/>
      <c r="W924" s="433"/>
      <c r="X924" s="433"/>
      <c r="Y924" s="433"/>
      <c r="Z924" s="433"/>
    </row>
    <row r="925">
      <c r="A925" s="433"/>
      <c r="B925" s="433"/>
      <c r="C925" s="433"/>
      <c r="D925" s="433"/>
      <c r="E925" s="433"/>
      <c r="F925" s="433"/>
      <c r="G925" s="433"/>
      <c r="H925" s="433"/>
      <c r="I925" s="433"/>
      <c r="J925" s="433"/>
      <c r="K925" s="433"/>
      <c r="L925" s="433"/>
      <c r="M925" s="433"/>
      <c r="N925" s="433"/>
      <c r="O925" s="433"/>
      <c r="P925" s="433"/>
      <c r="Q925" s="433"/>
      <c r="R925" s="433"/>
      <c r="S925" s="433"/>
      <c r="T925" s="433"/>
      <c r="U925" s="433"/>
      <c r="V925" s="433"/>
      <c r="W925" s="433"/>
      <c r="X925" s="433"/>
      <c r="Y925" s="433"/>
      <c r="Z925" s="433"/>
    </row>
    <row r="926">
      <c r="A926" s="433"/>
      <c r="B926" s="433"/>
      <c r="C926" s="433"/>
      <c r="D926" s="433"/>
      <c r="E926" s="433"/>
      <c r="F926" s="433"/>
      <c r="G926" s="433"/>
      <c r="H926" s="433"/>
      <c r="I926" s="433"/>
      <c r="J926" s="433"/>
      <c r="K926" s="433"/>
      <c r="L926" s="433"/>
      <c r="M926" s="433"/>
      <c r="N926" s="433"/>
      <c r="O926" s="433"/>
      <c r="P926" s="433"/>
      <c r="Q926" s="433"/>
      <c r="R926" s="433"/>
      <c r="S926" s="433"/>
      <c r="T926" s="433"/>
      <c r="U926" s="433"/>
      <c r="V926" s="433"/>
      <c r="W926" s="433"/>
      <c r="X926" s="433"/>
      <c r="Y926" s="433"/>
      <c r="Z926" s="433"/>
    </row>
    <row r="927">
      <c r="A927" s="433"/>
      <c r="B927" s="433"/>
      <c r="C927" s="433"/>
      <c r="D927" s="433"/>
      <c r="E927" s="433"/>
      <c r="F927" s="433"/>
      <c r="G927" s="433"/>
      <c r="H927" s="433"/>
      <c r="I927" s="433"/>
      <c r="J927" s="433"/>
      <c r="K927" s="433"/>
      <c r="L927" s="433"/>
      <c r="M927" s="433"/>
      <c r="N927" s="433"/>
      <c r="O927" s="433"/>
      <c r="P927" s="433"/>
      <c r="Q927" s="433"/>
      <c r="R927" s="433"/>
      <c r="S927" s="433"/>
      <c r="T927" s="433"/>
      <c r="U927" s="433"/>
      <c r="V927" s="433"/>
      <c r="W927" s="433"/>
      <c r="X927" s="433"/>
      <c r="Y927" s="433"/>
      <c r="Z927" s="433"/>
    </row>
    <row r="928">
      <c r="A928" s="433"/>
      <c r="B928" s="433"/>
      <c r="C928" s="433"/>
      <c r="D928" s="433"/>
      <c r="E928" s="433"/>
      <c r="F928" s="433"/>
      <c r="G928" s="433"/>
      <c r="H928" s="433"/>
      <c r="I928" s="433"/>
      <c r="J928" s="433"/>
      <c r="K928" s="433"/>
      <c r="L928" s="433"/>
      <c r="M928" s="433"/>
      <c r="N928" s="433"/>
      <c r="O928" s="433"/>
      <c r="P928" s="433"/>
      <c r="Q928" s="433"/>
      <c r="R928" s="433"/>
      <c r="S928" s="433"/>
      <c r="T928" s="433"/>
      <c r="U928" s="433"/>
      <c r="V928" s="433"/>
      <c r="W928" s="433"/>
      <c r="X928" s="433"/>
      <c r="Y928" s="433"/>
      <c r="Z928" s="433"/>
    </row>
    <row r="929">
      <c r="A929" s="433"/>
      <c r="B929" s="433"/>
      <c r="C929" s="433"/>
      <c r="D929" s="433"/>
      <c r="E929" s="433"/>
      <c r="F929" s="433"/>
      <c r="G929" s="433"/>
      <c r="H929" s="433"/>
      <c r="I929" s="433"/>
      <c r="J929" s="433"/>
      <c r="K929" s="433"/>
      <c r="L929" s="433"/>
      <c r="M929" s="433"/>
      <c r="N929" s="433"/>
      <c r="O929" s="433"/>
      <c r="P929" s="433"/>
      <c r="Q929" s="433"/>
      <c r="R929" s="433"/>
      <c r="S929" s="433"/>
      <c r="T929" s="433"/>
      <c r="U929" s="433"/>
      <c r="V929" s="433"/>
      <c r="W929" s="433"/>
      <c r="X929" s="433"/>
      <c r="Y929" s="433"/>
      <c r="Z929" s="433"/>
    </row>
    <row r="930">
      <c r="A930" s="433"/>
      <c r="B930" s="433"/>
      <c r="C930" s="433"/>
      <c r="D930" s="433"/>
      <c r="E930" s="433"/>
      <c r="F930" s="433"/>
      <c r="G930" s="433"/>
      <c r="H930" s="433"/>
      <c r="I930" s="433"/>
      <c r="J930" s="433"/>
      <c r="K930" s="433"/>
      <c r="L930" s="433"/>
      <c r="M930" s="433"/>
      <c r="N930" s="433"/>
      <c r="O930" s="433"/>
      <c r="P930" s="433"/>
      <c r="Q930" s="433"/>
      <c r="R930" s="433"/>
      <c r="S930" s="433"/>
      <c r="T930" s="433"/>
      <c r="U930" s="433"/>
      <c r="V930" s="433"/>
      <c r="W930" s="433"/>
      <c r="X930" s="433"/>
      <c r="Y930" s="433"/>
      <c r="Z930" s="433"/>
    </row>
    <row r="931">
      <c r="A931" s="433"/>
      <c r="B931" s="433"/>
      <c r="C931" s="433"/>
      <c r="D931" s="433"/>
      <c r="E931" s="433"/>
      <c r="F931" s="433"/>
      <c r="G931" s="433"/>
      <c r="H931" s="433"/>
      <c r="I931" s="433"/>
      <c r="J931" s="433"/>
      <c r="K931" s="433"/>
      <c r="L931" s="433"/>
      <c r="M931" s="433"/>
      <c r="N931" s="433"/>
      <c r="O931" s="433"/>
      <c r="P931" s="433"/>
      <c r="Q931" s="433"/>
      <c r="R931" s="433"/>
      <c r="S931" s="433"/>
      <c r="T931" s="433"/>
      <c r="U931" s="433"/>
      <c r="V931" s="433"/>
      <c r="W931" s="433"/>
      <c r="X931" s="433"/>
      <c r="Y931" s="433"/>
      <c r="Z931" s="433"/>
    </row>
    <row r="932">
      <c r="A932" s="433"/>
      <c r="B932" s="433"/>
      <c r="C932" s="433"/>
      <c r="D932" s="433"/>
      <c r="E932" s="433"/>
      <c r="F932" s="433"/>
      <c r="G932" s="433"/>
      <c r="H932" s="433"/>
      <c r="I932" s="433"/>
      <c r="J932" s="433"/>
      <c r="K932" s="433"/>
      <c r="L932" s="433"/>
      <c r="M932" s="433"/>
      <c r="N932" s="433"/>
      <c r="O932" s="433"/>
      <c r="P932" s="433"/>
      <c r="Q932" s="433"/>
      <c r="R932" s="433"/>
      <c r="S932" s="433"/>
      <c r="T932" s="433"/>
      <c r="U932" s="433"/>
      <c r="V932" s="433"/>
      <c r="W932" s="433"/>
      <c r="X932" s="433"/>
      <c r="Y932" s="433"/>
      <c r="Z932" s="433"/>
    </row>
    <row r="933">
      <c r="A933" s="433"/>
      <c r="B933" s="433"/>
      <c r="C933" s="433"/>
      <c r="D933" s="433"/>
      <c r="E933" s="433"/>
      <c r="F933" s="433"/>
      <c r="G933" s="433"/>
      <c r="H933" s="433"/>
      <c r="I933" s="433"/>
      <c r="J933" s="433"/>
      <c r="K933" s="433"/>
      <c r="L933" s="433"/>
      <c r="M933" s="433"/>
      <c r="N933" s="433"/>
      <c r="O933" s="433"/>
      <c r="P933" s="433"/>
      <c r="Q933" s="433"/>
      <c r="R933" s="433"/>
      <c r="S933" s="433"/>
      <c r="T933" s="433"/>
      <c r="U933" s="433"/>
      <c r="V933" s="433"/>
      <c r="W933" s="433"/>
      <c r="X933" s="433"/>
      <c r="Y933" s="433"/>
      <c r="Z933" s="433"/>
    </row>
    <row r="934">
      <c r="A934" s="433"/>
      <c r="B934" s="433"/>
      <c r="C934" s="433"/>
      <c r="D934" s="433"/>
      <c r="E934" s="433"/>
      <c r="F934" s="433"/>
      <c r="G934" s="433"/>
      <c r="H934" s="433"/>
      <c r="I934" s="433"/>
      <c r="J934" s="433"/>
      <c r="K934" s="433"/>
      <c r="L934" s="433"/>
      <c r="M934" s="433"/>
      <c r="N934" s="433"/>
      <c r="O934" s="433"/>
      <c r="P934" s="433"/>
      <c r="Q934" s="433"/>
      <c r="R934" s="433"/>
      <c r="S934" s="433"/>
      <c r="T934" s="433"/>
      <c r="U934" s="433"/>
      <c r="V934" s="433"/>
      <c r="W934" s="433"/>
      <c r="X934" s="433"/>
      <c r="Y934" s="433"/>
      <c r="Z934" s="433"/>
    </row>
    <row r="935">
      <c r="A935" s="433"/>
      <c r="B935" s="433"/>
      <c r="C935" s="433"/>
      <c r="D935" s="433"/>
      <c r="E935" s="433"/>
      <c r="F935" s="433"/>
      <c r="G935" s="433"/>
      <c r="H935" s="433"/>
      <c r="I935" s="433"/>
      <c r="J935" s="433"/>
      <c r="K935" s="433"/>
      <c r="L935" s="433"/>
      <c r="M935" s="433"/>
      <c r="N935" s="433"/>
      <c r="O935" s="433"/>
      <c r="P935" s="433"/>
      <c r="Q935" s="433"/>
      <c r="R935" s="433"/>
      <c r="S935" s="433"/>
      <c r="T935" s="433"/>
      <c r="U935" s="433"/>
      <c r="V935" s="433"/>
      <c r="W935" s="433"/>
      <c r="X935" s="433"/>
      <c r="Y935" s="433"/>
      <c r="Z935" s="433"/>
    </row>
    <row r="936">
      <c r="A936" s="433"/>
      <c r="B936" s="433"/>
      <c r="C936" s="433"/>
      <c r="D936" s="433"/>
      <c r="E936" s="433"/>
      <c r="F936" s="433"/>
      <c r="G936" s="433"/>
      <c r="H936" s="433"/>
      <c r="I936" s="433"/>
      <c r="J936" s="433"/>
      <c r="K936" s="433"/>
      <c r="L936" s="433"/>
      <c r="M936" s="433"/>
      <c r="N936" s="433"/>
      <c r="O936" s="433"/>
      <c r="P936" s="433"/>
      <c r="Q936" s="433"/>
      <c r="R936" s="433"/>
      <c r="S936" s="433"/>
      <c r="T936" s="433"/>
      <c r="U936" s="433"/>
      <c r="V936" s="433"/>
      <c r="W936" s="433"/>
      <c r="X936" s="433"/>
      <c r="Y936" s="433"/>
      <c r="Z936" s="433"/>
    </row>
    <row r="937">
      <c r="A937" s="433"/>
      <c r="B937" s="433"/>
      <c r="C937" s="433"/>
      <c r="D937" s="433"/>
      <c r="E937" s="433"/>
      <c r="F937" s="433"/>
      <c r="G937" s="433"/>
      <c r="H937" s="433"/>
      <c r="I937" s="433"/>
      <c r="J937" s="433"/>
      <c r="K937" s="433"/>
      <c r="L937" s="433"/>
      <c r="M937" s="433"/>
      <c r="N937" s="433"/>
      <c r="O937" s="433"/>
      <c r="P937" s="433"/>
      <c r="Q937" s="433"/>
      <c r="R937" s="433"/>
      <c r="S937" s="433"/>
      <c r="T937" s="433"/>
      <c r="U937" s="433"/>
      <c r="V937" s="433"/>
      <c r="W937" s="433"/>
      <c r="X937" s="433"/>
      <c r="Y937" s="433"/>
      <c r="Z937" s="433"/>
    </row>
    <row r="938">
      <c r="A938" s="433"/>
      <c r="B938" s="433"/>
      <c r="C938" s="433"/>
      <c r="D938" s="433"/>
      <c r="E938" s="433"/>
      <c r="F938" s="433"/>
      <c r="G938" s="433"/>
      <c r="H938" s="433"/>
      <c r="I938" s="433"/>
      <c r="J938" s="433"/>
      <c r="K938" s="433"/>
      <c r="L938" s="433"/>
      <c r="M938" s="433"/>
      <c r="N938" s="433"/>
      <c r="O938" s="433"/>
      <c r="P938" s="433"/>
      <c r="Q938" s="433"/>
      <c r="R938" s="433"/>
      <c r="S938" s="433"/>
      <c r="T938" s="433"/>
      <c r="U938" s="433"/>
      <c r="V938" s="433"/>
      <c r="W938" s="433"/>
      <c r="X938" s="433"/>
      <c r="Y938" s="433"/>
      <c r="Z938" s="433"/>
    </row>
    <row r="939">
      <c r="A939" s="433"/>
      <c r="B939" s="433"/>
      <c r="C939" s="433"/>
      <c r="D939" s="433"/>
      <c r="E939" s="433"/>
      <c r="F939" s="433"/>
      <c r="G939" s="433"/>
      <c r="H939" s="433"/>
      <c r="I939" s="433"/>
      <c r="J939" s="433"/>
      <c r="K939" s="433"/>
      <c r="L939" s="433"/>
      <c r="M939" s="433"/>
      <c r="N939" s="433"/>
      <c r="O939" s="433"/>
      <c r="P939" s="433"/>
      <c r="Q939" s="433"/>
      <c r="R939" s="433"/>
      <c r="S939" s="433"/>
      <c r="T939" s="433"/>
      <c r="U939" s="433"/>
      <c r="V939" s="433"/>
      <c r="W939" s="433"/>
      <c r="X939" s="433"/>
      <c r="Y939" s="433"/>
      <c r="Z939" s="433"/>
    </row>
    <row r="940">
      <c r="A940" s="433"/>
      <c r="B940" s="433"/>
      <c r="C940" s="433"/>
      <c r="D940" s="433"/>
      <c r="E940" s="433"/>
      <c r="F940" s="433"/>
      <c r="G940" s="433"/>
      <c r="H940" s="433"/>
      <c r="I940" s="433"/>
      <c r="J940" s="433"/>
      <c r="K940" s="433"/>
      <c r="L940" s="433"/>
      <c r="M940" s="433"/>
      <c r="N940" s="433"/>
      <c r="O940" s="433"/>
      <c r="P940" s="433"/>
      <c r="Q940" s="433"/>
      <c r="R940" s="433"/>
      <c r="S940" s="433"/>
      <c r="T940" s="433"/>
      <c r="U940" s="433"/>
      <c r="V940" s="433"/>
      <c r="W940" s="433"/>
      <c r="X940" s="433"/>
      <c r="Y940" s="433"/>
      <c r="Z940" s="433"/>
    </row>
    <row r="941">
      <c r="A941" s="433"/>
      <c r="B941" s="433"/>
      <c r="C941" s="433"/>
      <c r="D941" s="433"/>
      <c r="E941" s="433"/>
      <c r="F941" s="433"/>
      <c r="G941" s="433"/>
      <c r="H941" s="433"/>
      <c r="I941" s="433"/>
      <c r="J941" s="433"/>
      <c r="K941" s="433"/>
      <c r="L941" s="433"/>
      <c r="M941" s="433"/>
      <c r="N941" s="433"/>
      <c r="O941" s="433"/>
      <c r="P941" s="433"/>
      <c r="Q941" s="433"/>
      <c r="R941" s="433"/>
      <c r="S941" s="433"/>
      <c r="T941" s="433"/>
      <c r="U941" s="433"/>
      <c r="V941" s="433"/>
      <c r="W941" s="433"/>
      <c r="X941" s="433"/>
      <c r="Y941" s="433"/>
      <c r="Z941" s="433"/>
    </row>
    <row r="942">
      <c r="A942" s="433"/>
      <c r="B942" s="433"/>
      <c r="C942" s="433"/>
      <c r="D942" s="433"/>
      <c r="E942" s="433"/>
      <c r="F942" s="433"/>
      <c r="G942" s="433"/>
      <c r="H942" s="433"/>
      <c r="I942" s="433"/>
      <c r="J942" s="433"/>
      <c r="K942" s="433"/>
      <c r="L942" s="433"/>
      <c r="M942" s="433"/>
      <c r="N942" s="433"/>
      <c r="O942" s="433"/>
      <c r="P942" s="433"/>
      <c r="Q942" s="433"/>
      <c r="R942" s="433"/>
      <c r="S942" s="433"/>
      <c r="T942" s="433"/>
      <c r="U942" s="433"/>
      <c r="V942" s="433"/>
      <c r="W942" s="433"/>
      <c r="X942" s="433"/>
      <c r="Y942" s="433"/>
      <c r="Z942" s="433"/>
    </row>
    <row r="943">
      <c r="A943" s="433"/>
      <c r="B943" s="433"/>
      <c r="C943" s="433"/>
      <c r="D943" s="433"/>
      <c r="E943" s="433"/>
      <c r="F943" s="433"/>
      <c r="G943" s="433"/>
      <c r="H943" s="433"/>
      <c r="I943" s="433"/>
      <c r="J943" s="433"/>
      <c r="K943" s="433"/>
      <c r="L943" s="433"/>
      <c r="M943" s="433"/>
      <c r="N943" s="433"/>
      <c r="O943" s="433"/>
      <c r="P943" s="433"/>
      <c r="Q943" s="433"/>
      <c r="R943" s="433"/>
      <c r="S943" s="433"/>
      <c r="T943" s="433"/>
      <c r="U943" s="433"/>
      <c r="V943" s="433"/>
      <c r="W943" s="433"/>
      <c r="X943" s="433"/>
      <c r="Y943" s="433"/>
      <c r="Z943" s="433"/>
    </row>
    <row r="944">
      <c r="A944" s="433"/>
      <c r="B944" s="433"/>
      <c r="C944" s="433"/>
      <c r="D944" s="433"/>
      <c r="E944" s="433"/>
      <c r="F944" s="433"/>
      <c r="G944" s="433"/>
      <c r="H944" s="433"/>
      <c r="I944" s="433"/>
      <c r="J944" s="433"/>
      <c r="K944" s="433"/>
      <c r="L944" s="433"/>
      <c r="M944" s="433"/>
      <c r="N944" s="433"/>
      <c r="O944" s="433"/>
      <c r="P944" s="433"/>
      <c r="Q944" s="433"/>
      <c r="R944" s="433"/>
      <c r="S944" s="433"/>
      <c r="T944" s="433"/>
      <c r="U944" s="433"/>
      <c r="V944" s="433"/>
      <c r="W944" s="433"/>
      <c r="X944" s="433"/>
      <c r="Y944" s="433"/>
      <c r="Z944" s="433"/>
    </row>
    <row r="945">
      <c r="A945" s="433"/>
      <c r="B945" s="433"/>
      <c r="C945" s="433"/>
      <c r="D945" s="433"/>
      <c r="E945" s="433"/>
      <c r="F945" s="433"/>
      <c r="G945" s="433"/>
      <c r="H945" s="433"/>
      <c r="I945" s="433"/>
      <c r="J945" s="433"/>
      <c r="K945" s="433"/>
      <c r="L945" s="433"/>
      <c r="M945" s="433"/>
      <c r="N945" s="433"/>
      <c r="O945" s="433"/>
      <c r="P945" s="433"/>
      <c r="Q945" s="433"/>
      <c r="R945" s="433"/>
      <c r="S945" s="433"/>
      <c r="T945" s="433"/>
      <c r="U945" s="433"/>
      <c r="V945" s="433"/>
      <c r="W945" s="433"/>
      <c r="X945" s="433"/>
      <c r="Y945" s="433"/>
      <c r="Z945" s="433"/>
    </row>
    <row r="946">
      <c r="A946" s="433"/>
      <c r="B946" s="433"/>
      <c r="C946" s="433"/>
      <c r="D946" s="433"/>
      <c r="E946" s="433"/>
      <c r="F946" s="433"/>
      <c r="G946" s="433"/>
      <c r="H946" s="433"/>
      <c r="I946" s="433"/>
      <c r="J946" s="433"/>
      <c r="K946" s="433"/>
      <c r="L946" s="433"/>
      <c r="M946" s="433"/>
      <c r="N946" s="433"/>
      <c r="O946" s="433"/>
      <c r="P946" s="433"/>
      <c r="Q946" s="433"/>
      <c r="R946" s="433"/>
      <c r="S946" s="433"/>
      <c r="T946" s="433"/>
      <c r="U946" s="433"/>
      <c r="V946" s="433"/>
      <c r="W946" s="433"/>
      <c r="X946" s="433"/>
      <c r="Y946" s="433"/>
      <c r="Z946" s="433"/>
    </row>
    <row r="947">
      <c r="A947" s="433"/>
      <c r="B947" s="433"/>
      <c r="C947" s="433"/>
      <c r="D947" s="433"/>
      <c r="E947" s="433"/>
      <c r="F947" s="433"/>
      <c r="G947" s="433"/>
      <c r="H947" s="433"/>
      <c r="I947" s="433"/>
      <c r="J947" s="433"/>
      <c r="K947" s="433"/>
      <c r="L947" s="433"/>
      <c r="M947" s="433"/>
      <c r="N947" s="433"/>
      <c r="O947" s="433"/>
      <c r="P947" s="433"/>
      <c r="Q947" s="433"/>
      <c r="R947" s="433"/>
      <c r="S947" s="433"/>
      <c r="T947" s="433"/>
      <c r="U947" s="433"/>
      <c r="V947" s="433"/>
      <c r="W947" s="433"/>
      <c r="X947" s="433"/>
      <c r="Y947" s="433"/>
      <c r="Z947" s="433"/>
    </row>
    <row r="948">
      <c r="A948" s="433"/>
      <c r="B948" s="433"/>
      <c r="C948" s="433"/>
      <c r="D948" s="433"/>
      <c r="E948" s="433"/>
      <c r="F948" s="433"/>
      <c r="G948" s="433"/>
      <c r="H948" s="433"/>
      <c r="I948" s="433"/>
      <c r="J948" s="433"/>
      <c r="K948" s="433"/>
      <c r="L948" s="433"/>
      <c r="M948" s="433"/>
      <c r="N948" s="433"/>
      <c r="O948" s="433"/>
      <c r="P948" s="433"/>
      <c r="Q948" s="433"/>
      <c r="R948" s="433"/>
      <c r="S948" s="433"/>
      <c r="T948" s="433"/>
      <c r="U948" s="433"/>
      <c r="V948" s="433"/>
      <c r="W948" s="433"/>
      <c r="X948" s="433"/>
      <c r="Y948" s="433"/>
      <c r="Z948" s="433"/>
    </row>
    <row r="949">
      <c r="A949" s="433"/>
      <c r="B949" s="433"/>
      <c r="C949" s="433"/>
      <c r="D949" s="433"/>
      <c r="E949" s="433"/>
      <c r="F949" s="433"/>
      <c r="G949" s="433"/>
      <c r="H949" s="433"/>
      <c r="I949" s="433"/>
      <c r="J949" s="433"/>
      <c r="K949" s="433"/>
      <c r="L949" s="433"/>
      <c r="M949" s="433"/>
      <c r="N949" s="433"/>
      <c r="O949" s="433"/>
      <c r="P949" s="433"/>
      <c r="Q949" s="433"/>
      <c r="R949" s="433"/>
      <c r="S949" s="433"/>
      <c r="T949" s="433"/>
      <c r="U949" s="433"/>
      <c r="V949" s="433"/>
      <c r="W949" s="433"/>
      <c r="X949" s="433"/>
      <c r="Y949" s="433"/>
      <c r="Z949" s="433"/>
    </row>
    <row r="950">
      <c r="A950" s="433"/>
      <c r="B950" s="433"/>
      <c r="C950" s="433"/>
      <c r="D950" s="433"/>
      <c r="E950" s="433"/>
      <c r="F950" s="433"/>
      <c r="G950" s="433"/>
      <c r="H950" s="433"/>
      <c r="I950" s="433"/>
      <c r="J950" s="433"/>
      <c r="K950" s="433"/>
      <c r="L950" s="433"/>
      <c r="M950" s="433"/>
      <c r="N950" s="433"/>
      <c r="O950" s="433"/>
      <c r="P950" s="433"/>
      <c r="Q950" s="433"/>
      <c r="R950" s="433"/>
      <c r="S950" s="433"/>
      <c r="T950" s="433"/>
      <c r="U950" s="433"/>
      <c r="V950" s="433"/>
      <c r="W950" s="433"/>
      <c r="X950" s="433"/>
      <c r="Y950" s="433"/>
      <c r="Z950" s="433"/>
    </row>
    <row r="951">
      <c r="A951" s="433"/>
      <c r="B951" s="433"/>
      <c r="C951" s="433"/>
      <c r="D951" s="433"/>
      <c r="E951" s="433"/>
      <c r="F951" s="433"/>
      <c r="G951" s="433"/>
      <c r="H951" s="433"/>
      <c r="I951" s="433"/>
      <c r="J951" s="433"/>
      <c r="K951" s="433"/>
      <c r="L951" s="433"/>
      <c r="M951" s="433"/>
      <c r="N951" s="433"/>
      <c r="O951" s="433"/>
      <c r="P951" s="433"/>
      <c r="Q951" s="433"/>
      <c r="R951" s="433"/>
      <c r="S951" s="433"/>
      <c r="T951" s="433"/>
      <c r="U951" s="433"/>
      <c r="V951" s="433"/>
      <c r="W951" s="433"/>
      <c r="X951" s="433"/>
      <c r="Y951" s="433"/>
      <c r="Z951" s="433"/>
    </row>
    <row r="952">
      <c r="A952" s="433"/>
      <c r="B952" s="433"/>
      <c r="C952" s="433"/>
      <c r="D952" s="433"/>
      <c r="E952" s="433"/>
      <c r="F952" s="433"/>
      <c r="G952" s="433"/>
      <c r="H952" s="433"/>
      <c r="I952" s="433"/>
      <c r="J952" s="433"/>
      <c r="K952" s="433"/>
      <c r="L952" s="433"/>
      <c r="M952" s="433"/>
      <c r="N952" s="433"/>
      <c r="O952" s="433"/>
      <c r="P952" s="433"/>
      <c r="Q952" s="433"/>
      <c r="R952" s="433"/>
      <c r="S952" s="433"/>
      <c r="T952" s="433"/>
      <c r="U952" s="433"/>
      <c r="V952" s="433"/>
      <c r="W952" s="433"/>
      <c r="X952" s="433"/>
      <c r="Y952" s="433"/>
      <c r="Z952" s="433"/>
    </row>
    <row r="953">
      <c r="A953" s="433"/>
      <c r="B953" s="433"/>
      <c r="C953" s="433"/>
      <c r="D953" s="433"/>
      <c r="E953" s="433"/>
      <c r="F953" s="433"/>
      <c r="G953" s="433"/>
      <c r="H953" s="433"/>
      <c r="I953" s="433"/>
      <c r="J953" s="433"/>
      <c r="K953" s="433"/>
      <c r="L953" s="433"/>
      <c r="M953" s="433"/>
      <c r="N953" s="433"/>
      <c r="O953" s="433"/>
      <c r="P953" s="433"/>
      <c r="Q953" s="433"/>
      <c r="R953" s="433"/>
      <c r="S953" s="433"/>
      <c r="T953" s="433"/>
      <c r="U953" s="433"/>
      <c r="V953" s="433"/>
      <c r="W953" s="433"/>
      <c r="X953" s="433"/>
      <c r="Y953" s="433"/>
      <c r="Z953" s="433"/>
    </row>
    <row r="954">
      <c r="A954" s="433"/>
      <c r="B954" s="433"/>
      <c r="C954" s="433"/>
      <c r="D954" s="433"/>
      <c r="E954" s="433"/>
      <c r="F954" s="433"/>
      <c r="G954" s="433"/>
      <c r="H954" s="433"/>
      <c r="I954" s="433"/>
      <c r="J954" s="433"/>
      <c r="K954" s="433"/>
      <c r="L954" s="433"/>
      <c r="M954" s="433"/>
      <c r="N954" s="433"/>
      <c r="O954" s="433"/>
      <c r="P954" s="433"/>
      <c r="Q954" s="433"/>
      <c r="R954" s="433"/>
      <c r="S954" s="433"/>
      <c r="T954" s="433"/>
      <c r="U954" s="433"/>
      <c r="V954" s="433"/>
      <c r="W954" s="433"/>
      <c r="X954" s="433"/>
      <c r="Y954" s="433"/>
      <c r="Z954" s="433"/>
    </row>
    <row r="955">
      <c r="A955" s="433"/>
      <c r="B955" s="433"/>
      <c r="C955" s="433"/>
      <c r="D955" s="433"/>
      <c r="E955" s="433"/>
      <c r="F955" s="433"/>
      <c r="G955" s="433"/>
      <c r="H955" s="433"/>
      <c r="I955" s="433"/>
      <c r="J955" s="433"/>
      <c r="K955" s="433"/>
      <c r="L955" s="433"/>
      <c r="M955" s="433"/>
      <c r="N955" s="433"/>
      <c r="O955" s="433"/>
      <c r="P955" s="433"/>
      <c r="Q955" s="433"/>
      <c r="R955" s="433"/>
      <c r="S955" s="433"/>
      <c r="T955" s="433"/>
      <c r="U955" s="433"/>
      <c r="V955" s="433"/>
      <c r="W955" s="433"/>
      <c r="X955" s="433"/>
      <c r="Y955" s="433"/>
      <c r="Z955" s="433"/>
    </row>
    <row r="956">
      <c r="A956" s="433"/>
      <c r="B956" s="433"/>
      <c r="C956" s="433"/>
      <c r="D956" s="433"/>
      <c r="E956" s="433"/>
      <c r="F956" s="433"/>
      <c r="G956" s="433"/>
      <c r="H956" s="433"/>
      <c r="I956" s="433"/>
      <c r="J956" s="433"/>
      <c r="K956" s="433"/>
      <c r="L956" s="433"/>
      <c r="M956" s="433"/>
      <c r="N956" s="433"/>
      <c r="O956" s="433"/>
      <c r="P956" s="433"/>
      <c r="Q956" s="433"/>
      <c r="R956" s="433"/>
      <c r="S956" s="433"/>
      <c r="T956" s="433"/>
      <c r="U956" s="433"/>
      <c r="V956" s="433"/>
      <c r="W956" s="433"/>
      <c r="X956" s="433"/>
      <c r="Y956" s="433"/>
      <c r="Z956" s="433"/>
    </row>
    <row r="957">
      <c r="A957" s="433"/>
      <c r="B957" s="433"/>
      <c r="C957" s="433"/>
      <c r="D957" s="433"/>
      <c r="E957" s="433"/>
      <c r="F957" s="433"/>
      <c r="G957" s="433"/>
      <c r="H957" s="433"/>
      <c r="I957" s="433"/>
      <c r="J957" s="433"/>
      <c r="K957" s="433"/>
      <c r="L957" s="433"/>
      <c r="M957" s="433"/>
      <c r="N957" s="433"/>
      <c r="O957" s="433"/>
      <c r="P957" s="433"/>
      <c r="Q957" s="433"/>
      <c r="R957" s="433"/>
      <c r="S957" s="433"/>
      <c r="T957" s="433"/>
      <c r="U957" s="433"/>
      <c r="V957" s="433"/>
      <c r="W957" s="433"/>
      <c r="X957" s="433"/>
      <c r="Y957" s="433"/>
      <c r="Z957" s="433"/>
    </row>
    <row r="958">
      <c r="A958" s="433"/>
      <c r="B958" s="433"/>
      <c r="C958" s="433"/>
      <c r="D958" s="433"/>
      <c r="E958" s="433"/>
      <c r="F958" s="433"/>
      <c r="G958" s="433"/>
      <c r="H958" s="433"/>
      <c r="I958" s="433"/>
      <c r="J958" s="433"/>
      <c r="K958" s="433"/>
      <c r="L958" s="433"/>
      <c r="M958" s="433"/>
      <c r="N958" s="433"/>
      <c r="O958" s="433"/>
      <c r="P958" s="433"/>
      <c r="Q958" s="433"/>
      <c r="R958" s="433"/>
      <c r="S958" s="433"/>
      <c r="T958" s="433"/>
      <c r="U958" s="433"/>
      <c r="V958" s="433"/>
      <c r="W958" s="433"/>
      <c r="X958" s="433"/>
      <c r="Y958" s="433"/>
      <c r="Z958" s="433"/>
    </row>
    <row r="959">
      <c r="A959" s="433"/>
      <c r="B959" s="433"/>
      <c r="C959" s="433"/>
      <c r="D959" s="433"/>
      <c r="E959" s="433"/>
      <c r="F959" s="433"/>
      <c r="G959" s="433"/>
      <c r="H959" s="433"/>
      <c r="I959" s="433"/>
      <c r="J959" s="433"/>
      <c r="K959" s="433"/>
      <c r="L959" s="433"/>
      <c r="M959" s="433"/>
      <c r="N959" s="433"/>
      <c r="O959" s="433"/>
      <c r="P959" s="433"/>
      <c r="Q959" s="433"/>
      <c r="R959" s="433"/>
      <c r="S959" s="433"/>
      <c r="T959" s="433"/>
      <c r="U959" s="433"/>
      <c r="V959" s="433"/>
      <c r="W959" s="433"/>
      <c r="X959" s="433"/>
      <c r="Y959" s="433"/>
      <c r="Z959" s="433"/>
    </row>
    <row r="960">
      <c r="A960" s="433"/>
      <c r="B960" s="433"/>
      <c r="C960" s="433"/>
      <c r="D960" s="433"/>
      <c r="E960" s="433"/>
      <c r="F960" s="433"/>
      <c r="G960" s="433"/>
      <c r="H960" s="433"/>
      <c r="I960" s="433"/>
      <c r="J960" s="433"/>
      <c r="K960" s="433"/>
      <c r="L960" s="433"/>
      <c r="M960" s="433"/>
      <c r="N960" s="433"/>
      <c r="O960" s="433"/>
      <c r="P960" s="433"/>
      <c r="Q960" s="433"/>
      <c r="R960" s="433"/>
      <c r="S960" s="433"/>
      <c r="T960" s="433"/>
      <c r="U960" s="433"/>
      <c r="V960" s="433"/>
      <c r="W960" s="433"/>
      <c r="X960" s="433"/>
      <c r="Y960" s="433"/>
      <c r="Z960" s="433"/>
    </row>
    <row r="961">
      <c r="A961" s="433"/>
      <c r="B961" s="433"/>
      <c r="C961" s="433"/>
      <c r="D961" s="433"/>
      <c r="E961" s="433"/>
      <c r="F961" s="433"/>
      <c r="G961" s="433"/>
      <c r="H961" s="433"/>
      <c r="I961" s="433"/>
      <c r="J961" s="433"/>
      <c r="K961" s="433"/>
      <c r="L961" s="433"/>
      <c r="M961" s="433"/>
      <c r="N961" s="433"/>
      <c r="O961" s="433"/>
      <c r="P961" s="433"/>
      <c r="Q961" s="433"/>
      <c r="R961" s="433"/>
      <c r="S961" s="433"/>
      <c r="T961" s="433"/>
      <c r="U961" s="433"/>
      <c r="V961" s="433"/>
      <c r="W961" s="433"/>
      <c r="X961" s="433"/>
      <c r="Y961" s="433"/>
      <c r="Z961" s="433"/>
    </row>
    <row r="962">
      <c r="A962" s="433"/>
      <c r="B962" s="433"/>
      <c r="C962" s="433"/>
      <c r="D962" s="433"/>
      <c r="E962" s="433"/>
      <c r="F962" s="433"/>
      <c r="G962" s="433"/>
      <c r="H962" s="433"/>
      <c r="I962" s="433"/>
      <c r="J962" s="433"/>
      <c r="K962" s="433"/>
      <c r="L962" s="433"/>
      <c r="M962" s="433"/>
      <c r="N962" s="433"/>
      <c r="O962" s="433"/>
      <c r="P962" s="433"/>
      <c r="Q962" s="433"/>
      <c r="R962" s="433"/>
      <c r="S962" s="433"/>
      <c r="T962" s="433"/>
      <c r="U962" s="433"/>
      <c r="V962" s="433"/>
      <c r="W962" s="433"/>
      <c r="X962" s="433"/>
      <c r="Y962" s="433"/>
      <c r="Z962" s="433"/>
    </row>
    <row r="963">
      <c r="A963" s="433"/>
      <c r="B963" s="433"/>
      <c r="C963" s="433"/>
      <c r="D963" s="433"/>
      <c r="E963" s="433"/>
      <c r="F963" s="433"/>
      <c r="G963" s="433"/>
      <c r="H963" s="433"/>
      <c r="I963" s="433"/>
      <c r="J963" s="433"/>
      <c r="K963" s="433"/>
      <c r="L963" s="433"/>
      <c r="M963" s="433"/>
      <c r="N963" s="433"/>
      <c r="O963" s="433"/>
      <c r="P963" s="433"/>
      <c r="Q963" s="433"/>
      <c r="R963" s="433"/>
      <c r="S963" s="433"/>
      <c r="T963" s="433"/>
      <c r="U963" s="433"/>
      <c r="V963" s="433"/>
      <c r="W963" s="433"/>
      <c r="X963" s="433"/>
      <c r="Y963" s="433"/>
      <c r="Z963" s="433"/>
    </row>
    <row r="964">
      <c r="A964" s="433"/>
      <c r="B964" s="433"/>
      <c r="C964" s="433"/>
      <c r="D964" s="433"/>
      <c r="E964" s="433"/>
      <c r="F964" s="433"/>
      <c r="G964" s="433"/>
      <c r="H964" s="433"/>
      <c r="I964" s="433"/>
      <c r="J964" s="433"/>
      <c r="K964" s="433"/>
      <c r="L964" s="433"/>
      <c r="M964" s="433"/>
      <c r="N964" s="433"/>
      <c r="O964" s="433"/>
      <c r="P964" s="433"/>
      <c r="Q964" s="433"/>
      <c r="R964" s="433"/>
      <c r="S964" s="433"/>
      <c r="T964" s="433"/>
      <c r="U964" s="433"/>
      <c r="V964" s="433"/>
      <c r="W964" s="433"/>
      <c r="X964" s="433"/>
      <c r="Y964" s="433"/>
      <c r="Z964" s="433"/>
    </row>
    <row r="965">
      <c r="A965" s="433"/>
      <c r="B965" s="433"/>
      <c r="C965" s="433"/>
      <c r="D965" s="433"/>
      <c r="E965" s="433"/>
      <c r="F965" s="433"/>
      <c r="G965" s="433"/>
      <c r="H965" s="433"/>
      <c r="I965" s="433"/>
      <c r="J965" s="433"/>
      <c r="K965" s="433"/>
      <c r="L965" s="433"/>
      <c r="M965" s="433"/>
      <c r="N965" s="433"/>
      <c r="O965" s="433"/>
      <c r="P965" s="433"/>
      <c r="Q965" s="433"/>
      <c r="R965" s="433"/>
      <c r="S965" s="433"/>
      <c r="T965" s="433"/>
      <c r="U965" s="433"/>
      <c r="V965" s="433"/>
      <c r="W965" s="433"/>
      <c r="X965" s="433"/>
      <c r="Y965" s="433"/>
      <c r="Z965" s="433"/>
    </row>
    <row r="966">
      <c r="A966" s="433"/>
      <c r="B966" s="433"/>
      <c r="C966" s="433"/>
      <c r="D966" s="433"/>
      <c r="E966" s="433"/>
      <c r="F966" s="433"/>
      <c r="G966" s="433"/>
      <c r="H966" s="433"/>
      <c r="I966" s="433"/>
      <c r="J966" s="433"/>
      <c r="K966" s="433"/>
      <c r="L966" s="433"/>
      <c r="M966" s="433"/>
      <c r="N966" s="433"/>
      <c r="O966" s="433"/>
      <c r="P966" s="433"/>
      <c r="Q966" s="433"/>
      <c r="R966" s="433"/>
      <c r="S966" s="433"/>
      <c r="T966" s="433"/>
      <c r="U966" s="433"/>
      <c r="V966" s="433"/>
      <c r="W966" s="433"/>
      <c r="X966" s="433"/>
      <c r="Y966" s="433"/>
      <c r="Z966" s="433"/>
    </row>
    <row r="967">
      <c r="A967" s="433"/>
      <c r="B967" s="433"/>
      <c r="C967" s="433"/>
      <c r="D967" s="433"/>
      <c r="E967" s="433"/>
      <c r="F967" s="433"/>
      <c r="G967" s="433"/>
      <c r="H967" s="433"/>
      <c r="I967" s="433"/>
      <c r="J967" s="433"/>
      <c r="K967" s="433"/>
      <c r="L967" s="433"/>
      <c r="M967" s="433"/>
      <c r="N967" s="433"/>
      <c r="O967" s="433"/>
      <c r="P967" s="433"/>
      <c r="Q967" s="433"/>
      <c r="R967" s="433"/>
      <c r="S967" s="433"/>
      <c r="T967" s="433"/>
      <c r="U967" s="433"/>
      <c r="V967" s="433"/>
      <c r="W967" s="433"/>
      <c r="X967" s="433"/>
      <c r="Y967" s="433"/>
      <c r="Z967" s="433"/>
    </row>
    <row r="968">
      <c r="A968" s="433"/>
      <c r="B968" s="433"/>
      <c r="C968" s="433"/>
      <c r="D968" s="433"/>
      <c r="E968" s="433"/>
      <c r="F968" s="433"/>
      <c r="G968" s="433"/>
      <c r="H968" s="433"/>
      <c r="I968" s="433"/>
      <c r="J968" s="433"/>
      <c r="K968" s="433"/>
      <c r="L968" s="433"/>
      <c r="M968" s="433"/>
      <c r="N968" s="433"/>
      <c r="O968" s="433"/>
      <c r="P968" s="433"/>
      <c r="Q968" s="433"/>
      <c r="R968" s="433"/>
      <c r="S968" s="433"/>
      <c r="T968" s="433"/>
      <c r="U968" s="433"/>
      <c r="V968" s="433"/>
      <c r="W968" s="433"/>
      <c r="X968" s="433"/>
      <c r="Y968" s="433"/>
      <c r="Z968" s="433"/>
    </row>
    <row r="969">
      <c r="A969" s="433"/>
      <c r="B969" s="433"/>
      <c r="C969" s="433"/>
      <c r="D969" s="433"/>
      <c r="E969" s="433"/>
      <c r="F969" s="433"/>
      <c r="G969" s="433"/>
      <c r="H969" s="433"/>
      <c r="I969" s="433"/>
      <c r="J969" s="433"/>
      <c r="K969" s="433"/>
      <c r="L969" s="433"/>
      <c r="M969" s="433"/>
      <c r="N969" s="433"/>
      <c r="O969" s="433"/>
      <c r="P969" s="433"/>
      <c r="Q969" s="433"/>
      <c r="R969" s="433"/>
      <c r="S969" s="433"/>
      <c r="T969" s="433"/>
      <c r="U969" s="433"/>
      <c r="V969" s="433"/>
      <c r="W969" s="433"/>
      <c r="X969" s="433"/>
      <c r="Y969" s="433"/>
      <c r="Z969" s="433"/>
    </row>
    <row r="970">
      <c r="A970" s="433"/>
      <c r="B970" s="433"/>
      <c r="C970" s="433"/>
      <c r="D970" s="433"/>
      <c r="E970" s="433"/>
      <c r="F970" s="433"/>
      <c r="G970" s="433"/>
      <c r="H970" s="433"/>
      <c r="I970" s="433"/>
      <c r="J970" s="433"/>
      <c r="K970" s="433"/>
      <c r="L970" s="433"/>
      <c r="M970" s="433"/>
      <c r="N970" s="433"/>
      <c r="O970" s="433"/>
      <c r="P970" s="433"/>
      <c r="Q970" s="433"/>
      <c r="R970" s="433"/>
      <c r="S970" s="433"/>
      <c r="T970" s="433"/>
      <c r="U970" s="433"/>
      <c r="V970" s="433"/>
      <c r="W970" s="433"/>
      <c r="X970" s="433"/>
      <c r="Y970" s="433"/>
      <c r="Z970" s="433"/>
    </row>
    <row r="971">
      <c r="A971" s="433"/>
      <c r="B971" s="433"/>
      <c r="C971" s="433"/>
      <c r="D971" s="433"/>
      <c r="E971" s="433"/>
      <c r="F971" s="433"/>
      <c r="G971" s="433"/>
      <c r="H971" s="433"/>
      <c r="I971" s="433"/>
      <c r="J971" s="433"/>
      <c r="K971" s="433"/>
      <c r="L971" s="433"/>
      <c r="M971" s="433"/>
      <c r="N971" s="433"/>
      <c r="O971" s="433"/>
      <c r="P971" s="433"/>
      <c r="Q971" s="433"/>
      <c r="R971" s="433"/>
      <c r="S971" s="433"/>
      <c r="T971" s="433"/>
      <c r="U971" s="433"/>
      <c r="V971" s="433"/>
      <c r="W971" s="433"/>
      <c r="X971" s="433"/>
      <c r="Y971" s="433"/>
      <c r="Z971" s="433"/>
    </row>
    <row r="972">
      <c r="A972" s="433"/>
      <c r="B972" s="433"/>
      <c r="C972" s="433"/>
      <c r="D972" s="433"/>
      <c r="E972" s="433"/>
      <c r="F972" s="433"/>
      <c r="G972" s="433"/>
      <c r="H972" s="433"/>
      <c r="I972" s="433"/>
      <c r="J972" s="433"/>
      <c r="K972" s="433"/>
      <c r="L972" s="433"/>
      <c r="M972" s="433"/>
      <c r="N972" s="433"/>
      <c r="O972" s="433"/>
      <c r="P972" s="433"/>
      <c r="Q972" s="433"/>
      <c r="R972" s="433"/>
      <c r="S972" s="433"/>
      <c r="T972" s="433"/>
      <c r="U972" s="433"/>
      <c r="V972" s="433"/>
      <c r="W972" s="433"/>
      <c r="X972" s="433"/>
      <c r="Y972" s="433"/>
      <c r="Z972" s="433"/>
    </row>
    <row r="973">
      <c r="A973" s="433"/>
      <c r="B973" s="433"/>
      <c r="C973" s="433"/>
      <c r="D973" s="433"/>
      <c r="E973" s="433"/>
      <c r="F973" s="433"/>
      <c r="G973" s="433"/>
      <c r="H973" s="433"/>
      <c r="I973" s="433"/>
      <c r="J973" s="433"/>
      <c r="K973" s="433"/>
      <c r="L973" s="433"/>
      <c r="M973" s="433"/>
      <c r="N973" s="433"/>
      <c r="O973" s="433"/>
      <c r="P973" s="433"/>
      <c r="Q973" s="433"/>
      <c r="R973" s="433"/>
      <c r="S973" s="433"/>
      <c r="T973" s="433"/>
      <c r="U973" s="433"/>
      <c r="V973" s="433"/>
      <c r="W973" s="433"/>
      <c r="X973" s="433"/>
      <c r="Y973" s="433"/>
      <c r="Z973" s="433"/>
    </row>
    <row r="974">
      <c r="A974" s="433"/>
      <c r="B974" s="433"/>
      <c r="C974" s="433"/>
      <c r="D974" s="433"/>
      <c r="E974" s="433"/>
      <c r="F974" s="433"/>
      <c r="G974" s="433"/>
      <c r="H974" s="433"/>
      <c r="I974" s="433"/>
      <c r="J974" s="433"/>
      <c r="K974" s="433"/>
      <c r="L974" s="433"/>
      <c r="M974" s="433"/>
      <c r="N974" s="433"/>
      <c r="O974" s="433"/>
      <c r="P974" s="433"/>
      <c r="Q974" s="433"/>
      <c r="R974" s="433"/>
      <c r="S974" s="433"/>
      <c r="T974" s="433"/>
      <c r="U974" s="433"/>
      <c r="V974" s="433"/>
      <c r="W974" s="433"/>
      <c r="X974" s="433"/>
      <c r="Y974" s="433"/>
      <c r="Z974" s="433"/>
    </row>
    <row r="975">
      <c r="A975" s="433"/>
      <c r="B975" s="433"/>
      <c r="C975" s="433"/>
      <c r="D975" s="433"/>
      <c r="E975" s="433"/>
      <c r="F975" s="433"/>
      <c r="G975" s="433"/>
      <c r="H975" s="433"/>
      <c r="I975" s="433"/>
      <c r="J975" s="433"/>
      <c r="K975" s="433"/>
      <c r="L975" s="433"/>
      <c r="M975" s="433"/>
      <c r="N975" s="433"/>
      <c r="O975" s="433"/>
      <c r="P975" s="433"/>
      <c r="Q975" s="433"/>
      <c r="R975" s="433"/>
      <c r="S975" s="433"/>
      <c r="T975" s="433"/>
      <c r="U975" s="433"/>
      <c r="V975" s="433"/>
      <c r="W975" s="433"/>
      <c r="X975" s="433"/>
      <c r="Y975" s="433"/>
      <c r="Z975" s="433"/>
    </row>
    <row r="976">
      <c r="A976" s="433"/>
      <c r="B976" s="433"/>
      <c r="C976" s="433"/>
      <c r="D976" s="433"/>
      <c r="E976" s="433"/>
      <c r="F976" s="433"/>
      <c r="G976" s="433"/>
      <c r="H976" s="433"/>
      <c r="I976" s="433"/>
      <c r="J976" s="433"/>
      <c r="K976" s="433"/>
      <c r="L976" s="433"/>
      <c r="M976" s="433"/>
      <c r="N976" s="433"/>
      <c r="O976" s="433"/>
      <c r="P976" s="433"/>
      <c r="Q976" s="433"/>
      <c r="R976" s="433"/>
      <c r="S976" s="433"/>
      <c r="T976" s="433"/>
      <c r="U976" s="433"/>
      <c r="V976" s="433"/>
      <c r="W976" s="433"/>
      <c r="X976" s="433"/>
      <c r="Y976" s="433"/>
      <c r="Z976" s="433"/>
    </row>
    <row r="977">
      <c r="A977" s="433"/>
      <c r="B977" s="433"/>
      <c r="C977" s="433"/>
      <c r="D977" s="433"/>
      <c r="E977" s="433"/>
      <c r="F977" s="433"/>
      <c r="G977" s="433"/>
      <c r="H977" s="433"/>
      <c r="I977" s="433"/>
      <c r="J977" s="433"/>
      <c r="K977" s="433"/>
      <c r="L977" s="433"/>
      <c r="M977" s="433"/>
      <c r="N977" s="433"/>
      <c r="O977" s="433"/>
      <c r="P977" s="433"/>
      <c r="Q977" s="433"/>
      <c r="R977" s="433"/>
      <c r="S977" s="433"/>
      <c r="T977" s="433"/>
      <c r="U977" s="433"/>
      <c r="V977" s="433"/>
      <c r="W977" s="433"/>
      <c r="X977" s="433"/>
      <c r="Y977" s="433"/>
      <c r="Z977" s="433"/>
    </row>
    <row r="978">
      <c r="A978" s="433"/>
      <c r="B978" s="433"/>
      <c r="C978" s="433"/>
      <c r="D978" s="433"/>
      <c r="E978" s="433"/>
      <c r="F978" s="433"/>
      <c r="G978" s="433"/>
      <c r="H978" s="433"/>
      <c r="I978" s="433"/>
      <c r="J978" s="433"/>
      <c r="K978" s="433"/>
      <c r="L978" s="433"/>
      <c r="M978" s="433"/>
      <c r="N978" s="433"/>
      <c r="O978" s="433"/>
      <c r="P978" s="433"/>
      <c r="Q978" s="433"/>
      <c r="R978" s="433"/>
      <c r="S978" s="433"/>
      <c r="T978" s="433"/>
      <c r="U978" s="433"/>
      <c r="V978" s="433"/>
      <c r="W978" s="433"/>
      <c r="X978" s="433"/>
      <c r="Y978" s="433"/>
      <c r="Z978" s="433"/>
    </row>
    <row r="979">
      <c r="A979" s="433"/>
      <c r="B979" s="433"/>
      <c r="C979" s="433"/>
      <c r="D979" s="433"/>
      <c r="E979" s="433"/>
      <c r="F979" s="433"/>
      <c r="G979" s="433"/>
      <c r="H979" s="433"/>
      <c r="I979" s="433"/>
      <c r="J979" s="433"/>
      <c r="K979" s="433"/>
      <c r="L979" s="433"/>
      <c r="M979" s="433"/>
      <c r="N979" s="433"/>
      <c r="O979" s="433"/>
      <c r="P979" s="433"/>
      <c r="Q979" s="433"/>
      <c r="R979" s="433"/>
      <c r="S979" s="433"/>
      <c r="T979" s="433"/>
      <c r="U979" s="433"/>
      <c r="V979" s="433"/>
      <c r="W979" s="433"/>
      <c r="X979" s="433"/>
      <c r="Y979" s="433"/>
      <c r="Z979" s="433"/>
    </row>
    <row r="980">
      <c r="A980" s="433"/>
      <c r="B980" s="433"/>
      <c r="C980" s="433"/>
      <c r="D980" s="433"/>
      <c r="E980" s="433"/>
      <c r="F980" s="433"/>
      <c r="G980" s="433"/>
      <c r="H980" s="433"/>
      <c r="I980" s="433"/>
      <c r="J980" s="433"/>
      <c r="K980" s="433"/>
      <c r="L980" s="433"/>
      <c r="M980" s="433"/>
      <c r="N980" s="433"/>
      <c r="O980" s="433"/>
      <c r="P980" s="433"/>
      <c r="Q980" s="433"/>
      <c r="R980" s="433"/>
      <c r="S980" s="433"/>
      <c r="T980" s="433"/>
      <c r="U980" s="433"/>
      <c r="V980" s="433"/>
      <c r="W980" s="433"/>
      <c r="X980" s="433"/>
      <c r="Y980" s="433"/>
      <c r="Z980" s="433"/>
    </row>
    <row r="981">
      <c r="A981" s="433"/>
      <c r="B981" s="433"/>
      <c r="C981" s="433"/>
      <c r="D981" s="433"/>
      <c r="E981" s="433"/>
      <c r="F981" s="433"/>
      <c r="G981" s="433"/>
      <c r="H981" s="433"/>
      <c r="I981" s="433"/>
      <c r="J981" s="433"/>
      <c r="K981" s="433"/>
      <c r="L981" s="433"/>
      <c r="M981" s="433"/>
      <c r="N981" s="433"/>
      <c r="O981" s="433"/>
      <c r="P981" s="433"/>
      <c r="Q981" s="433"/>
      <c r="R981" s="433"/>
      <c r="S981" s="433"/>
      <c r="T981" s="433"/>
      <c r="U981" s="433"/>
      <c r="V981" s="433"/>
      <c r="W981" s="433"/>
      <c r="X981" s="433"/>
      <c r="Y981" s="433"/>
      <c r="Z981" s="433"/>
    </row>
    <row r="982">
      <c r="A982" s="433"/>
      <c r="B982" s="433"/>
      <c r="C982" s="433"/>
      <c r="D982" s="433"/>
      <c r="E982" s="433"/>
      <c r="F982" s="433"/>
      <c r="G982" s="433"/>
      <c r="H982" s="433"/>
      <c r="I982" s="433"/>
      <c r="J982" s="433"/>
      <c r="K982" s="433"/>
      <c r="L982" s="433"/>
      <c r="M982" s="433"/>
      <c r="N982" s="433"/>
      <c r="O982" s="433"/>
      <c r="P982" s="433"/>
      <c r="Q982" s="433"/>
      <c r="R982" s="433"/>
      <c r="S982" s="433"/>
      <c r="T982" s="433"/>
      <c r="U982" s="433"/>
      <c r="V982" s="433"/>
      <c r="W982" s="433"/>
      <c r="X982" s="433"/>
      <c r="Y982" s="433"/>
      <c r="Z982" s="433"/>
    </row>
    <row r="983">
      <c r="A983" s="433"/>
      <c r="B983" s="433"/>
      <c r="C983" s="433"/>
      <c r="D983" s="433"/>
      <c r="E983" s="433"/>
      <c r="F983" s="433"/>
      <c r="G983" s="433"/>
      <c r="H983" s="433"/>
      <c r="I983" s="433"/>
      <c r="J983" s="433"/>
      <c r="K983" s="433"/>
      <c r="L983" s="433"/>
      <c r="M983" s="433"/>
      <c r="N983" s="433"/>
      <c r="O983" s="433"/>
      <c r="P983" s="433"/>
      <c r="Q983" s="433"/>
      <c r="R983" s="433"/>
      <c r="S983" s="433"/>
      <c r="T983" s="433"/>
      <c r="U983" s="433"/>
      <c r="V983" s="433"/>
      <c r="W983" s="433"/>
      <c r="X983" s="433"/>
      <c r="Y983" s="433"/>
      <c r="Z983" s="433"/>
    </row>
    <row r="984">
      <c r="A984" s="433"/>
      <c r="B984" s="433"/>
      <c r="C984" s="433"/>
      <c r="D984" s="433"/>
      <c r="E984" s="433"/>
      <c r="F984" s="433"/>
      <c r="G984" s="433"/>
      <c r="H984" s="433"/>
      <c r="I984" s="433"/>
      <c r="J984" s="433"/>
      <c r="K984" s="433"/>
      <c r="L984" s="433"/>
      <c r="M984" s="433"/>
      <c r="N984" s="433"/>
      <c r="O984" s="433"/>
      <c r="P984" s="433"/>
      <c r="Q984" s="433"/>
      <c r="R984" s="433"/>
      <c r="S984" s="433"/>
      <c r="T984" s="433"/>
      <c r="U984" s="433"/>
      <c r="V984" s="433"/>
      <c r="W984" s="433"/>
      <c r="X984" s="433"/>
      <c r="Y984" s="433"/>
      <c r="Z984" s="433"/>
    </row>
    <row r="985">
      <c r="A985" s="433"/>
      <c r="B985" s="433"/>
      <c r="C985" s="433"/>
      <c r="D985" s="433"/>
      <c r="E985" s="433"/>
      <c r="F985" s="433"/>
      <c r="G985" s="433"/>
      <c r="H985" s="433"/>
      <c r="I985" s="433"/>
      <c r="J985" s="433"/>
      <c r="K985" s="433"/>
      <c r="L985" s="433"/>
      <c r="M985" s="433"/>
      <c r="N985" s="433"/>
      <c r="O985" s="433"/>
      <c r="P985" s="433"/>
      <c r="Q985" s="433"/>
      <c r="R985" s="433"/>
      <c r="S985" s="433"/>
      <c r="T985" s="433"/>
      <c r="U985" s="433"/>
      <c r="V985" s="433"/>
      <c r="W985" s="433"/>
      <c r="X985" s="433"/>
      <c r="Y985" s="433"/>
      <c r="Z985" s="433"/>
    </row>
    <row r="986">
      <c r="A986" s="433"/>
      <c r="B986" s="433"/>
      <c r="C986" s="433"/>
      <c r="D986" s="433"/>
      <c r="E986" s="433"/>
      <c r="F986" s="433"/>
      <c r="G986" s="433"/>
      <c r="H986" s="433"/>
      <c r="I986" s="433"/>
      <c r="J986" s="433"/>
      <c r="K986" s="433"/>
      <c r="L986" s="433"/>
      <c r="M986" s="433"/>
      <c r="N986" s="433"/>
      <c r="O986" s="433"/>
      <c r="P986" s="433"/>
      <c r="Q986" s="433"/>
      <c r="R986" s="433"/>
      <c r="S986" s="433"/>
      <c r="T986" s="433"/>
      <c r="U986" s="433"/>
      <c r="V986" s="433"/>
      <c r="W986" s="433"/>
      <c r="X986" s="433"/>
      <c r="Y986" s="433"/>
      <c r="Z986" s="433"/>
    </row>
    <row r="987">
      <c r="A987" s="433"/>
      <c r="B987" s="433"/>
      <c r="C987" s="433"/>
      <c r="D987" s="433"/>
      <c r="E987" s="433"/>
      <c r="F987" s="433"/>
      <c r="G987" s="433"/>
      <c r="H987" s="433"/>
      <c r="I987" s="433"/>
      <c r="J987" s="433"/>
      <c r="K987" s="433"/>
      <c r="L987" s="433"/>
      <c r="M987" s="433"/>
      <c r="N987" s="433"/>
      <c r="O987" s="433"/>
      <c r="P987" s="433"/>
      <c r="Q987" s="433"/>
      <c r="R987" s="433"/>
      <c r="S987" s="433"/>
      <c r="T987" s="433"/>
      <c r="U987" s="433"/>
      <c r="V987" s="433"/>
      <c r="W987" s="433"/>
      <c r="X987" s="433"/>
      <c r="Y987" s="433"/>
      <c r="Z987" s="433"/>
    </row>
    <row r="988">
      <c r="A988" s="433"/>
      <c r="B988" s="433"/>
      <c r="C988" s="433"/>
      <c r="D988" s="433"/>
      <c r="E988" s="433"/>
      <c r="F988" s="433"/>
      <c r="G988" s="433"/>
      <c r="H988" s="433"/>
      <c r="I988" s="433"/>
      <c r="J988" s="433"/>
      <c r="K988" s="433"/>
      <c r="L988" s="433"/>
      <c r="M988" s="433"/>
      <c r="N988" s="433"/>
      <c r="O988" s="433"/>
      <c r="P988" s="433"/>
      <c r="Q988" s="433"/>
      <c r="R988" s="433"/>
      <c r="S988" s="433"/>
      <c r="T988" s="433"/>
      <c r="U988" s="433"/>
      <c r="V988" s="433"/>
      <c r="W988" s="433"/>
      <c r="X988" s="433"/>
      <c r="Y988" s="433"/>
      <c r="Z988" s="433"/>
    </row>
    <row r="989">
      <c r="A989" s="433"/>
      <c r="B989" s="433"/>
      <c r="C989" s="433"/>
      <c r="D989" s="433"/>
      <c r="E989" s="433"/>
      <c r="F989" s="433"/>
      <c r="G989" s="433"/>
      <c r="H989" s="433"/>
      <c r="I989" s="433"/>
      <c r="J989" s="433"/>
      <c r="K989" s="433"/>
      <c r="L989" s="433"/>
      <c r="M989" s="433"/>
      <c r="N989" s="433"/>
      <c r="O989" s="433"/>
      <c r="P989" s="433"/>
      <c r="Q989" s="433"/>
      <c r="R989" s="433"/>
      <c r="S989" s="433"/>
      <c r="T989" s="433"/>
      <c r="U989" s="433"/>
      <c r="V989" s="433"/>
      <c r="W989" s="433"/>
      <c r="X989" s="433"/>
      <c r="Y989" s="433"/>
      <c r="Z989" s="433"/>
    </row>
    <row r="990">
      <c r="A990" s="433"/>
      <c r="B990" s="433"/>
      <c r="C990" s="433"/>
      <c r="D990" s="433"/>
      <c r="E990" s="433"/>
      <c r="F990" s="433"/>
      <c r="G990" s="433"/>
      <c r="H990" s="433"/>
      <c r="I990" s="433"/>
      <c r="J990" s="433"/>
      <c r="K990" s="433"/>
      <c r="L990" s="433"/>
      <c r="M990" s="433"/>
      <c r="N990" s="433"/>
      <c r="O990" s="433"/>
      <c r="P990" s="433"/>
      <c r="Q990" s="433"/>
      <c r="R990" s="433"/>
      <c r="S990" s="433"/>
      <c r="T990" s="433"/>
      <c r="U990" s="433"/>
      <c r="V990" s="433"/>
      <c r="W990" s="433"/>
      <c r="X990" s="433"/>
      <c r="Y990" s="433"/>
      <c r="Z990" s="433"/>
    </row>
    <row r="991">
      <c r="A991" s="433"/>
      <c r="B991" s="433"/>
      <c r="C991" s="433"/>
      <c r="D991" s="433"/>
      <c r="E991" s="433"/>
      <c r="F991" s="433"/>
      <c r="G991" s="433"/>
      <c r="H991" s="433"/>
      <c r="I991" s="433"/>
      <c r="J991" s="433"/>
      <c r="K991" s="433"/>
      <c r="L991" s="433"/>
      <c r="M991" s="433"/>
      <c r="N991" s="433"/>
      <c r="O991" s="433"/>
      <c r="P991" s="433"/>
      <c r="Q991" s="433"/>
      <c r="R991" s="433"/>
      <c r="S991" s="433"/>
      <c r="T991" s="433"/>
      <c r="U991" s="433"/>
      <c r="V991" s="433"/>
      <c r="W991" s="433"/>
      <c r="X991" s="433"/>
      <c r="Y991" s="433"/>
      <c r="Z991" s="433"/>
    </row>
    <row r="992">
      <c r="A992" s="433"/>
      <c r="B992" s="433"/>
      <c r="C992" s="433"/>
      <c r="D992" s="433"/>
      <c r="E992" s="433"/>
      <c r="F992" s="433"/>
      <c r="G992" s="433"/>
      <c r="H992" s="433"/>
      <c r="I992" s="433"/>
      <c r="J992" s="433"/>
      <c r="K992" s="433"/>
      <c r="L992" s="433"/>
      <c r="M992" s="433"/>
      <c r="N992" s="433"/>
      <c r="O992" s="433"/>
      <c r="P992" s="433"/>
      <c r="Q992" s="433"/>
      <c r="R992" s="433"/>
      <c r="S992" s="433"/>
      <c r="T992" s="433"/>
      <c r="U992" s="433"/>
      <c r="V992" s="433"/>
      <c r="W992" s="433"/>
      <c r="X992" s="433"/>
      <c r="Y992" s="433"/>
      <c r="Z992" s="433"/>
    </row>
    <row r="993">
      <c r="A993" s="433"/>
      <c r="B993" s="433"/>
      <c r="C993" s="433"/>
      <c r="D993" s="433"/>
      <c r="E993" s="433"/>
      <c r="F993" s="433"/>
      <c r="G993" s="433"/>
      <c r="H993" s="433"/>
      <c r="I993" s="433"/>
      <c r="J993" s="433"/>
      <c r="K993" s="433"/>
      <c r="L993" s="433"/>
      <c r="M993" s="433"/>
      <c r="N993" s="433"/>
      <c r="O993" s="433"/>
      <c r="P993" s="433"/>
      <c r="Q993" s="433"/>
      <c r="R993" s="433"/>
      <c r="S993" s="433"/>
      <c r="T993" s="433"/>
      <c r="U993" s="433"/>
      <c r="V993" s="433"/>
      <c r="W993" s="433"/>
      <c r="X993" s="433"/>
      <c r="Y993" s="433"/>
      <c r="Z993" s="433"/>
    </row>
    <row r="994">
      <c r="A994" s="433"/>
      <c r="B994" s="433"/>
      <c r="C994" s="433"/>
      <c r="D994" s="433"/>
      <c r="E994" s="433"/>
      <c r="F994" s="433"/>
      <c r="G994" s="433"/>
      <c r="H994" s="433"/>
      <c r="I994" s="433"/>
      <c r="J994" s="433"/>
      <c r="K994" s="433"/>
      <c r="L994" s="433"/>
      <c r="M994" s="433"/>
      <c r="N994" s="433"/>
      <c r="O994" s="433"/>
      <c r="P994" s="433"/>
      <c r="Q994" s="433"/>
      <c r="R994" s="433"/>
      <c r="S994" s="433"/>
      <c r="T994" s="433"/>
      <c r="U994" s="433"/>
      <c r="V994" s="433"/>
      <c r="W994" s="433"/>
      <c r="X994" s="433"/>
      <c r="Y994" s="433"/>
      <c r="Z994" s="433"/>
    </row>
    <row r="995">
      <c r="A995" s="433"/>
      <c r="B995" s="433"/>
      <c r="C995" s="433"/>
      <c r="D995" s="433"/>
      <c r="E995" s="433"/>
      <c r="F995" s="433"/>
      <c r="G995" s="433"/>
      <c r="H995" s="433"/>
      <c r="I995" s="433"/>
      <c r="J995" s="433"/>
      <c r="K995" s="433"/>
      <c r="L995" s="433"/>
      <c r="M995" s="433"/>
      <c r="N995" s="433"/>
      <c r="O995" s="433"/>
      <c r="P995" s="433"/>
      <c r="Q995" s="433"/>
      <c r="R995" s="433"/>
      <c r="S995" s="433"/>
      <c r="T995" s="433"/>
      <c r="U995" s="433"/>
      <c r="V995" s="433"/>
      <c r="W995" s="433"/>
      <c r="X995" s="433"/>
      <c r="Y995" s="433"/>
      <c r="Z995" s="433"/>
    </row>
    <row r="996">
      <c r="A996" s="433"/>
      <c r="B996" s="433"/>
      <c r="C996" s="433"/>
      <c r="D996" s="433"/>
      <c r="E996" s="433"/>
      <c r="F996" s="433"/>
      <c r="G996" s="433"/>
      <c r="H996" s="433"/>
      <c r="I996" s="433"/>
      <c r="J996" s="433"/>
      <c r="K996" s="433"/>
      <c r="L996" s="433"/>
      <c r="M996" s="433"/>
      <c r="N996" s="433"/>
      <c r="O996" s="433"/>
      <c r="P996" s="433"/>
      <c r="Q996" s="433"/>
      <c r="R996" s="433"/>
      <c r="S996" s="433"/>
      <c r="T996" s="433"/>
      <c r="U996" s="433"/>
      <c r="V996" s="433"/>
      <c r="W996" s="433"/>
      <c r="X996" s="433"/>
      <c r="Y996" s="433"/>
      <c r="Z996" s="433"/>
    </row>
    <row r="997">
      <c r="A997" s="433"/>
      <c r="B997" s="433"/>
      <c r="C997" s="433"/>
      <c r="D997" s="433"/>
      <c r="E997" s="433"/>
      <c r="F997" s="433"/>
      <c r="G997" s="433"/>
      <c r="H997" s="433"/>
      <c r="I997" s="433"/>
      <c r="J997" s="433"/>
      <c r="K997" s="433"/>
      <c r="L997" s="433"/>
      <c r="M997" s="433"/>
      <c r="N997" s="433"/>
      <c r="O997" s="433"/>
      <c r="P997" s="433"/>
      <c r="Q997" s="433"/>
      <c r="R997" s="433"/>
      <c r="S997" s="433"/>
      <c r="T997" s="433"/>
      <c r="U997" s="433"/>
      <c r="V997" s="433"/>
      <c r="W997" s="433"/>
      <c r="X997" s="433"/>
      <c r="Y997" s="433"/>
      <c r="Z997" s="433"/>
    </row>
    <row r="998">
      <c r="A998" s="433"/>
      <c r="B998" s="433"/>
      <c r="C998" s="433"/>
      <c r="D998" s="433"/>
      <c r="E998" s="433"/>
      <c r="F998" s="433"/>
      <c r="G998" s="433"/>
      <c r="H998" s="433"/>
      <c r="I998" s="433"/>
      <c r="J998" s="433"/>
      <c r="K998" s="433"/>
      <c r="L998" s="433"/>
      <c r="M998" s="433"/>
      <c r="N998" s="433"/>
      <c r="O998" s="433"/>
      <c r="P998" s="433"/>
      <c r="Q998" s="433"/>
      <c r="R998" s="433"/>
      <c r="S998" s="433"/>
      <c r="T998" s="433"/>
      <c r="U998" s="433"/>
      <c r="V998" s="433"/>
      <c r="W998" s="433"/>
      <c r="X998" s="433"/>
      <c r="Y998" s="433"/>
      <c r="Z998" s="433"/>
    </row>
    <row r="999">
      <c r="A999" s="433"/>
      <c r="B999" s="433"/>
      <c r="C999" s="433"/>
      <c r="D999" s="433"/>
      <c r="E999" s="433"/>
      <c r="F999" s="433"/>
      <c r="G999" s="433"/>
      <c r="H999" s="433"/>
      <c r="I999" s="433"/>
      <c r="J999" s="433"/>
      <c r="K999" s="433"/>
      <c r="L999" s="433"/>
      <c r="M999" s="433"/>
      <c r="N999" s="433"/>
      <c r="O999" s="433"/>
      <c r="P999" s="433"/>
      <c r="Q999" s="433"/>
      <c r="R999" s="433"/>
      <c r="S999" s="433"/>
      <c r="T999" s="433"/>
      <c r="U999" s="433"/>
      <c r="V999" s="433"/>
      <c r="W999" s="433"/>
      <c r="X999" s="433"/>
      <c r="Y999" s="433"/>
      <c r="Z999" s="433"/>
    </row>
    <row r="1000">
      <c r="A1000" s="433"/>
      <c r="B1000" s="433"/>
      <c r="C1000" s="433"/>
      <c r="D1000" s="433"/>
      <c r="E1000" s="433"/>
      <c r="F1000" s="433"/>
      <c r="G1000" s="433"/>
      <c r="H1000" s="433"/>
      <c r="I1000" s="433"/>
      <c r="J1000" s="433"/>
      <c r="K1000" s="433"/>
      <c r="L1000" s="433"/>
      <c r="M1000" s="433"/>
      <c r="N1000" s="433"/>
      <c r="O1000" s="433"/>
      <c r="P1000" s="433"/>
      <c r="Q1000" s="433"/>
      <c r="R1000" s="433"/>
      <c r="S1000" s="433"/>
      <c r="T1000" s="433"/>
      <c r="U1000" s="433"/>
      <c r="V1000" s="433"/>
      <c r="W1000" s="433"/>
      <c r="X1000" s="433"/>
      <c r="Y1000" s="433"/>
      <c r="Z1000" s="433"/>
    </row>
  </sheetData>
  <mergeCells count="1">
    <mergeCell ref="A1:I1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1.38"/>
    <col customWidth="1" min="3" max="3" width="16.38"/>
  </cols>
  <sheetData>
    <row r="1">
      <c r="A1" s="432" t="s">
        <v>1396</v>
      </c>
      <c r="B1" s="356"/>
      <c r="C1" s="303"/>
      <c r="D1" s="204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</row>
    <row r="2">
      <c r="A2" s="204" t="s">
        <v>1321</v>
      </c>
      <c r="B2" s="204" t="s">
        <v>973</v>
      </c>
      <c r="C2" s="496" t="s">
        <v>1397</v>
      </c>
      <c r="D2" s="204" t="s">
        <v>22</v>
      </c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</row>
    <row r="3">
      <c r="A3" s="220" t="s">
        <v>1346</v>
      </c>
      <c r="B3" s="103">
        <v>0.0</v>
      </c>
      <c r="C3" s="497">
        <v>0.39</v>
      </c>
      <c r="D3" s="103" t="s">
        <v>1398</v>
      </c>
      <c r="E3" s="433"/>
      <c r="F3" s="433"/>
      <c r="G3" s="433"/>
      <c r="H3" s="433"/>
      <c r="I3" s="433"/>
      <c r="J3" s="433"/>
      <c r="K3" s="433"/>
      <c r="L3" s="433"/>
      <c r="M3" s="433"/>
      <c r="N3" s="433"/>
      <c r="O3" s="433"/>
      <c r="P3" s="433"/>
      <c r="Q3" s="433"/>
      <c r="R3" s="433"/>
      <c r="S3" s="433"/>
      <c r="T3" s="433"/>
      <c r="U3" s="433"/>
      <c r="V3" s="433"/>
      <c r="W3" s="433"/>
      <c r="X3" s="433"/>
      <c r="Y3" s="433"/>
      <c r="Z3" s="433"/>
    </row>
    <row r="4">
      <c r="A4" s="220" t="s">
        <v>1165</v>
      </c>
      <c r="B4" s="103">
        <v>0.0</v>
      </c>
      <c r="C4" s="497">
        <v>0.5</v>
      </c>
      <c r="D4" s="103" t="s">
        <v>1399</v>
      </c>
      <c r="E4" s="433"/>
      <c r="F4" s="433"/>
      <c r="G4" s="433"/>
      <c r="H4" s="433"/>
      <c r="I4" s="433"/>
      <c r="J4" s="433"/>
      <c r="K4" s="433"/>
      <c r="L4" s="433"/>
      <c r="M4" s="433"/>
      <c r="N4" s="433"/>
      <c r="O4" s="433"/>
      <c r="P4" s="433"/>
      <c r="Q4" s="433"/>
      <c r="R4" s="433"/>
      <c r="S4" s="433"/>
      <c r="T4" s="433"/>
      <c r="U4" s="433"/>
      <c r="V4" s="433"/>
      <c r="W4" s="433"/>
      <c r="X4" s="433"/>
      <c r="Y4" s="433"/>
      <c r="Z4" s="433"/>
    </row>
    <row r="5">
      <c r="A5" s="220" t="s">
        <v>1269</v>
      </c>
      <c r="B5" s="103">
        <v>0.0</v>
      </c>
      <c r="C5" s="497">
        <v>0.0</v>
      </c>
      <c r="D5" s="433"/>
      <c r="E5" s="433"/>
      <c r="F5" s="433"/>
      <c r="G5" s="433"/>
      <c r="H5" s="433"/>
      <c r="I5" s="433"/>
      <c r="J5" s="433"/>
      <c r="K5" s="433"/>
      <c r="L5" s="433"/>
      <c r="M5" s="433"/>
      <c r="N5" s="433"/>
      <c r="O5" s="433"/>
      <c r="P5" s="433"/>
      <c r="Q5" s="433"/>
      <c r="R5" s="433"/>
      <c r="S5" s="433"/>
      <c r="T5" s="433"/>
      <c r="U5" s="433"/>
      <c r="V5" s="433"/>
      <c r="W5" s="433"/>
      <c r="X5" s="433"/>
      <c r="Y5" s="433"/>
      <c r="Z5" s="433"/>
    </row>
    <row r="6">
      <c r="A6" s="220" t="s">
        <v>1171</v>
      </c>
      <c r="B6" s="103">
        <v>0.0</v>
      </c>
      <c r="C6" s="497">
        <v>0.21</v>
      </c>
      <c r="D6" s="433"/>
      <c r="E6" s="433"/>
      <c r="F6" s="433"/>
      <c r="G6" s="433"/>
      <c r="H6" s="433"/>
      <c r="I6" s="433"/>
      <c r="J6" s="433"/>
      <c r="K6" s="433"/>
      <c r="L6" s="433"/>
      <c r="M6" s="433"/>
      <c r="N6" s="433"/>
      <c r="O6" s="433"/>
      <c r="P6" s="433"/>
      <c r="Q6" s="433"/>
      <c r="R6" s="433"/>
      <c r="S6" s="433"/>
      <c r="T6" s="433"/>
      <c r="U6" s="433"/>
      <c r="V6" s="433"/>
      <c r="W6" s="433"/>
      <c r="X6" s="433"/>
      <c r="Y6" s="433"/>
      <c r="Z6" s="433"/>
    </row>
    <row r="7">
      <c r="A7" s="220" t="s">
        <v>1348</v>
      </c>
      <c r="B7" s="103">
        <v>0.0</v>
      </c>
      <c r="C7" s="497">
        <v>0.5126</v>
      </c>
      <c r="D7" s="433"/>
      <c r="E7" s="433"/>
      <c r="F7" s="433"/>
      <c r="G7" s="433"/>
      <c r="H7" s="433"/>
      <c r="I7" s="433"/>
      <c r="J7" s="433"/>
      <c r="K7" s="433"/>
      <c r="L7" s="433"/>
      <c r="M7" s="433"/>
      <c r="N7" s="433"/>
      <c r="O7" s="433"/>
      <c r="P7" s="433"/>
      <c r="Q7" s="433"/>
      <c r="R7" s="433"/>
      <c r="S7" s="433"/>
      <c r="T7" s="433"/>
      <c r="U7" s="433"/>
      <c r="V7" s="433"/>
      <c r="W7" s="433"/>
      <c r="X7" s="433"/>
      <c r="Y7" s="433"/>
      <c r="Z7" s="433"/>
    </row>
    <row r="8">
      <c r="A8" s="220" t="s">
        <v>1350</v>
      </c>
      <c r="B8" s="103">
        <v>0.0</v>
      </c>
      <c r="C8" s="497">
        <v>0.0788</v>
      </c>
      <c r="D8" s="433"/>
      <c r="E8" s="433"/>
      <c r="F8" s="433"/>
      <c r="G8" s="433"/>
      <c r="H8" s="433"/>
      <c r="I8" s="433"/>
      <c r="J8" s="433"/>
      <c r="K8" s="433"/>
      <c r="L8" s="433"/>
      <c r="M8" s="433"/>
      <c r="N8" s="433"/>
      <c r="O8" s="433"/>
      <c r="P8" s="433"/>
      <c r="Q8" s="433"/>
      <c r="R8" s="433"/>
      <c r="S8" s="433"/>
      <c r="T8" s="433"/>
      <c r="U8" s="433"/>
      <c r="V8" s="433"/>
      <c r="W8" s="433"/>
      <c r="X8" s="433"/>
      <c r="Y8" s="433"/>
      <c r="Z8" s="433"/>
    </row>
    <row r="9">
      <c r="A9" s="220" t="s">
        <v>1351</v>
      </c>
      <c r="B9" s="103">
        <v>0.0</v>
      </c>
      <c r="C9" s="497">
        <v>0.2105</v>
      </c>
      <c r="D9" s="433"/>
      <c r="E9" s="433"/>
      <c r="F9" s="433"/>
      <c r="G9" s="433"/>
      <c r="H9" s="433"/>
      <c r="I9" s="433"/>
      <c r="J9" s="433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</row>
    <row r="10">
      <c r="A10" s="487" t="s">
        <v>1353</v>
      </c>
      <c r="B10" s="204">
        <v>3631.6</v>
      </c>
      <c r="C10" s="498">
        <v>0.8434</v>
      </c>
      <c r="D10" s="433"/>
      <c r="E10" s="433"/>
      <c r="F10" s="433"/>
      <c r="G10" s="433"/>
      <c r="H10" s="433"/>
      <c r="I10" s="433"/>
      <c r="J10" s="433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</row>
    <row r="11">
      <c r="A11" s="204" t="s">
        <v>1400</v>
      </c>
      <c r="B11" s="437">
        <f>0</f>
        <v>0</v>
      </c>
      <c r="C11" s="499">
        <f>AVERAGE(C3:C9)</f>
        <v>0.2717</v>
      </c>
      <c r="D11" s="433"/>
      <c r="E11" s="433"/>
      <c r="F11" s="433"/>
      <c r="G11" s="433"/>
      <c r="H11" s="433"/>
      <c r="I11" s="433"/>
      <c r="J11" s="433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</row>
    <row r="12">
      <c r="A12" s="433"/>
      <c r="B12" s="493" t="s">
        <v>1354</v>
      </c>
      <c r="C12" s="495">
        <f>(C10-C11)/C11</f>
        <v>2.104158999</v>
      </c>
      <c r="D12" s="433"/>
      <c r="E12" s="433"/>
      <c r="F12" s="433"/>
      <c r="G12" s="433"/>
      <c r="H12" s="433"/>
      <c r="I12" s="433"/>
      <c r="J12" s="433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</row>
    <row r="13">
      <c r="A13" s="433"/>
      <c r="B13" s="433"/>
      <c r="C13" s="247"/>
      <c r="D13" s="433"/>
      <c r="E13" s="433"/>
      <c r="F13" s="433"/>
      <c r="G13" s="433"/>
      <c r="H13" s="433"/>
      <c r="I13" s="433"/>
      <c r="J13" s="433"/>
      <c r="K13" s="433"/>
      <c r="L13" s="433"/>
      <c r="M13" s="433"/>
      <c r="N13" s="433"/>
      <c r="O13" s="433"/>
      <c r="P13" s="433"/>
      <c r="Q13" s="433"/>
      <c r="R13" s="433"/>
      <c r="S13" s="433"/>
      <c r="T13" s="433"/>
      <c r="U13" s="433"/>
      <c r="V13" s="433"/>
      <c r="W13" s="433"/>
      <c r="X13" s="433"/>
      <c r="Y13" s="433"/>
      <c r="Z13" s="433"/>
    </row>
    <row r="14">
      <c r="A14" s="433"/>
      <c r="B14" s="433"/>
      <c r="C14" s="247"/>
      <c r="D14" s="433"/>
      <c r="E14" s="433"/>
      <c r="F14" s="433"/>
      <c r="G14" s="433"/>
      <c r="H14" s="433"/>
      <c r="I14" s="433"/>
      <c r="J14" s="433"/>
      <c r="K14" s="433"/>
      <c r="L14" s="433"/>
      <c r="M14" s="433"/>
      <c r="N14" s="433"/>
      <c r="O14" s="433"/>
      <c r="P14" s="433"/>
      <c r="Q14" s="433"/>
      <c r="R14" s="433"/>
      <c r="S14" s="433"/>
      <c r="T14" s="433"/>
      <c r="U14" s="433"/>
      <c r="V14" s="433"/>
      <c r="W14" s="433"/>
      <c r="X14" s="433"/>
      <c r="Y14" s="433"/>
      <c r="Z14" s="433"/>
    </row>
    <row r="15">
      <c r="A15" s="433"/>
      <c r="B15" s="433"/>
      <c r="C15" s="247"/>
      <c r="D15" s="433"/>
      <c r="E15" s="433"/>
      <c r="F15" s="433"/>
      <c r="G15" s="433"/>
      <c r="H15" s="433"/>
      <c r="I15" s="433"/>
      <c r="J15" s="433"/>
      <c r="K15" s="433"/>
      <c r="L15" s="433"/>
      <c r="M15" s="433"/>
      <c r="N15" s="433"/>
      <c r="O15" s="433"/>
      <c r="P15" s="433"/>
      <c r="Q15" s="433"/>
      <c r="R15" s="433"/>
      <c r="S15" s="433"/>
      <c r="T15" s="433"/>
      <c r="U15" s="433"/>
      <c r="V15" s="433"/>
      <c r="W15" s="433"/>
      <c r="X15" s="433"/>
      <c r="Y15" s="433"/>
      <c r="Z15" s="433"/>
    </row>
    <row r="16">
      <c r="A16" s="433"/>
      <c r="B16" s="433"/>
      <c r="C16" s="247"/>
      <c r="D16" s="433"/>
      <c r="E16" s="433"/>
      <c r="F16" s="433"/>
      <c r="G16" s="433"/>
      <c r="H16" s="433"/>
      <c r="I16" s="433"/>
      <c r="J16" s="433"/>
      <c r="K16" s="433"/>
      <c r="L16" s="433"/>
      <c r="M16" s="433"/>
      <c r="N16" s="433"/>
      <c r="O16" s="433"/>
      <c r="P16" s="433"/>
      <c r="Q16" s="433"/>
      <c r="R16" s="433"/>
      <c r="S16" s="433"/>
      <c r="T16" s="433"/>
      <c r="U16" s="433"/>
      <c r="V16" s="433"/>
      <c r="W16" s="433"/>
      <c r="X16" s="433"/>
      <c r="Y16" s="433"/>
      <c r="Z16" s="433"/>
    </row>
    <row r="17">
      <c r="A17" s="433"/>
      <c r="B17" s="433"/>
      <c r="C17" s="247"/>
      <c r="D17" s="433"/>
      <c r="E17" s="433"/>
      <c r="F17" s="433"/>
      <c r="G17" s="433"/>
      <c r="H17" s="433"/>
      <c r="I17" s="433"/>
      <c r="J17" s="433"/>
      <c r="K17" s="433"/>
      <c r="L17" s="433"/>
      <c r="M17" s="433"/>
      <c r="N17" s="433"/>
      <c r="O17" s="433"/>
      <c r="P17" s="433"/>
      <c r="Q17" s="433"/>
      <c r="R17" s="433"/>
      <c r="S17" s="433"/>
      <c r="T17" s="433"/>
      <c r="U17" s="433"/>
      <c r="V17" s="433"/>
      <c r="W17" s="433"/>
      <c r="X17" s="433"/>
      <c r="Y17" s="433"/>
      <c r="Z17" s="433"/>
    </row>
    <row r="18">
      <c r="A18" s="433"/>
      <c r="B18" s="433"/>
      <c r="C18" s="247"/>
      <c r="D18" s="433"/>
      <c r="E18" s="433"/>
      <c r="F18" s="433"/>
      <c r="G18" s="433"/>
      <c r="H18" s="433"/>
      <c r="I18" s="433"/>
      <c r="J18" s="433"/>
      <c r="K18" s="433"/>
      <c r="L18" s="433"/>
      <c r="M18" s="433"/>
      <c r="N18" s="433"/>
      <c r="O18" s="433"/>
      <c r="P18" s="433"/>
      <c r="Q18" s="433"/>
      <c r="R18" s="433"/>
      <c r="S18" s="433"/>
      <c r="T18" s="433"/>
      <c r="U18" s="433"/>
      <c r="V18" s="433"/>
      <c r="W18" s="433"/>
      <c r="X18" s="433"/>
      <c r="Y18" s="433"/>
      <c r="Z18" s="433"/>
    </row>
    <row r="19">
      <c r="A19" s="433"/>
      <c r="B19" s="433"/>
      <c r="C19" s="247"/>
      <c r="D19" s="433"/>
      <c r="E19" s="433"/>
      <c r="F19" s="433"/>
      <c r="G19" s="433"/>
      <c r="H19" s="433"/>
      <c r="I19" s="433"/>
      <c r="J19" s="433"/>
      <c r="K19" s="433"/>
      <c r="L19" s="433"/>
      <c r="M19" s="433"/>
      <c r="N19" s="433"/>
      <c r="O19" s="433"/>
      <c r="P19" s="433"/>
      <c r="Q19" s="433"/>
      <c r="R19" s="433"/>
      <c r="S19" s="433"/>
      <c r="T19" s="433"/>
      <c r="U19" s="433"/>
      <c r="V19" s="433"/>
      <c r="W19" s="433"/>
      <c r="X19" s="433"/>
      <c r="Y19" s="433"/>
      <c r="Z19" s="433"/>
    </row>
    <row r="20">
      <c r="A20" s="433"/>
      <c r="B20" s="433"/>
      <c r="C20" s="247"/>
      <c r="D20" s="433"/>
      <c r="E20" s="433"/>
      <c r="F20" s="433"/>
      <c r="G20" s="433"/>
      <c r="H20" s="433"/>
      <c r="I20" s="433"/>
      <c r="J20" s="433"/>
      <c r="K20" s="433"/>
      <c r="L20" s="433"/>
      <c r="M20" s="433"/>
      <c r="N20" s="433"/>
      <c r="O20" s="433"/>
      <c r="P20" s="433"/>
      <c r="Q20" s="433"/>
      <c r="R20" s="433"/>
      <c r="S20" s="433"/>
      <c r="T20" s="433"/>
      <c r="U20" s="433"/>
      <c r="V20" s="433"/>
      <c r="W20" s="433"/>
      <c r="X20" s="433"/>
      <c r="Y20" s="433"/>
      <c r="Z20" s="433"/>
    </row>
    <row r="21">
      <c r="A21" s="433"/>
      <c r="B21" s="433"/>
      <c r="C21" s="247"/>
      <c r="D21" s="433"/>
      <c r="E21" s="433"/>
      <c r="F21" s="433"/>
      <c r="G21" s="433"/>
      <c r="H21" s="433"/>
      <c r="I21" s="433"/>
      <c r="J21" s="433"/>
      <c r="K21" s="433"/>
      <c r="L21" s="433"/>
      <c r="M21" s="433"/>
      <c r="N21" s="433"/>
      <c r="O21" s="433"/>
      <c r="P21" s="433"/>
      <c r="Q21" s="433"/>
      <c r="R21" s="433"/>
      <c r="S21" s="433"/>
      <c r="T21" s="433"/>
      <c r="U21" s="433"/>
      <c r="V21" s="433"/>
      <c r="W21" s="433"/>
      <c r="X21" s="433"/>
      <c r="Y21" s="433"/>
      <c r="Z21" s="433"/>
    </row>
    <row r="22">
      <c r="A22" s="433"/>
      <c r="B22" s="433"/>
      <c r="C22" s="247"/>
      <c r="D22" s="433"/>
      <c r="E22" s="433"/>
      <c r="F22" s="433"/>
      <c r="G22" s="433"/>
      <c r="H22" s="433"/>
      <c r="I22" s="433"/>
      <c r="J22" s="433"/>
      <c r="K22" s="433"/>
      <c r="L22" s="433"/>
      <c r="M22" s="433"/>
      <c r="N22" s="433"/>
      <c r="O22" s="433"/>
      <c r="P22" s="433"/>
      <c r="Q22" s="433"/>
      <c r="R22" s="433"/>
      <c r="S22" s="433"/>
      <c r="T22" s="433"/>
      <c r="U22" s="433"/>
      <c r="V22" s="433"/>
      <c r="W22" s="433"/>
      <c r="X22" s="433"/>
      <c r="Y22" s="433"/>
      <c r="Z22" s="433"/>
    </row>
    <row r="23">
      <c r="A23" s="433"/>
      <c r="B23" s="433"/>
      <c r="C23" s="247"/>
      <c r="D23" s="433"/>
      <c r="E23" s="433"/>
      <c r="F23" s="433"/>
      <c r="G23" s="433"/>
      <c r="H23" s="433"/>
      <c r="I23" s="433"/>
      <c r="J23" s="433"/>
      <c r="K23" s="433"/>
      <c r="L23" s="433"/>
      <c r="M23" s="433"/>
      <c r="N23" s="433"/>
      <c r="O23" s="433"/>
      <c r="P23" s="433"/>
      <c r="Q23" s="433"/>
      <c r="R23" s="433"/>
      <c r="S23" s="433"/>
      <c r="T23" s="433"/>
      <c r="U23" s="433"/>
      <c r="V23" s="433"/>
      <c r="W23" s="433"/>
      <c r="X23" s="433"/>
      <c r="Y23" s="433"/>
      <c r="Z23" s="433"/>
    </row>
    <row r="24">
      <c r="A24" s="433"/>
      <c r="B24" s="433"/>
      <c r="C24" s="247"/>
      <c r="D24" s="433"/>
      <c r="E24" s="433"/>
      <c r="F24" s="433"/>
      <c r="G24" s="433"/>
      <c r="H24" s="433"/>
      <c r="I24" s="433"/>
      <c r="J24" s="433"/>
      <c r="K24" s="433"/>
      <c r="L24" s="433"/>
      <c r="M24" s="433"/>
      <c r="N24" s="433"/>
      <c r="O24" s="433"/>
      <c r="P24" s="433"/>
      <c r="Q24" s="433"/>
      <c r="R24" s="433"/>
      <c r="S24" s="433"/>
      <c r="T24" s="433"/>
      <c r="U24" s="433"/>
      <c r="V24" s="433"/>
      <c r="W24" s="433"/>
      <c r="X24" s="433"/>
      <c r="Y24" s="433"/>
      <c r="Z24" s="433"/>
    </row>
    <row r="25">
      <c r="A25" s="433"/>
      <c r="B25" s="433"/>
      <c r="C25" s="247"/>
      <c r="D25" s="433"/>
      <c r="E25" s="433"/>
      <c r="F25" s="433"/>
      <c r="G25" s="433"/>
      <c r="H25" s="433"/>
      <c r="I25" s="433"/>
      <c r="J25" s="433"/>
      <c r="K25" s="433"/>
      <c r="L25" s="433"/>
      <c r="M25" s="433"/>
      <c r="N25" s="433"/>
      <c r="O25" s="433"/>
      <c r="P25" s="433"/>
      <c r="Q25" s="433"/>
      <c r="R25" s="433"/>
      <c r="S25" s="433"/>
      <c r="T25" s="433"/>
      <c r="U25" s="433"/>
      <c r="V25" s="433"/>
      <c r="W25" s="433"/>
      <c r="X25" s="433"/>
      <c r="Y25" s="433"/>
      <c r="Z25" s="433"/>
    </row>
    <row r="26">
      <c r="A26" s="433"/>
      <c r="B26" s="433"/>
      <c r="C26" s="247"/>
      <c r="D26" s="433"/>
      <c r="E26" s="433"/>
      <c r="F26" s="433"/>
      <c r="G26" s="433"/>
      <c r="H26" s="433"/>
      <c r="I26" s="433"/>
      <c r="J26" s="433"/>
      <c r="K26" s="433"/>
      <c r="L26" s="433"/>
      <c r="M26" s="433"/>
      <c r="N26" s="433"/>
      <c r="O26" s="433"/>
      <c r="P26" s="433"/>
      <c r="Q26" s="433"/>
      <c r="R26" s="433"/>
      <c r="S26" s="433"/>
      <c r="T26" s="433"/>
      <c r="U26" s="433"/>
      <c r="V26" s="433"/>
      <c r="W26" s="433"/>
      <c r="X26" s="433"/>
      <c r="Y26" s="433"/>
      <c r="Z26" s="433"/>
    </row>
    <row r="27">
      <c r="A27" s="433"/>
      <c r="B27" s="433"/>
      <c r="C27" s="247"/>
      <c r="D27" s="433"/>
      <c r="E27" s="433"/>
      <c r="F27" s="433"/>
      <c r="G27" s="433"/>
      <c r="H27" s="433"/>
      <c r="I27" s="433"/>
      <c r="J27" s="433"/>
      <c r="K27" s="433"/>
      <c r="L27" s="433"/>
      <c r="M27" s="433"/>
      <c r="N27" s="433"/>
      <c r="O27" s="433"/>
      <c r="P27" s="433"/>
      <c r="Q27" s="433"/>
      <c r="R27" s="433"/>
      <c r="S27" s="433"/>
      <c r="T27" s="433"/>
      <c r="U27" s="433"/>
      <c r="V27" s="433"/>
      <c r="W27" s="433"/>
      <c r="X27" s="433"/>
      <c r="Y27" s="433"/>
      <c r="Z27" s="433"/>
    </row>
    <row r="28">
      <c r="A28" s="433"/>
      <c r="B28" s="433"/>
      <c r="C28" s="247"/>
      <c r="D28" s="433"/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  <c r="R28" s="433"/>
      <c r="S28" s="433"/>
      <c r="T28" s="433"/>
      <c r="U28" s="433"/>
      <c r="V28" s="433"/>
      <c r="W28" s="433"/>
      <c r="X28" s="433"/>
      <c r="Y28" s="433"/>
      <c r="Z28" s="433"/>
    </row>
    <row r="29">
      <c r="A29" s="433"/>
      <c r="B29" s="433"/>
      <c r="C29" s="247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3"/>
      <c r="T29" s="433"/>
      <c r="U29" s="433"/>
      <c r="V29" s="433"/>
      <c r="W29" s="433"/>
      <c r="X29" s="433"/>
      <c r="Y29" s="433"/>
      <c r="Z29" s="433"/>
    </row>
    <row r="30">
      <c r="A30" s="433"/>
      <c r="B30" s="433"/>
      <c r="C30" s="247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3"/>
      <c r="T30" s="433"/>
      <c r="U30" s="433"/>
      <c r="V30" s="433"/>
      <c r="W30" s="433"/>
      <c r="X30" s="433"/>
      <c r="Y30" s="433"/>
      <c r="Z30" s="433"/>
    </row>
    <row r="31">
      <c r="A31" s="433"/>
      <c r="B31" s="433"/>
      <c r="C31" s="247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3"/>
      <c r="T31" s="433"/>
      <c r="U31" s="433"/>
      <c r="V31" s="433"/>
      <c r="W31" s="433"/>
      <c r="X31" s="433"/>
      <c r="Y31" s="433"/>
      <c r="Z31" s="433"/>
    </row>
    <row r="32">
      <c r="A32" s="433"/>
      <c r="B32" s="433"/>
      <c r="C32" s="247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3"/>
      <c r="T32" s="433"/>
      <c r="U32" s="433"/>
      <c r="V32" s="433"/>
      <c r="W32" s="433"/>
      <c r="X32" s="433"/>
      <c r="Y32" s="433"/>
      <c r="Z32" s="433"/>
    </row>
    <row r="33">
      <c r="A33" s="433"/>
      <c r="B33" s="433"/>
      <c r="C33" s="247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3"/>
      <c r="T33" s="433"/>
      <c r="U33" s="433"/>
      <c r="V33" s="433"/>
      <c r="W33" s="433"/>
      <c r="X33" s="433"/>
      <c r="Y33" s="433"/>
      <c r="Z33" s="433"/>
    </row>
    <row r="34">
      <c r="A34" s="433"/>
      <c r="B34" s="433"/>
      <c r="C34" s="247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433"/>
      <c r="U34" s="433"/>
      <c r="V34" s="433"/>
      <c r="W34" s="433"/>
      <c r="X34" s="433"/>
      <c r="Y34" s="433"/>
      <c r="Z34" s="433"/>
    </row>
    <row r="35">
      <c r="A35" s="433"/>
      <c r="B35" s="433"/>
      <c r="C35" s="247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3"/>
      <c r="T35" s="433"/>
      <c r="U35" s="433"/>
      <c r="V35" s="433"/>
      <c r="W35" s="433"/>
      <c r="X35" s="433"/>
      <c r="Y35" s="433"/>
      <c r="Z35" s="433"/>
    </row>
    <row r="36">
      <c r="A36" s="433"/>
      <c r="B36" s="433"/>
      <c r="C36" s="247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3"/>
      <c r="T36" s="433"/>
      <c r="U36" s="433"/>
      <c r="V36" s="433"/>
      <c r="W36" s="433"/>
      <c r="X36" s="433"/>
      <c r="Y36" s="433"/>
      <c r="Z36" s="433"/>
    </row>
    <row r="37">
      <c r="A37" s="433"/>
      <c r="B37" s="433"/>
      <c r="C37" s="247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3"/>
      <c r="T37" s="433"/>
      <c r="U37" s="433"/>
      <c r="V37" s="433"/>
      <c r="W37" s="433"/>
      <c r="X37" s="433"/>
      <c r="Y37" s="433"/>
      <c r="Z37" s="433"/>
    </row>
    <row r="38">
      <c r="A38" s="433"/>
      <c r="B38" s="433"/>
      <c r="C38" s="247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T38" s="433"/>
      <c r="U38" s="433"/>
      <c r="V38" s="433"/>
      <c r="W38" s="433"/>
      <c r="X38" s="433"/>
      <c r="Y38" s="433"/>
      <c r="Z38" s="433"/>
    </row>
    <row r="39">
      <c r="A39" s="433"/>
      <c r="B39" s="433"/>
      <c r="C39" s="247"/>
      <c r="D39" s="433"/>
      <c r="E39" s="433"/>
      <c r="F39" s="433"/>
      <c r="G39" s="433"/>
      <c r="H39" s="433"/>
      <c r="I39" s="433"/>
      <c r="J39" s="433"/>
      <c r="K39" s="433"/>
      <c r="L39" s="433"/>
      <c r="M39" s="433"/>
      <c r="N39" s="433"/>
      <c r="O39" s="433"/>
      <c r="P39" s="433"/>
      <c r="Q39" s="433"/>
      <c r="R39" s="433"/>
      <c r="S39" s="433"/>
      <c r="T39" s="433"/>
      <c r="U39" s="433"/>
      <c r="V39" s="433"/>
      <c r="W39" s="433"/>
      <c r="X39" s="433"/>
      <c r="Y39" s="433"/>
      <c r="Z39" s="433"/>
    </row>
    <row r="40">
      <c r="A40" s="433"/>
      <c r="B40" s="433"/>
      <c r="C40" s="247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3"/>
      <c r="T40" s="433"/>
      <c r="U40" s="433"/>
      <c r="V40" s="433"/>
      <c r="W40" s="433"/>
      <c r="X40" s="433"/>
      <c r="Y40" s="433"/>
      <c r="Z40" s="433"/>
    </row>
    <row r="41">
      <c r="A41" s="433"/>
      <c r="B41" s="433"/>
      <c r="C41" s="247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3"/>
      <c r="T41" s="433"/>
      <c r="U41" s="433"/>
      <c r="V41" s="433"/>
      <c r="W41" s="433"/>
      <c r="X41" s="433"/>
      <c r="Y41" s="433"/>
      <c r="Z41" s="433"/>
    </row>
    <row r="42">
      <c r="A42" s="433"/>
      <c r="B42" s="433"/>
      <c r="C42" s="247"/>
      <c r="D42" s="433"/>
      <c r="E42" s="433"/>
      <c r="F42" s="433"/>
      <c r="G42" s="433"/>
      <c r="H42" s="433"/>
      <c r="I42" s="433"/>
      <c r="J42" s="433"/>
      <c r="K42" s="433"/>
      <c r="L42" s="433"/>
      <c r="M42" s="433"/>
      <c r="N42" s="433"/>
      <c r="O42" s="433"/>
      <c r="P42" s="433"/>
      <c r="Q42" s="433"/>
      <c r="R42" s="433"/>
      <c r="S42" s="433"/>
      <c r="T42" s="433"/>
      <c r="U42" s="433"/>
      <c r="V42" s="433"/>
      <c r="W42" s="433"/>
      <c r="X42" s="433"/>
      <c r="Y42" s="433"/>
      <c r="Z42" s="433"/>
    </row>
    <row r="43">
      <c r="A43" s="433"/>
      <c r="B43" s="433"/>
      <c r="C43" s="247"/>
      <c r="D43" s="433"/>
      <c r="E43" s="433"/>
      <c r="F43" s="433"/>
      <c r="G43" s="433"/>
      <c r="H43" s="433"/>
      <c r="I43" s="433"/>
      <c r="J43" s="433"/>
      <c r="K43" s="433"/>
      <c r="L43" s="433"/>
      <c r="M43" s="433"/>
      <c r="N43" s="433"/>
      <c r="O43" s="433"/>
      <c r="P43" s="433"/>
      <c r="Q43" s="433"/>
      <c r="R43" s="433"/>
      <c r="S43" s="433"/>
      <c r="T43" s="433"/>
      <c r="U43" s="433"/>
      <c r="V43" s="433"/>
      <c r="W43" s="433"/>
      <c r="X43" s="433"/>
      <c r="Y43" s="433"/>
      <c r="Z43" s="433"/>
    </row>
    <row r="44">
      <c r="A44" s="433"/>
      <c r="B44" s="433"/>
      <c r="C44" s="247"/>
      <c r="D44" s="433"/>
      <c r="E44" s="433"/>
      <c r="F44" s="433"/>
      <c r="G44" s="433"/>
      <c r="H44" s="433"/>
      <c r="I44" s="433"/>
      <c r="J44" s="433"/>
      <c r="K44" s="433"/>
      <c r="L44" s="433"/>
      <c r="M44" s="433"/>
      <c r="N44" s="433"/>
      <c r="O44" s="433"/>
      <c r="P44" s="433"/>
      <c r="Q44" s="433"/>
      <c r="R44" s="433"/>
      <c r="S44" s="433"/>
      <c r="T44" s="433"/>
      <c r="U44" s="433"/>
      <c r="V44" s="433"/>
      <c r="W44" s="433"/>
      <c r="X44" s="433"/>
      <c r="Y44" s="433"/>
      <c r="Z44" s="433"/>
    </row>
    <row r="45">
      <c r="A45" s="433"/>
      <c r="B45" s="433"/>
      <c r="C45" s="247"/>
      <c r="D45" s="433"/>
      <c r="E45" s="433"/>
      <c r="F45" s="433"/>
      <c r="G45" s="433"/>
      <c r="H45" s="433"/>
      <c r="I45" s="433"/>
      <c r="J45" s="433"/>
      <c r="K45" s="433"/>
      <c r="L45" s="433"/>
      <c r="M45" s="433"/>
      <c r="N45" s="433"/>
      <c r="O45" s="433"/>
      <c r="P45" s="433"/>
      <c r="Q45" s="433"/>
      <c r="R45" s="433"/>
      <c r="S45" s="433"/>
      <c r="T45" s="433"/>
      <c r="U45" s="433"/>
      <c r="V45" s="433"/>
      <c r="W45" s="433"/>
      <c r="X45" s="433"/>
      <c r="Y45" s="433"/>
      <c r="Z45" s="433"/>
    </row>
    <row r="46">
      <c r="A46" s="433"/>
      <c r="B46" s="433"/>
      <c r="C46" s="247"/>
      <c r="D46" s="433"/>
      <c r="E46" s="433"/>
      <c r="F46" s="433"/>
      <c r="G46" s="433"/>
      <c r="H46" s="433"/>
      <c r="I46" s="433"/>
      <c r="J46" s="433"/>
      <c r="K46" s="433"/>
      <c r="L46" s="433"/>
      <c r="M46" s="433"/>
      <c r="N46" s="433"/>
      <c r="O46" s="433"/>
      <c r="P46" s="433"/>
      <c r="Q46" s="433"/>
      <c r="R46" s="433"/>
      <c r="S46" s="433"/>
      <c r="T46" s="433"/>
      <c r="U46" s="433"/>
      <c r="V46" s="433"/>
      <c r="W46" s="433"/>
      <c r="X46" s="433"/>
      <c r="Y46" s="433"/>
      <c r="Z46" s="433"/>
    </row>
    <row r="47">
      <c r="A47" s="433"/>
      <c r="B47" s="433"/>
      <c r="C47" s="247"/>
      <c r="D47" s="433"/>
      <c r="E47" s="433"/>
      <c r="F47" s="433"/>
      <c r="G47" s="433"/>
      <c r="H47" s="433"/>
      <c r="I47" s="433"/>
      <c r="J47" s="433"/>
      <c r="K47" s="433"/>
      <c r="L47" s="433"/>
      <c r="M47" s="433"/>
      <c r="N47" s="433"/>
      <c r="O47" s="433"/>
      <c r="P47" s="433"/>
      <c r="Q47" s="433"/>
      <c r="R47" s="433"/>
      <c r="S47" s="433"/>
      <c r="T47" s="433"/>
      <c r="U47" s="433"/>
      <c r="V47" s="433"/>
      <c r="W47" s="433"/>
      <c r="X47" s="433"/>
      <c r="Y47" s="433"/>
      <c r="Z47" s="433"/>
    </row>
    <row r="48">
      <c r="A48" s="433"/>
      <c r="B48" s="433"/>
      <c r="C48" s="247"/>
      <c r="D48" s="433"/>
      <c r="E48" s="433"/>
      <c r="F48" s="433"/>
      <c r="G48" s="433"/>
      <c r="H48" s="433"/>
      <c r="I48" s="433"/>
      <c r="J48" s="433"/>
      <c r="K48" s="433"/>
      <c r="L48" s="433"/>
      <c r="M48" s="433"/>
      <c r="N48" s="433"/>
      <c r="O48" s="433"/>
      <c r="P48" s="433"/>
      <c r="Q48" s="433"/>
      <c r="R48" s="433"/>
      <c r="S48" s="433"/>
      <c r="T48" s="433"/>
      <c r="U48" s="433"/>
      <c r="V48" s="433"/>
      <c r="W48" s="433"/>
      <c r="X48" s="433"/>
      <c r="Y48" s="433"/>
      <c r="Z48" s="433"/>
    </row>
    <row r="49">
      <c r="A49" s="433"/>
      <c r="B49" s="433"/>
      <c r="C49" s="247"/>
      <c r="D49" s="433"/>
      <c r="E49" s="433"/>
      <c r="F49" s="433"/>
      <c r="G49" s="433"/>
      <c r="H49" s="433"/>
      <c r="I49" s="433"/>
      <c r="J49" s="433"/>
      <c r="K49" s="433"/>
      <c r="L49" s="433"/>
      <c r="M49" s="433"/>
      <c r="N49" s="433"/>
      <c r="O49" s="433"/>
      <c r="P49" s="433"/>
      <c r="Q49" s="433"/>
      <c r="R49" s="433"/>
      <c r="S49" s="433"/>
      <c r="T49" s="433"/>
      <c r="U49" s="433"/>
      <c r="V49" s="433"/>
      <c r="W49" s="433"/>
      <c r="X49" s="433"/>
      <c r="Y49" s="433"/>
      <c r="Z49" s="433"/>
    </row>
    <row r="50">
      <c r="A50" s="433"/>
      <c r="B50" s="433"/>
      <c r="C50" s="247"/>
      <c r="D50" s="433"/>
      <c r="E50" s="433"/>
      <c r="F50" s="433"/>
      <c r="G50" s="433"/>
      <c r="H50" s="433"/>
      <c r="I50" s="433"/>
      <c r="J50" s="433"/>
      <c r="K50" s="433"/>
      <c r="L50" s="433"/>
      <c r="M50" s="433"/>
      <c r="N50" s="433"/>
      <c r="O50" s="433"/>
      <c r="P50" s="433"/>
      <c r="Q50" s="433"/>
      <c r="R50" s="433"/>
      <c r="S50" s="433"/>
      <c r="T50" s="433"/>
      <c r="U50" s="433"/>
      <c r="V50" s="433"/>
      <c r="W50" s="433"/>
      <c r="X50" s="433"/>
      <c r="Y50" s="433"/>
      <c r="Z50" s="433"/>
    </row>
    <row r="51">
      <c r="A51" s="433"/>
      <c r="B51" s="433"/>
      <c r="C51" s="247"/>
      <c r="D51" s="433"/>
      <c r="E51" s="433"/>
      <c r="F51" s="433"/>
      <c r="G51" s="433"/>
      <c r="H51" s="433"/>
      <c r="I51" s="433"/>
      <c r="J51" s="433"/>
      <c r="K51" s="433"/>
      <c r="L51" s="433"/>
      <c r="M51" s="433"/>
      <c r="N51" s="433"/>
      <c r="O51" s="433"/>
      <c r="P51" s="433"/>
      <c r="Q51" s="433"/>
      <c r="R51" s="433"/>
      <c r="S51" s="433"/>
      <c r="T51" s="433"/>
      <c r="U51" s="433"/>
      <c r="V51" s="433"/>
      <c r="W51" s="433"/>
      <c r="X51" s="433"/>
      <c r="Y51" s="433"/>
      <c r="Z51" s="433"/>
    </row>
    <row r="52">
      <c r="A52" s="433"/>
      <c r="B52" s="433"/>
      <c r="C52" s="247"/>
      <c r="D52" s="433"/>
      <c r="E52" s="433"/>
      <c r="F52" s="433"/>
      <c r="G52" s="433"/>
      <c r="H52" s="433"/>
      <c r="I52" s="433"/>
      <c r="J52" s="433"/>
      <c r="K52" s="433"/>
      <c r="L52" s="433"/>
      <c r="M52" s="433"/>
      <c r="N52" s="433"/>
      <c r="O52" s="433"/>
      <c r="P52" s="433"/>
      <c r="Q52" s="433"/>
      <c r="R52" s="433"/>
      <c r="S52" s="433"/>
      <c r="T52" s="433"/>
      <c r="U52" s="433"/>
      <c r="V52" s="433"/>
      <c r="W52" s="433"/>
      <c r="X52" s="433"/>
      <c r="Y52" s="433"/>
      <c r="Z52" s="433"/>
    </row>
    <row r="53">
      <c r="A53" s="433"/>
      <c r="B53" s="433"/>
      <c r="C53" s="247"/>
      <c r="D53" s="433"/>
      <c r="E53" s="433"/>
      <c r="F53" s="433"/>
      <c r="G53" s="433"/>
      <c r="H53" s="433"/>
      <c r="I53" s="433"/>
      <c r="J53" s="433"/>
      <c r="K53" s="433"/>
      <c r="L53" s="433"/>
      <c r="M53" s="433"/>
      <c r="N53" s="433"/>
      <c r="O53" s="433"/>
      <c r="P53" s="433"/>
      <c r="Q53" s="433"/>
      <c r="R53" s="433"/>
      <c r="S53" s="433"/>
      <c r="T53" s="433"/>
      <c r="U53" s="433"/>
      <c r="V53" s="433"/>
      <c r="W53" s="433"/>
      <c r="X53" s="433"/>
      <c r="Y53" s="433"/>
      <c r="Z53" s="433"/>
    </row>
    <row r="54">
      <c r="A54" s="433"/>
      <c r="B54" s="433"/>
      <c r="C54" s="247"/>
      <c r="D54" s="433"/>
      <c r="E54" s="433"/>
      <c r="F54" s="433"/>
      <c r="G54" s="433"/>
      <c r="H54" s="433"/>
      <c r="I54" s="433"/>
      <c r="J54" s="433"/>
      <c r="K54" s="433"/>
      <c r="L54" s="433"/>
      <c r="M54" s="433"/>
      <c r="N54" s="433"/>
      <c r="O54" s="433"/>
      <c r="P54" s="433"/>
      <c r="Q54" s="433"/>
      <c r="R54" s="433"/>
      <c r="S54" s="433"/>
      <c r="T54" s="433"/>
      <c r="U54" s="433"/>
      <c r="V54" s="433"/>
      <c r="W54" s="433"/>
      <c r="X54" s="433"/>
      <c r="Y54" s="433"/>
      <c r="Z54" s="433"/>
    </row>
    <row r="55">
      <c r="A55" s="433"/>
      <c r="B55" s="433"/>
      <c r="C55" s="247"/>
      <c r="D55" s="433"/>
      <c r="E55" s="433"/>
      <c r="F55" s="433"/>
      <c r="G55" s="433"/>
      <c r="H55" s="433"/>
      <c r="I55" s="433"/>
      <c r="J55" s="433"/>
      <c r="K55" s="433"/>
      <c r="L55" s="433"/>
      <c r="M55" s="433"/>
      <c r="N55" s="433"/>
      <c r="O55" s="433"/>
      <c r="P55" s="433"/>
      <c r="Q55" s="433"/>
      <c r="R55" s="433"/>
      <c r="S55" s="433"/>
      <c r="T55" s="433"/>
      <c r="U55" s="433"/>
      <c r="V55" s="433"/>
      <c r="W55" s="433"/>
      <c r="X55" s="433"/>
      <c r="Y55" s="433"/>
      <c r="Z55" s="433"/>
    </row>
    <row r="56">
      <c r="A56" s="433"/>
      <c r="B56" s="433"/>
      <c r="C56" s="247"/>
      <c r="D56" s="433"/>
      <c r="E56" s="433"/>
      <c r="F56" s="433"/>
      <c r="G56" s="433"/>
      <c r="H56" s="433"/>
      <c r="I56" s="433"/>
      <c r="J56" s="433"/>
      <c r="K56" s="433"/>
      <c r="L56" s="433"/>
      <c r="M56" s="433"/>
      <c r="N56" s="433"/>
      <c r="O56" s="433"/>
      <c r="P56" s="433"/>
      <c r="Q56" s="433"/>
      <c r="R56" s="433"/>
      <c r="S56" s="433"/>
      <c r="T56" s="433"/>
      <c r="U56" s="433"/>
      <c r="V56" s="433"/>
      <c r="W56" s="433"/>
      <c r="X56" s="433"/>
      <c r="Y56" s="433"/>
      <c r="Z56" s="433"/>
    </row>
    <row r="57">
      <c r="A57" s="433"/>
      <c r="B57" s="433"/>
      <c r="C57" s="247"/>
      <c r="D57" s="433"/>
      <c r="E57" s="433"/>
      <c r="F57" s="433"/>
      <c r="G57" s="433"/>
      <c r="H57" s="433"/>
      <c r="I57" s="433"/>
      <c r="J57" s="433"/>
      <c r="K57" s="433"/>
      <c r="L57" s="433"/>
      <c r="M57" s="433"/>
      <c r="N57" s="433"/>
      <c r="O57" s="433"/>
      <c r="P57" s="433"/>
      <c r="Q57" s="433"/>
      <c r="R57" s="433"/>
      <c r="S57" s="433"/>
      <c r="T57" s="433"/>
      <c r="U57" s="433"/>
      <c r="V57" s="433"/>
      <c r="W57" s="433"/>
      <c r="X57" s="433"/>
      <c r="Y57" s="433"/>
      <c r="Z57" s="433"/>
    </row>
    <row r="58">
      <c r="A58" s="433"/>
      <c r="B58" s="433"/>
      <c r="C58" s="247"/>
      <c r="D58" s="433"/>
      <c r="E58" s="433"/>
      <c r="F58" s="433"/>
      <c r="G58" s="433"/>
      <c r="H58" s="433"/>
      <c r="I58" s="433"/>
      <c r="J58" s="433"/>
      <c r="K58" s="433"/>
      <c r="L58" s="433"/>
      <c r="M58" s="433"/>
      <c r="N58" s="433"/>
      <c r="O58" s="433"/>
      <c r="P58" s="433"/>
      <c r="Q58" s="433"/>
      <c r="R58" s="433"/>
      <c r="S58" s="433"/>
      <c r="T58" s="433"/>
      <c r="U58" s="433"/>
      <c r="V58" s="433"/>
      <c r="W58" s="433"/>
      <c r="X58" s="433"/>
      <c r="Y58" s="433"/>
      <c r="Z58" s="433"/>
    </row>
    <row r="59">
      <c r="A59" s="433"/>
      <c r="B59" s="433"/>
      <c r="C59" s="247"/>
      <c r="D59" s="433"/>
      <c r="E59" s="433"/>
      <c r="F59" s="433"/>
      <c r="G59" s="433"/>
      <c r="H59" s="433"/>
      <c r="I59" s="433"/>
      <c r="J59" s="433"/>
      <c r="K59" s="433"/>
      <c r="L59" s="433"/>
      <c r="M59" s="433"/>
      <c r="N59" s="433"/>
      <c r="O59" s="433"/>
      <c r="P59" s="433"/>
      <c r="Q59" s="433"/>
      <c r="R59" s="433"/>
      <c r="S59" s="433"/>
      <c r="T59" s="433"/>
      <c r="U59" s="433"/>
      <c r="V59" s="433"/>
      <c r="W59" s="433"/>
      <c r="X59" s="433"/>
      <c r="Y59" s="433"/>
      <c r="Z59" s="433"/>
    </row>
    <row r="60">
      <c r="A60" s="433"/>
      <c r="B60" s="433"/>
      <c r="C60" s="247"/>
      <c r="D60" s="433"/>
      <c r="E60" s="433"/>
      <c r="F60" s="433"/>
      <c r="G60" s="433"/>
      <c r="H60" s="433"/>
      <c r="I60" s="433"/>
      <c r="J60" s="433"/>
      <c r="K60" s="433"/>
      <c r="L60" s="433"/>
      <c r="M60" s="433"/>
      <c r="N60" s="433"/>
      <c r="O60" s="433"/>
      <c r="P60" s="433"/>
      <c r="Q60" s="433"/>
      <c r="R60" s="433"/>
      <c r="S60" s="433"/>
      <c r="T60" s="433"/>
      <c r="U60" s="433"/>
      <c r="V60" s="433"/>
      <c r="W60" s="433"/>
      <c r="X60" s="433"/>
      <c r="Y60" s="433"/>
      <c r="Z60" s="433"/>
    </row>
    <row r="61">
      <c r="A61" s="433"/>
      <c r="B61" s="433"/>
      <c r="C61" s="247"/>
      <c r="D61" s="433"/>
      <c r="E61" s="433"/>
      <c r="F61" s="433"/>
      <c r="G61" s="433"/>
      <c r="H61" s="433"/>
      <c r="I61" s="433"/>
      <c r="J61" s="433"/>
      <c r="K61" s="433"/>
      <c r="L61" s="433"/>
      <c r="M61" s="433"/>
      <c r="N61" s="433"/>
      <c r="O61" s="433"/>
      <c r="P61" s="433"/>
      <c r="Q61" s="433"/>
      <c r="R61" s="433"/>
      <c r="S61" s="433"/>
      <c r="T61" s="433"/>
      <c r="U61" s="433"/>
      <c r="V61" s="433"/>
      <c r="W61" s="433"/>
      <c r="X61" s="433"/>
      <c r="Y61" s="433"/>
      <c r="Z61" s="433"/>
    </row>
    <row r="62">
      <c r="A62" s="433"/>
      <c r="B62" s="433"/>
      <c r="C62" s="247"/>
      <c r="D62" s="433"/>
      <c r="E62" s="433"/>
      <c r="F62" s="433"/>
      <c r="G62" s="433"/>
      <c r="H62" s="433"/>
      <c r="I62" s="433"/>
      <c r="J62" s="433"/>
      <c r="K62" s="433"/>
      <c r="L62" s="433"/>
      <c r="M62" s="433"/>
      <c r="N62" s="433"/>
      <c r="O62" s="433"/>
      <c r="P62" s="433"/>
      <c r="Q62" s="433"/>
      <c r="R62" s="433"/>
      <c r="S62" s="433"/>
      <c r="T62" s="433"/>
      <c r="U62" s="433"/>
      <c r="V62" s="433"/>
      <c r="W62" s="433"/>
      <c r="X62" s="433"/>
      <c r="Y62" s="433"/>
      <c r="Z62" s="433"/>
    </row>
    <row r="63">
      <c r="A63" s="433"/>
      <c r="B63" s="433"/>
      <c r="C63" s="247"/>
      <c r="D63" s="433"/>
      <c r="E63" s="433"/>
      <c r="F63" s="433"/>
      <c r="G63" s="433"/>
      <c r="H63" s="433"/>
      <c r="I63" s="433"/>
      <c r="J63" s="433"/>
      <c r="K63" s="433"/>
      <c r="L63" s="433"/>
      <c r="M63" s="433"/>
      <c r="N63" s="433"/>
      <c r="O63" s="433"/>
      <c r="P63" s="433"/>
      <c r="Q63" s="433"/>
      <c r="R63" s="433"/>
      <c r="S63" s="433"/>
      <c r="T63" s="433"/>
      <c r="U63" s="433"/>
      <c r="V63" s="433"/>
      <c r="W63" s="433"/>
      <c r="X63" s="433"/>
      <c r="Y63" s="433"/>
      <c r="Z63" s="433"/>
    </row>
    <row r="64">
      <c r="A64" s="433"/>
      <c r="B64" s="433"/>
      <c r="C64" s="247"/>
      <c r="D64" s="433"/>
      <c r="E64" s="433"/>
      <c r="F64" s="433"/>
      <c r="G64" s="433"/>
      <c r="H64" s="433"/>
      <c r="I64" s="433"/>
      <c r="J64" s="433"/>
      <c r="K64" s="433"/>
      <c r="L64" s="433"/>
      <c r="M64" s="433"/>
      <c r="N64" s="433"/>
      <c r="O64" s="433"/>
      <c r="P64" s="433"/>
      <c r="Q64" s="433"/>
      <c r="R64" s="433"/>
      <c r="S64" s="433"/>
      <c r="T64" s="433"/>
      <c r="U64" s="433"/>
      <c r="V64" s="433"/>
      <c r="W64" s="433"/>
      <c r="X64" s="433"/>
      <c r="Y64" s="433"/>
      <c r="Z64" s="433"/>
    </row>
    <row r="65">
      <c r="A65" s="433"/>
      <c r="B65" s="433"/>
      <c r="C65" s="247"/>
      <c r="D65" s="433"/>
      <c r="E65" s="433"/>
      <c r="F65" s="433"/>
      <c r="G65" s="433"/>
      <c r="H65" s="433"/>
      <c r="I65" s="433"/>
      <c r="J65" s="433"/>
      <c r="K65" s="433"/>
      <c r="L65" s="433"/>
      <c r="M65" s="433"/>
      <c r="N65" s="433"/>
      <c r="O65" s="433"/>
      <c r="P65" s="433"/>
      <c r="Q65" s="433"/>
      <c r="R65" s="433"/>
      <c r="S65" s="433"/>
      <c r="T65" s="433"/>
      <c r="U65" s="433"/>
      <c r="V65" s="433"/>
      <c r="W65" s="433"/>
      <c r="X65" s="433"/>
      <c r="Y65" s="433"/>
      <c r="Z65" s="433"/>
    </row>
    <row r="66">
      <c r="A66" s="433"/>
      <c r="B66" s="433"/>
      <c r="C66" s="247"/>
      <c r="D66" s="433"/>
      <c r="E66" s="433"/>
      <c r="F66" s="433"/>
      <c r="G66" s="433"/>
      <c r="H66" s="433"/>
      <c r="I66" s="433"/>
      <c r="J66" s="433"/>
      <c r="K66" s="433"/>
      <c r="L66" s="433"/>
      <c r="M66" s="433"/>
      <c r="N66" s="433"/>
      <c r="O66" s="433"/>
      <c r="P66" s="433"/>
      <c r="Q66" s="433"/>
      <c r="R66" s="433"/>
      <c r="S66" s="433"/>
      <c r="T66" s="433"/>
      <c r="U66" s="433"/>
      <c r="V66" s="433"/>
      <c r="W66" s="433"/>
      <c r="X66" s="433"/>
      <c r="Y66" s="433"/>
      <c r="Z66" s="433"/>
    </row>
    <row r="67">
      <c r="A67" s="433"/>
      <c r="B67" s="433"/>
      <c r="C67" s="247"/>
      <c r="D67" s="433"/>
      <c r="E67" s="433"/>
      <c r="F67" s="433"/>
      <c r="G67" s="433"/>
      <c r="H67" s="433"/>
      <c r="I67" s="433"/>
      <c r="J67" s="433"/>
      <c r="K67" s="433"/>
      <c r="L67" s="433"/>
      <c r="M67" s="433"/>
      <c r="N67" s="433"/>
      <c r="O67" s="433"/>
      <c r="P67" s="433"/>
      <c r="Q67" s="433"/>
      <c r="R67" s="433"/>
      <c r="S67" s="433"/>
      <c r="T67" s="433"/>
      <c r="U67" s="433"/>
      <c r="V67" s="433"/>
      <c r="W67" s="433"/>
      <c r="X67" s="433"/>
      <c r="Y67" s="433"/>
      <c r="Z67" s="433"/>
    </row>
    <row r="68">
      <c r="A68" s="433"/>
      <c r="B68" s="433"/>
      <c r="C68" s="247"/>
      <c r="D68" s="433"/>
      <c r="E68" s="433"/>
      <c r="F68" s="433"/>
      <c r="G68" s="433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3"/>
      <c r="S68" s="433"/>
      <c r="T68" s="433"/>
      <c r="U68" s="433"/>
      <c r="V68" s="433"/>
      <c r="W68" s="433"/>
      <c r="X68" s="433"/>
      <c r="Y68" s="433"/>
      <c r="Z68" s="433"/>
    </row>
    <row r="69">
      <c r="A69" s="433"/>
      <c r="B69" s="433"/>
      <c r="C69" s="247"/>
      <c r="D69" s="433"/>
      <c r="E69" s="433"/>
      <c r="F69" s="433"/>
      <c r="G69" s="433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3"/>
      <c r="S69" s="433"/>
      <c r="T69" s="433"/>
      <c r="U69" s="433"/>
      <c r="V69" s="433"/>
      <c r="W69" s="433"/>
      <c r="X69" s="433"/>
      <c r="Y69" s="433"/>
      <c r="Z69" s="433"/>
    </row>
    <row r="70">
      <c r="A70" s="433"/>
      <c r="B70" s="433"/>
      <c r="C70" s="247"/>
      <c r="D70" s="433"/>
      <c r="E70" s="433"/>
      <c r="F70" s="433"/>
      <c r="G70" s="433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3"/>
      <c r="S70" s="433"/>
      <c r="T70" s="433"/>
      <c r="U70" s="433"/>
      <c r="V70" s="433"/>
      <c r="W70" s="433"/>
      <c r="X70" s="433"/>
      <c r="Y70" s="433"/>
      <c r="Z70" s="433"/>
    </row>
    <row r="71">
      <c r="A71" s="433"/>
      <c r="B71" s="433"/>
      <c r="C71" s="247"/>
      <c r="D71" s="433"/>
      <c r="E71" s="433"/>
      <c r="F71" s="433"/>
      <c r="G71" s="433"/>
      <c r="H71" s="433"/>
      <c r="I71" s="433"/>
      <c r="J71" s="433"/>
      <c r="K71" s="433"/>
      <c r="L71" s="433"/>
      <c r="M71" s="433"/>
      <c r="N71" s="433"/>
      <c r="O71" s="433"/>
      <c r="P71" s="433"/>
      <c r="Q71" s="433"/>
      <c r="R71" s="433"/>
      <c r="S71" s="433"/>
      <c r="T71" s="433"/>
      <c r="U71" s="433"/>
      <c r="V71" s="433"/>
      <c r="W71" s="433"/>
      <c r="X71" s="433"/>
      <c r="Y71" s="433"/>
      <c r="Z71" s="433"/>
    </row>
    <row r="72">
      <c r="A72" s="433"/>
      <c r="B72" s="433"/>
      <c r="C72" s="247"/>
      <c r="D72" s="433"/>
      <c r="E72" s="433"/>
      <c r="F72" s="433"/>
      <c r="G72" s="433"/>
      <c r="H72" s="433"/>
      <c r="I72" s="433"/>
      <c r="J72" s="433"/>
      <c r="K72" s="433"/>
      <c r="L72" s="433"/>
      <c r="M72" s="433"/>
      <c r="N72" s="433"/>
      <c r="O72" s="433"/>
      <c r="P72" s="433"/>
      <c r="Q72" s="433"/>
      <c r="R72" s="433"/>
      <c r="S72" s="433"/>
      <c r="T72" s="433"/>
      <c r="U72" s="433"/>
      <c r="V72" s="433"/>
      <c r="W72" s="433"/>
      <c r="X72" s="433"/>
      <c r="Y72" s="433"/>
      <c r="Z72" s="433"/>
    </row>
    <row r="73">
      <c r="A73" s="433"/>
      <c r="B73" s="433"/>
      <c r="C73" s="247"/>
      <c r="D73" s="433"/>
      <c r="E73" s="433"/>
      <c r="F73" s="433"/>
      <c r="G73" s="433"/>
      <c r="H73" s="433"/>
      <c r="I73" s="433"/>
      <c r="J73" s="433"/>
      <c r="K73" s="433"/>
      <c r="L73" s="433"/>
      <c r="M73" s="433"/>
      <c r="N73" s="433"/>
      <c r="O73" s="433"/>
      <c r="P73" s="433"/>
      <c r="Q73" s="433"/>
      <c r="R73" s="433"/>
      <c r="S73" s="433"/>
      <c r="T73" s="433"/>
      <c r="U73" s="433"/>
      <c r="V73" s="433"/>
      <c r="W73" s="433"/>
      <c r="X73" s="433"/>
      <c r="Y73" s="433"/>
      <c r="Z73" s="433"/>
    </row>
    <row r="74">
      <c r="A74" s="433"/>
      <c r="B74" s="433"/>
      <c r="C74" s="247"/>
      <c r="D74" s="433"/>
      <c r="E74" s="433"/>
      <c r="F74" s="433"/>
      <c r="G74" s="433"/>
      <c r="H74" s="433"/>
      <c r="I74" s="433"/>
      <c r="J74" s="433"/>
      <c r="K74" s="433"/>
      <c r="L74" s="433"/>
      <c r="M74" s="433"/>
      <c r="N74" s="433"/>
      <c r="O74" s="433"/>
      <c r="P74" s="433"/>
      <c r="Q74" s="433"/>
      <c r="R74" s="433"/>
      <c r="S74" s="433"/>
      <c r="T74" s="433"/>
      <c r="U74" s="433"/>
      <c r="V74" s="433"/>
      <c r="W74" s="433"/>
      <c r="X74" s="433"/>
      <c r="Y74" s="433"/>
      <c r="Z74" s="433"/>
    </row>
    <row r="75">
      <c r="A75" s="433"/>
      <c r="B75" s="433"/>
      <c r="C75" s="247"/>
      <c r="D75" s="433"/>
      <c r="E75" s="433"/>
      <c r="F75" s="433"/>
      <c r="G75" s="433"/>
      <c r="H75" s="433"/>
      <c r="I75" s="433"/>
      <c r="J75" s="433"/>
      <c r="K75" s="433"/>
      <c r="L75" s="433"/>
      <c r="M75" s="433"/>
      <c r="N75" s="433"/>
      <c r="O75" s="433"/>
      <c r="P75" s="433"/>
      <c r="Q75" s="433"/>
      <c r="R75" s="433"/>
      <c r="S75" s="433"/>
      <c r="T75" s="433"/>
      <c r="U75" s="433"/>
      <c r="V75" s="433"/>
      <c r="W75" s="433"/>
      <c r="X75" s="433"/>
      <c r="Y75" s="433"/>
      <c r="Z75" s="433"/>
    </row>
    <row r="76">
      <c r="A76" s="433"/>
      <c r="B76" s="433"/>
      <c r="C76" s="247"/>
      <c r="D76" s="433"/>
      <c r="E76" s="433"/>
      <c r="F76" s="433"/>
      <c r="G76" s="433"/>
      <c r="H76" s="433"/>
      <c r="I76" s="433"/>
      <c r="J76" s="433"/>
      <c r="K76" s="433"/>
      <c r="L76" s="433"/>
      <c r="M76" s="433"/>
      <c r="N76" s="433"/>
      <c r="O76" s="433"/>
      <c r="P76" s="433"/>
      <c r="Q76" s="433"/>
      <c r="R76" s="433"/>
      <c r="S76" s="433"/>
      <c r="T76" s="433"/>
      <c r="U76" s="433"/>
      <c r="V76" s="433"/>
      <c r="W76" s="433"/>
      <c r="X76" s="433"/>
      <c r="Y76" s="433"/>
      <c r="Z76" s="433"/>
    </row>
    <row r="77">
      <c r="A77" s="433"/>
      <c r="B77" s="433"/>
      <c r="C77" s="247"/>
      <c r="D77" s="433"/>
      <c r="E77" s="433"/>
      <c r="F77" s="433"/>
      <c r="G77" s="433"/>
      <c r="H77" s="433"/>
      <c r="I77" s="433"/>
      <c r="J77" s="433"/>
      <c r="K77" s="433"/>
      <c r="L77" s="433"/>
      <c r="M77" s="433"/>
      <c r="N77" s="433"/>
      <c r="O77" s="433"/>
      <c r="P77" s="433"/>
      <c r="Q77" s="433"/>
      <c r="R77" s="433"/>
      <c r="S77" s="433"/>
      <c r="T77" s="433"/>
      <c r="U77" s="433"/>
      <c r="V77" s="433"/>
      <c r="W77" s="433"/>
      <c r="X77" s="433"/>
      <c r="Y77" s="433"/>
      <c r="Z77" s="433"/>
    </row>
    <row r="78">
      <c r="A78" s="433"/>
      <c r="B78" s="433"/>
      <c r="C78" s="247"/>
      <c r="D78" s="433"/>
      <c r="E78" s="433"/>
      <c r="F78" s="433"/>
      <c r="G78" s="433"/>
      <c r="H78" s="433"/>
      <c r="I78" s="433"/>
      <c r="J78" s="433"/>
      <c r="K78" s="433"/>
      <c r="L78" s="433"/>
      <c r="M78" s="433"/>
      <c r="N78" s="433"/>
      <c r="O78" s="433"/>
      <c r="P78" s="433"/>
      <c r="Q78" s="433"/>
      <c r="R78" s="433"/>
      <c r="S78" s="433"/>
      <c r="T78" s="433"/>
      <c r="U78" s="433"/>
      <c r="V78" s="433"/>
      <c r="W78" s="433"/>
      <c r="X78" s="433"/>
      <c r="Y78" s="433"/>
      <c r="Z78" s="433"/>
    </row>
    <row r="79">
      <c r="A79" s="433"/>
      <c r="B79" s="433"/>
      <c r="C79" s="247"/>
      <c r="D79" s="433"/>
      <c r="E79" s="433"/>
      <c r="F79" s="433"/>
      <c r="G79" s="433"/>
      <c r="H79" s="433"/>
      <c r="I79" s="433"/>
      <c r="J79" s="433"/>
      <c r="K79" s="433"/>
      <c r="L79" s="433"/>
      <c r="M79" s="433"/>
      <c r="N79" s="433"/>
      <c r="O79" s="433"/>
      <c r="P79" s="433"/>
      <c r="Q79" s="433"/>
      <c r="R79" s="433"/>
      <c r="S79" s="433"/>
      <c r="T79" s="433"/>
      <c r="U79" s="433"/>
      <c r="V79" s="433"/>
      <c r="W79" s="433"/>
      <c r="X79" s="433"/>
      <c r="Y79" s="433"/>
      <c r="Z79" s="433"/>
    </row>
    <row r="80">
      <c r="A80" s="433"/>
      <c r="B80" s="433"/>
      <c r="C80" s="247"/>
      <c r="D80" s="433"/>
      <c r="E80" s="433"/>
      <c r="F80" s="433"/>
      <c r="G80" s="433"/>
      <c r="H80" s="433"/>
      <c r="I80" s="433"/>
      <c r="J80" s="433"/>
      <c r="K80" s="433"/>
      <c r="L80" s="433"/>
      <c r="M80" s="433"/>
      <c r="N80" s="433"/>
      <c r="O80" s="433"/>
      <c r="P80" s="433"/>
      <c r="Q80" s="433"/>
      <c r="R80" s="433"/>
      <c r="S80" s="433"/>
      <c r="T80" s="433"/>
      <c r="U80" s="433"/>
      <c r="V80" s="433"/>
      <c r="W80" s="433"/>
      <c r="X80" s="433"/>
      <c r="Y80" s="433"/>
      <c r="Z80" s="433"/>
    </row>
    <row r="81">
      <c r="A81" s="433"/>
      <c r="B81" s="433"/>
      <c r="C81" s="247"/>
      <c r="D81" s="433"/>
      <c r="E81" s="433"/>
      <c r="F81" s="433"/>
      <c r="G81" s="433"/>
      <c r="H81" s="433"/>
      <c r="I81" s="433"/>
      <c r="J81" s="433"/>
      <c r="K81" s="433"/>
      <c r="L81" s="433"/>
      <c r="M81" s="433"/>
      <c r="N81" s="433"/>
      <c r="O81" s="433"/>
      <c r="P81" s="433"/>
      <c r="Q81" s="433"/>
      <c r="R81" s="433"/>
      <c r="S81" s="433"/>
      <c r="T81" s="433"/>
      <c r="U81" s="433"/>
      <c r="V81" s="433"/>
      <c r="W81" s="433"/>
      <c r="X81" s="433"/>
      <c r="Y81" s="433"/>
      <c r="Z81" s="433"/>
    </row>
    <row r="82">
      <c r="A82" s="433"/>
      <c r="B82" s="433"/>
      <c r="C82" s="247"/>
      <c r="D82" s="433"/>
      <c r="E82" s="433"/>
      <c r="F82" s="433"/>
      <c r="G82" s="433"/>
      <c r="H82" s="433"/>
      <c r="I82" s="433"/>
      <c r="J82" s="433"/>
      <c r="K82" s="433"/>
      <c r="L82" s="433"/>
      <c r="M82" s="433"/>
      <c r="N82" s="433"/>
      <c r="O82" s="433"/>
      <c r="P82" s="433"/>
      <c r="Q82" s="433"/>
      <c r="R82" s="433"/>
      <c r="S82" s="433"/>
      <c r="T82" s="433"/>
      <c r="U82" s="433"/>
      <c r="V82" s="433"/>
      <c r="W82" s="433"/>
      <c r="X82" s="433"/>
      <c r="Y82" s="433"/>
      <c r="Z82" s="433"/>
    </row>
    <row r="83">
      <c r="A83" s="433"/>
      <c r="B83" s="433"/>
      <c r="C83" s="247"/>
      <c r="D83" s="433"/>
      <c r="E83" s="433"/>
      <c r="F83" s="433"/>
      <c r="G83" s="433"/>
      <c r="H83" s="433"/>
      <c r="I83" s="433"/>
      <c r="J83" s="433"/>
      <c r="K83" s="433"/>
      <c r="L83" s="433"/>
      <c r="M83" s="433"/>
      <c r="N83" s="433"/>
      <c r="O83" s="433"/>
      <c r="P83" s="433"/>
      <c r="Q83" s="433"/>
      <c r="R83" s="433"/>
      <c r="S83" s="433"/>
      <c r="T83" s="433"/>
      <c r="U83" s="433"/>
      <c r="V83" s="433"/>
      <c r="W83" s="433"/>
      <c r="X83" s="433"/>
      <c r="Y83" s="433"/>
      <c r="Z83" s="433"/>
    </row>
    <row r="84">
      <c r="A84" s="433"/>
      <c r="B84" s="433"/>
      <c r="C84" s="247"/>
      <c r="D84" s="433"/>
      <c r="E84" s="433"/>
      <c r="F84" s="433"/>
      <c r="G84" s="433"/>
      <c r="H84" s="433"/>
      <c r="I84" s="433"/>
      <c r="J84" s="433"/>
      <c r="K84" s="433"/>
      <c r="L84" s="433"/>
      <c r="M84" s="433"/>
      <c r="N84" s="433"/>
      <c r="O84" s="433"/>
      <c r="P84" s="433"/>
      <c r="Q84" s="433"/>
      <c r="R84" s="433"/>
      <c r="S84" s="433"/>
      <c r="T84" s="433"/>
      <c r="U84" s="433"/>
      <c r="V84" s="433"/>
      <c r="W84" s="433"/>
      <c r="X84" s="433"/>
      <c r="Y84" s="433"/>
      <c r="Z84" s="433"/>
    </row>
    <row r="85">
      <c r="A85" s="433"/>
      <c r="B85" s="433"/>
      <c r="C85" s="247"/>
      <c r="D85" s="433"/>
      <c r="E85" s="433"/>
      <c r="F85" s="433"/>
      <c r="G85" s="433"/>
      <c r="H85" s="433"/>
      <c r="I85" s="433"/>
      <c r="J85" s="433"/>
      <c r="K85" s="433"/>
      <c r="L85" s="433"/>
      <c r="M85" s="433"/>
      <c r="N85" s="433"/>
      <c r="O85" s="433"/>
      <c r="P85" s="433"/>
      <c r="Q85" s="433"/>
      <c r="R85" s="433"/>
      <c r="S85" s="433"/>
      <c r="T85" s="433"/>
      <c r="U85" s="433"/>
      <c r="V85" s="433"/>
      <c r="W85" s="433"/>
      <c r="X85" s="433"/>
      <c r="Y85" s="433"/>
      <c r="Z85" s="433"/>
    </row>
    <row r="86">
      <c r="A86" s="433"/>
      <c r="B86" s="433"/>
      <c r="C86" s="247"/>
      <c r="D86" s="433"/>
      <c r="E86" s="433"/>
      <c r="F86" s="433"/>
      <c r="G86" s="433"/>
      <c r="H86" s="433"/>
      <c r="I86" s="433"/>
      <c r="J86" s="433"/>
      <c r="K86" s="433"/>
      <c r="L86" s="433"/>
      <c r="M86" s="433"/>
      <c r="N86" s="433"/>
      <c r="O86" s="433"/>
      <c r="P86" s="433"/>
      <c r="Q86" s="433"/>
      <c r="R86" s="433"/>
      <c r="S86" s="433"/>
      <c r="T86" s="433"/>
      <c r="U86" s="433"/>
      <c r="V86" s="433"/>
      <c r="W86" s="433"/>
      <c r="X86" s="433"/>
      <c r="Y86" s="433"/>
      <c r="Z86" s="433"/>
    </row>
    <row r="87">
      <c r="A87" s="433"/>
      <c r="B87" s="433"/>
      <c r="C87" s="247"/>
      <c r="D87" s="433"/>
      <c r="E87" s="433"/>
      <c r="F87" s="433"/>
      <c r="G87" s="433"/>
      <c r="H87" s="433"/>
      <c r="I87" s="433"/>
      <c r="J87" s="433"/>
      <c r="K87" s="433"/>
      <c r="L87" s="433"/>
      <c r="M87" s="433"/>
      <c r="N87" s="433"/>
      <c r="O87" s="433"/>
      <c r="P87" s="433"/>
      <c r="Q87" s="433"/>
      <c r="R87" s="433"/>
      <c r="S87" s="433"/>
      <c r="T87" s="433"/>
      <c r="U87" s="433"/>
      <c r="V87" s="433"/>
      <c r="W87" s="433"/>
      <c r="X87" s="433"/>
      <c r="Y87" s="433"/>
      <c r="Z87" s="433"/>
    </row>
    <row r="88">
      <c r="A88" s="433"/>
      <c r="B88" s="433"/>
      <c r="C88" s="247"/>
      <c r="D88" s="433"/>
      <c r="E88" s="433"/>
      <c r="F88" s="433"/>
      <c r="G88" s="433"/>
      <c r="H88" s="433"/>
      <c r="I88" s="433"/>
      <c r="J88" s="433"/>
      <c r="K88" s="433"/>
      <c r="L88" s="433"/>
      <c r="M88" s="433"/>
      <c r="N88" s="433"/>
      <c r="O88" s="433"/>
      <c r="P88" s="433"/>
      <c r="Q88" s="433"/>
      <c r="R88" s="433"/>
      <c r="S88" s="433"/>
      <c r="T88" s="433"/>
      <c r="U88" s="433"/>
      <c r="V88" s="433"/>
      <c r="W88" s="433"/>
      <c r="X88" s="433"/>
      <c r="Y88" s="433"/>
      <c r="Z88" s="433"/>
    </row>
    <row r="89">
      <c r="A89" s="433"/>
      <c r="B89" s="433"/>
      <c r="C89" s="247"/>
      <c r="D89" s="433"/>
      <c r="E89" s="433"/>
      <c r="F89" s="433"/>
      <c r="G89" s="433"/>
      <c r="H89" s="433"/>
      <c r="I89" s="433"/>
      <c r="J89" s="433"/>
      <c r="K89" s="433"/>
      <c r="L89" s="433"/>
      <c r="M89" s="433"/>
      <c r="N89" s="433"/>
      <c r="O89" s="433"/>
      <c r="P89" s="433"/>
      <c r="Q89" s="433"/>
      <c r="R89" s="433"/>
      <c r="S89" s="433"/>
      <c r="T89" s="433"/>
      <c r="U89" s="433"/>
      <c r="V89" s="433"/>
      <c r="W89" s="433"/>
      <c r="X89" s="433"/>
      <c r="Y89" s="433"/>
      <c r="Z89" s="433"/>
    </row>
    <row r="90">
      <c r="A90" s="433"/>
      <c r="B90" s="433"/>
      <c r="C90" s="247"/>
      <c r="D90" s="433"/>
      <c r="E90" s="433"/>
      <c r="F90" s="433"/>
      <c r="G90" s="433"/>
      <c r="H90" s="433"/>
      <c r="I90" s="433"/>
      <c r="J90" s="433"/>
      <c r="K90" s="433"/>
      <c r="L90" s="433"/>
      <c r="M90" s="433"/>
      <c r="N90" s="433"/>
      <c r="O90" s="433"/>
      <c r="P90" s="433"/>
      <c r="Q90" s="433"/>
      <c r="R90" s="433"/>
      <c r="S90" s="433"/>
      <c r="T90" s="433"/>
      <c r="U90" s="433"/>
      <c r="V90" s="433"/>
      <c r="W90" s="433"/>
      <c r="X90" s="433"/>
      <c r="Y90" s="433"/>
      <c r="Z90" s="433"/>
    </row>
    <row r="91">
      <c r="A91" s="433"/>
      <c r="B91" s="433"/>
      <c r="C91" s="247"/>
      <c r="D91" s="433"/>
      <c r="E91" s="433"/>
      <c r="F91" s="433"/>
      <c r="G91" s="433"/>
      <c r="H91" s="433"/>
      <c r="I91" s="433"/>
      <c r="J91" s="433"/>
      <c r="K91" s="433"/>
      <c r="L91" s="433"/>
      <c r="M91" s="433"/>
      <c r="N91" s="433"/>
      <c r="O91" s="433"/>
      <c r="P91" s="433"/>
      <c r="Q91" s="433"/>
      <c r="R91" s="433"/>
      <c r="S91" s="433"/>
      <c r="T91" s="433"/>
      <c r="U91" s="433"/>
      <c r="V91" s="433"/>
      <c r="W91" s="433"/>
      <c r="X91" s="433"/>
      <c r="Y91" s="433"/>
      <c r="Z91" s="433"/>
    </row>
    <row r="92">
      <c r="A92" s="433"/>
      <c r="B92" s="433"/>
      <c r="C92" s="247"/>
      <c r="D92" s="433"/>
      <c r="E92" s="433"/>
      <c r="F92" s="433"/>
      <c r="G92" s="433"/>
      <c r="H92" s="433"/>
      <c r="I92" s="433"/>
      <c r="J92" s="433"/>
      <c r="K92" s="433"/>
      <c r="L92" s="433"/>
      <c r="M92" s="433"/>
      <c r="N92" s="433"/>
      <c r="O92" s="433"/>
      <c r="P92" s="433"/>
      <c r="Q92" s="433"/>
      <c r="R92" s="433"/>
      <c r="S92" s="433"/>
      <c r="T92" s="433"/>
      <c r="U92" s="433"/>
      <c r="V92" s="433"/>
      <c r="W92" s="433"/>
      <c r="X92" s="433"/>
      <c r="Y92" s="433"/>
      <c r="Z92" s="433"/>
    </row>
    <row r="93">
      <c r="A93" s="433"/>
      <c r="B93" s="433"/>
      <c r="C93" s="247"/>
      <c r="D93" s="433"/>
      <c r="E93" s="433"/>
      <c r="F93" s="433"/>
      <c r="G93" s="433"/>
      <c r="H93" s="433"/>
      <c r="I93" s="433"/>
      <c r="J93" s="433"/>
      <c r="K93" s="433"/>
      <c r="L93" s="433"/>
      <c r="M93" s="433"/>
      <c r="N93" s="433"/>
      <c r="O93" s="433"/>
      <c r="P93" s="433"/>
      <c r="Q93" s="433"/>
      <c r="R93" s="433"/>
      <c r="S93" s="433"/>
      <c r="T93" s="433"/>
      <c r="U93" s="433"/>
      <c r="V93" s="433"/>
      <c r="W93" s="433"/>
      <c r="X93" s="433"/>
      <c r="Y93" s="433"/>
      <c r="Z93" s="433"/>
    </row>
    <row r="94">
      <c r="A94" s="433"/>
      <c r="B94" s="433"/>
      <c r="C94" s="247"/>
      <c r="D94" s="433"/>
      <c r="E94" s="433"/>
      <c r="F94" s="433"/>
      <c r="G94" s="433"/>
      <c r="H94" s="433"/>
      <c r="I94" s="433"/>
      <c r="J94" s="433"/>
      <c r="K94" s="433"/>
      <c r="L94" s="433"/>
      <c r="M94" s="433"/>
      <c r="N94" s="433"/>
      <c r="O94" s="433"/>
      <c r="P94" s="433"/>
      <c r="Q94" s="433"/>
      <c r="R94" s="433"/>
      <c r="S94" s="433"/>
      <c r="T94" s="433"/>
      <c r="U94" s="433"/>
      <c r="V94" s="433"/>
      <c r="W94" s="433"/>
      <c r="X94" s="433"/>
      <c r="Y94" s="433"/>
      <c r="Z94" s="433"/>
    </row>
    <row r="95">
      <c r="A95" s="433"/>
      <c r="B95" s="433"/>
      <c r="C95" s="247"/>
      <c r="D95" s="433"/>
      <c r="E95" s="433"/>
      <c r="F95" s="433"/>
      <c r="G95" s="433"/>
      <c r="H95" s="433"/>
      <c r="I95" s="433"/>
      <c r="J95" s="433"/>
      <c r="K95" s="433"/>
      <c r="L95" s="433"/>
      <c r="M95" s="433"/>
      <c r="N95" s="433"/>
      <c r="O95" s="433"/>
      <c r="P95" s="433"/>
      <c r="Q95" s="433"/>
      <c r="R95" s="433"/>
      <c r="S95" s="433"/>
      <c r="T95" s="433"/>
      <c r="U95" s="433"/>
      <c r="V95" s="433"/>
      <c r="W95" s="433"/>
      <c r="X95" s="433"/>
      <c r="Y95" s="433"/>
      <c r="Z95" s="433"/>
    </row>
    <row r="96">
      <c r="A96" s="433"/>
      <c r="B96" s="433"/>
      <c r="C96" s="247"/>
      <c r="D96" s="433"/>
      <c r="E96" s="433"/>
      <c r="F96" s="433"/>
      <c r="G96" s="433"/>
      <c r="H96" s="433"/>
      <c r="I96" s="433"/>
      <c r="J96" s="433"/>
      <c r="K96" s="433"/>
      <c r="L96" s="433"/>
      <c r="M96" s="433"/>
      <c r="N96" s="433"/>
      <c r="O96" s="433"/>
      <c r="P96" s="433"/>
      <c r="Q96" s="433"/>
      <c r="R96" s="433"/>
      <c r="S96" s="433"/>
      <c r="T96" s="433"/>
      <c r="U96" s="433"/>
      <c r="V96" s="433"/>
      <c r="W96" s="433"/>
      <c r="X96" s="433"/>
      <c r="Y96" s="433"/>
      <c r="Z96" s="433"/>
    </row>
    <row r="97">
      <c r="A97" s="433"/>
      <c r="B97" s="433"/>
      <c r="C97" s="247"/>
      <c r="D97" s="433"/>
      <c r="E97" s="433"/>
      <c r="F97" s="433"/>
      <c r="G97" s="433"/>
      <c r="H97" s="433"/>
      <c r="I97" s="433"/>
      <c r="J97" s="433"/>
      <c r="K97" s="433"/>
      <c r="L97" s="433"/>
      <c r="M97" s="433"/>
      <c r="N97" s="433"/>
      <c r="O97" s="433"/>
      <c r="P97" s="433"/>
      <c r="Q97" s="433"/>
      <c r="R97" s="433"/>
      <c r="S97" s="433"/>
      <c r="T97" s="433"/>
      <c r="U97" s="433"/>
      <c r="V97" s="433"/>
      <c r="W97" s="433"/>
      <c r="X97" s="433"/>
      <c r="Y97" s="433"/>
      <c r="Z97" s="433"/>
    </row>
    <row r="98">
      <c r="A98" s="433"/>
      <c r="B98" s="433"/>
      <c r="C98" s="247"/>
      <c r="D98" s="433"/>
      <c r="E98" s="433"/>
      <c r="F98" s="433"/>
      <c r="G98" s="433"/>
      <c r="H98" s="433"/>
      <c r="I98" s="433"/>
      <c r="J98" s="433"/>
      <c r="K98" s="433"/>
      <c r="L98" s="433"/>
      <c r="M98" s="433"/>
      <c r="N98" s="433"/>
      <c r="O98" s="433"/>
      <c r="P98" s="433"/>
      <c r="Q98" s="433"/>
      <c r="R98" s="433"/>
      <c r="S98" s="433"/>
      <c r="T98" s="433"/>
      <c r="U98" s="433"/>
      <c r="V98" s="433"/>
      <c r="W98" s="433"/>
      <c r="X98" s="433"/>
      <c r="Y98" s="433"/>
      <c r="Z98" s="433"/>
    </row>
    <row r="99">
      <c r="A99" s="433"/>
      <c r="B99" s="433"/>
      <c r="C99" s="247"/>
      <c r="D99" s="433"/>
      <c r="E99" s="433"/>
      <c r="F99" s="433"/>
      <c r="G99" s="433"/>
      <c r="H99" s="433"/>
      <c r="I99" s="433"/>
      <c r="J99" s="433"/>
      <c r="K99" s="433"/>
      <c r="L99" s="433"/>
      <c r="M99" s="433"/>
      <c r="N99" s="433"/>
      <c r="O99" s="433"/>
      <c r="P99" s="433"/>
      <c r="Q99" s="433"/>
      <c r="R99" s="433"/>
      <c r="S99" s="433"/>
      <c r="T99" s="433"/>
      <c r="U99" s="433"/>
      <c r="V99" s="433"/>
      <c r="W99" s="433"/>
      <c r="X99" s="433"/>
      <c r="Y99" s="433"/>
      <c r="Z99" s="433"/>
    </row>
    <row r="100">
      <c r="A100" s="433"/>
      <c r="B100" s="433"/>
      <c r="C100" s="247"/>
      <c r="D100" s="433"/>
      <c r="E100" s="433"/>
      <c r="F100" s="433"/>
      <c r="G100" s="433"/>
      <c r="H100" s="433"/>
      <c r="I100" s="433"/>
      <c r="J100" s="433"/>
      <c r="K100" s="433"/>
      <c r="L100" s="433"/>
      <c r="M100" s="433"/>
      <c r="N100" s="433"/>
      <c r="O100" s="433"/>
      <c r="P100" s="433"/>
      <c r="Q100" s="433"/>
      <c r="R100" s="433"/>
      <c r="S100" s="433"/>
      <c r="T100" s="433"/>
      <c r="U100" s="433"/>
      <c r="V100" s="433"/>
      <c r="W100" s="433"/>
      <c r="X100" s="433"/>
      <c r="Y100" s="433"/>
      <c r="Z100" s="433"/>
    </row>
    <row r="101">
      <c r="A101" s="433"/>
      <c r="B101" s="433"/>
      <c r="C101" s="247"/>
      <c r="D101" s="433"/>
      <c r="E101" s="433"/>
      <c r="F101" s="433"/>
      <c r="G101" s="433"/>
      <c r="H101" s="433"/>
      <c r="I101" s="433"/>
      <c r="J101" s="433"/>
      <c r="K101" s="433"/>
      <c r="L101" s="433"/>
      <c r="M101" s="433"/>
      <c r="N101" s="433"/>
      <c r="O101" s="433"/>
      <c r="P101" s="433"/>
      <c r="Q101" s="433"/>
      <c r="R101" s="433"/>
      <c r="S101" s="433"/>
      <c r="T101" s="433"/>
      <c r="U101" s="433"/>
      <c r="V101" s="433"/>
      <c r="W101" s="433"/>
      <c r="X101" s="433"/>
      <c r="Y101" s="433"/>
      <c r="Z101" s="433"/>
    </row>
    <row r="102">
      <c r="A102" s="433"/>
      <c r="B102" s="433"/>
      <c r="C102" s="247"/>
      <c r="D102" s="433"/>
      <c r="E102" s="433"/>
      <c r="F102" s="433"/>
      <c r="G102" s="433"/>
      <c r="H102" s="433"/>
      <c r="I102" s="433"/>
      <c r="J102" s="433"/>
      <c r="K102" s="433"/>
      <c r="L102" s="433"/>
      <c r="M102" s="433"/>
      <c r="N102" s="433"/>
      <c r="O102" s="433"/>
      <c r="P102" s="433"/>
      <c r="Q102" s="433"/>
      <c r="R102" s="433"/>
      <c r="S102" s="433"/>
      <c r="T102" s="433"/>
      <c r="U102" s="433"/>
      <c r="V102" s="433"/>
      <c r="W102" s="433"/>
      <c r="X102" s="433"/>
      <c r="Y102" s="433"/>
      <c r="Z102" s="433"/>
    </row>
    <row r="103">
      <c r="A103" s="433"/>
      <c r="B103" s="433"/>
      <c r="C103" s="247"/>
      <c r="D103" s="433"/>
      <c r="E103" s="433"/>
      <c r="F103" s="433"/>
      <c r="G103" s="433"/>
      <c r="H103" s="433"/>
      <c r="I103" s="433"/>
      <c r="J103" s="433"/>
      <c r="K103" s="433"/>
      <c r="L103" s="433"/>
      <c r="M103" s="433"/>
      <c r="N103" s="433"/>
      <c r="O103" s="433"/>
      <c r="P103" s="433"/>
      <c r="Q103" s="433"/>
      <c r="R103" s="433"/>
      <c r="S103" s="433"/>
      <c r="T103" s="433"/>
      <c r="U103" s="433"/>
      <c r="V103" s="433"/>
      <c r="W103" s="433"/>
      <c r="X103" s="433"/>
      <c r="Y103" s="433"/>
      <c r="Z103" s="433"/>
    </row>
    <row r="104">
      <c r="A104" s="433"/>
      <c r="B104" s="433"/>
      <c r="C104" s="247"/>
      <c r="D104" s="433"/>
      <c r="E104" s="433"/>
      <c r="F104" s="433"/>
      <c r="G104" s="433"/>
      <c r="H104" s="433"/>
      <c r="I104" s="433"/>
      <c r="J104" s="433"/>
      <c r="K104" s="433"/>
      <c r="L104" s="433"/>
      <c r="M104" s="433"/>
      <c r="N104" s="433"/>
      <c r="O104" s="433"/>
      <c r="P104" s="433"/>
      <c r="Q104" s="433"/>
      <c r="R104" s="433"/>
      <c r="S104" s="433"/>
      <c r="T104" s="433"/>
      <c r="U104" s="433"/>
      <c r="V104" s="433"/>
      <c r="W104" s="433"/>
      <c r="X104" s="433"/>
      <c r="Y104" s="433"/>
      <c r="Z104" s="433"/>
    </row>
    <row r="105">
      <c r="A105" s="433"/>
      <c r="B105" s="433"/>
      <c r="C105" s="247"/>
      <c r="D105" s="433"/>
      <c r="E105" s="433"/>
      <c r="F105" s="433"/>
      <c r="G105" s="433"/>
      <c r="H105" s="433"/>
      <c r="I105" s="433"/>
      <c r="J105" s="433"/>
      <c r="K105" s="433"/>
      <c r="L105" s="433"/>
      <c r="M105" s="433"/>
      <c r="N105" s="433"/>
      <c r="O105" s="433"/>
      <c r="P105" s="433"/>
      <c r="Q105" s="433"/>
      <c r="R105" s="433"/>
      <c r="S105" s="433"/>
      <c r="T105" s="433"/>
      <c r="U105" s="433"/>
      <c r="V105" s="433"/>
      <c r="W105" s="433"/>
      <c r="X105" s="433"/>
      <c r="Y105" s="433"/>
      <c r="Z105" s="433"/>
    </row>
    <row r="106">
      <c r="A106" s="433"/>
      <c r="B106" s="433"/>
      <c r="C106" s="247"/>
      <c r="D106" s="433"/>
      <c r="E106" s="433"/>
      <c r="F106" s="433"/>
      <c r="G106" s="433"/>
      <c r="H106" s="433"/>
      <c r="I106" s="433"/>
      <c r="J106" s="433"/>
      <c r="K106" s="433"/>
      <c r="L106" s="433"/>
      <c r="M106" s="433"/>
      <c r="N106" s="433"/>
      <c r="O106" s="433"/>
      <c r="P106" s="433"/>
      <c r="Q106" s="433"/>
      <c r="R106" s="433"/>
      <c r="S106" s="433"/>
      <c r="T106" s="433"/>
      <c r="U106" s="433"/>
      <c r="V106" s="433"/>
      <c r="W106" s="433"/>
      <c r="X106" s="433"/>
      <c r="Y106" s="433"/>
      <c r="Z106" s="433"/>
    </row>
    <row r="107">
      <c r="A107" s="433"/>
      <c r="B107" s="433"/>
      <c r="C107" s="247"/>
      <c r="D107" s="433"/>
      <c r="E107" s="433"/>
      <c r="F107" s="433"/>
      <c r="G107" s="433"/>
      <c r="H107" s="433"/>
      <c r="I107" s="433"/>
      <c r="J107" s="433"/>
      <c r="K107" s="433"/>
      <c r="L107" s="433"/>
      <c r="M107" s="433"/>
      <c r="N107" s="433"/>
      <c r="O107" s="433"/>
      <c r="P107" s="433"/>
      <c r="Q107" s="433"/>
      <c r="R107" s="433"/>
      <c r="S107" s="433"/>
      <c r="T107" s="433"/>
      <c r="U107" s="433"/>
      <c r="V107" s="433"/>
      <c r="W107" s="433"/>
      <c r="X107" s="433"/>
      <c r="Y107" s="433"/>
      <c r="Z107" s="433"/>
    </row>
    <row r="108">
      <c r="A108" s="433"/>
      <c r="B108" s="433"/>
      <c r="C108" s="247"/>
      <c r="D108" s="433"/>
      <c r="E108" s="433"/>
      <c r="F108" s="433"/>
      <c r="G108" s="433"/>
      <c r="H108" s="433"/>
      <c r="I108" s="433"/>
      <c r="J108" s="433"/>
      <c r="K108" s="433"/>
      <c r="L108" s="433"/>
      <c r="M108" s="433"/>
      <c r="N108" s="433"/>
      <c r="O108" s="433"/>
      <c r="P108" s="433"/>
      <c r="Q108" s="433"/>
      <c r="R108" s="433"/>
      <c r="S108" s="433"/>
      <c r="T108" s="433"/>
      <c r="U108" s="433"/>
      <c r="V108" s="433"/>
      <c r="W108" s="433"/>
      <c r="X108" s="433"/>
      <c r="Y108" s="433"/>
      <c r="Z108" s="433"/>
    </row>
    <row r="109">
      <c r="A109" s="433"/>
      <c r="B109" s="433"/>
      <c r="C109" s="247"/>
      <c r="D109" s="433"/>
      <c r="E109" s="433"/>
      <c r="F109" s="433"/>
      <c r="G109" s="433"/>
      <c r="H109" s="433"/>
      <c r="I109" s="433"/>
      <c r="J109" s="433"/>
      <c r="K109" s="433"/>
      <c r="L109" s="433"/>
      <c r="M109" s="433"/>
      <c r="N109" s="433"/>
      <c r="O109" s="433"/>
      <c r="P109" s="433"/>
      <c r="Q109" s="433"/>
      <c r="R109" s="433"/>
      <c r="S109" s="433"/>
      <c r="T109" s="433"/>
      <c r="U109" s="433"/>
      <c r="V109" s="433"/>
      <c r="W109" s="433"/>
      <c r="X109" s="433"/>
      <c r="Y109" s="433"/>
      <c r="Z109" s="433"/>
    </row>
    <row r="110">
      <c r="A110" s="433"/>
      <c r="B110" s="433"/>
      <c r="C110" s="247"/>
      <c r="D110" s="433"/>
      <c r="E110" s="433"/>
      <c r="F110" s="433"/>
      <c r="G110" s="433"/>
      <c r="H110" s="433"/>
      <c r="I110" s="433"/>
      <c r="J110" s="433"/>
      <c r="K110" s="433"/>
      <c r="L110" s="433"/>
      <c r="M110" s="433"/>
      <c r="N110" s="433"/>
      <c r="O110" s="433"/>
      <c r="P110" s="433"/>
      <c r="Q110" s="433"/>
      <c r="R110" s="433"/>
      <c r="S110" s="433"/>
      <c r="T110" s="433"/>
      <c r="U110" s="433"/>
      <c r="V110" s="433"/>
      <c r="W110" s="433"/>
      <c r="X110" s="433"/>
      <c r="Y110" s="433"/>
      <c r="Z110" s="433"/>
    </row>
    <row r="111">
      <c r="A111" s="433"/>
      <c r="B111" s="433"/>
      <c r="C111" s="247"/>
      <c r="D111" s="433"/>
      <c r="E111" s="433"/>
      <c r="F111" s="433"/>
      <c r="G111" s="433"/>
      <c r="H111" s="433"/>
      <c r="I111" s="433"/>
      <c r="J111" s="433"/>
      <c r="K111" s="433"/>
      <c r="L111" s="433"/>
      <c r="M111" s="433"/>
      <c r="N111" s="433"/>
      <c r="O111" s="433"/>
      <c r="P111" s="433"/>
      <c r="Q111" s="433"/>
      <c r="R111" s="433"/>
      <c r="S111" s="433"/>
      <c r="T111" s="433"/>
      <c r="U111" s="433"/>
      <c r="V111" s="433"/>
      <c r="W111" s="433"/>
      <c r="X111" s="433"/>
      <c r="Y111" s="433"/>
      <c r="Z111" s="433"/>
    </row>
    <row r="112">
      <c r="A112" s="433"/>
      <c r="B112" s="433"/>
      <c r="C112" s="247"/>
      <c r="D112" s="433"/>
      <c r="E112" s="433"/>
      <c r="F112" s="433"/>
      <c r="G112" s="433"/>
      <c r="H112" s="433"/>
      <c r="I112" s="433"/>
      <c r="J112" s="433"/>
      <c r="K112" s="433"/>
      <c r="L112" s="433"/>
      <c r="M112" s="433"/>
      <c r="N112" s="433"/>
      <c r="O112" s="433"/>
      <c r="P112" s="433"/>
      <c r="Q112" s="433"/>
      <c r="R112" s="433"/>
      <c r="S112" s="433"/>
      <c r="T112" s="433"/>
      <c r="U112" s="433"/>
      <c r="V112" s="433"/>
      <c r="W112" s="433"/>
      <c r="X112" s="433"/>
      <c r="Y112" s="433"/>
      <c r="Z112" s="433"/>
    </row>
    <row r="113">
      <c r="A113" s="433"/>
      <c r="B113" s="433"/>
      <c r="C113" s="247"/>
      <c r="D113" s="433"/>
      <c r="E113" s="433"/>
      <c r="F113" s="433"/>
      <c r="G113" s="433"/>
      <c r="H113" s="433"/>
      <c r="I113" s="433"/>
      <c r="J113" s="433"/>
      <c r="K113" s="433"/>
      <c r="L113" s="433"/>
      <c r="M113" s="433"/>
      <c r="N113" s="433"/>
      <c r="O113" s="433"/>
      <c r="P113" s="433"/>
      <c r="Q113" s="433"/>
      <c r="R113" s="433"/>
      <c r="S113" s="433"/>
      <c r="T113" s="433"/>
      <c r="U113" s="433"/>
      <c r="V113" s="433"/>
      <c r="W113" s="433"/>
      <c r="X113" s="433"/>
      <c r="Y113" s="433"/>
      <c r="Z113" s="433"/>
    </row>
    <row r="114">
      <c r="A114" s="433"/>
      <c r="B114" s="433"/>
      <c r="C114" s="247"/>
      <c r="D114" s="433"/>
      <c r="E114" s="433"/>
      <c r="F114" s="433"/>
      <c r="G114" s="433"/>
      <c r="H114" s="433"/>
      <c r="I114" s="433"/>
      <c r="J114" s="433"/>
      <c r="K114" s="433"/>
      <c r="L114" s="433"/>
      <c r="M114" s="433"/>
      <c r="N114" s="433"/>
      <c r="O114" s="433"/>
      <c r="P114" s="433"/>
      <c r="Q114" s="433"/>
      <c r="R114" s="433"/>
      <c r="S114" s="433"/>
      <c r="T114" s="433"/>
      <c r="U114" s="433"/>
      <c r="V114" s="433"/>
      <c r="W114" s="433"/>
      <c r="X114" s="433"/>
      <c r="Y114" s="433"/>
      <c r="Z114" s="433"/>
    </row>
    <row r="115">
      <c r="A115" s="433"/>
      <c r="B115" s="433"/>
      <c r="C115" s="247"/>
      <c r="D115" s="433"/>
      <c r="E115" s="433"/>
      <c r="F115" s="433"/>
      <c r="G115" s="433"/>
      <c r="H115" s="433"/>
      <c r="I115" s="433"/>
      <c r="J115" s="433"/>
      <c r="K115" s="433"/>
      <c r="L115" s="433"/>
      <c r="M115" s="433"/>
      <c r="N115" s="433"/>
      <c r="O115" s="433"/>
      <c r="P115" s="433"/>
      <c r="Q115" s="433"/>
      <c r="R115" s="433"/>
      <c r="S115" s="433"/>
      <c r="T115" s="433"/>
      <c r="U115" s="433"/>
      <c r="V115" s="433"/>
      <c r="W115" s="433"/>
      <c r="X115" s="433"/>
      <c r="Y115" s="433"/>
      <c r="Z115" s="433"/>
    </row>
    <row r="116">
      <c r="A116" s="433"/>
      <c r="B116" s="433"/>
      <c r="C116" s="247"/>
      <c r="D116" s="433"/>
      <c r="E116" s="433"/>
      <c r="F116" s="433"/>
      <c r="G116" s="433"/>
      <c r="H116" s="433"/>
      <c r="I116" s="433"/>
      <c r="J116" s="433"/>
      <c r="K116" s="433"/>
      <c r="L116" s="433"/>
      <c r="M116" s="433"/>
      <c r="N116" s="433"/>
      <c r="O116" s="433"/>
      <c r="P116" s="433"/>
      <c r="Q116" s="433"/>
      <c r="R116" s="433"/>
      <c r="S116" s="433"/>
      <c r="T116" s="433"/>
      <c r="U116" s="433"/>
      <c r="V116" s="433"/>
      <c r="W116" s="433"/>
      <c r="X116" s="433"/>
      <c r="Y116" s="433"/>
      <c r="Z116" s="433"/>
    </row>
    <row r="117">
      <c r="A117" s="433"/>
      <c r="B117" s="433"/>
      <c r="C117" s="247"/>
      <c r="D117" s="433"/>
      <c r="E117" s="433"/>
      <c r="F117" s="433"/>
      <c r="G117" s="433"/>
      <c r="H117" s="433"/>
      <c r="I117" s="433"/>
      <c r="J117" s="433"/>
      <c r="K117" s="433"/>
      <c r="L117" s="433"/>
      <c r="M117" s="433"/>
      <c r="N117" s="433"/>
      <c r="O117" s="433"/>
      <c r="P117" s="433"/>
      <c r="Q117" s="433"/>
      <c r="R117" s="433"/>
      <c r="S117" s="433"/>
      <c r="T117" s="433"/>
      <c r="U117" s="433"/>
      <c r="V117" s="433"/>
      <c r="W117" s="433"/>
      <c r="X117" s="433"/>
      <c r="Y117" s="433"/>
      <c r="Z117" s="433"/>
    </row>
    <row r="118">
      <c r="A118" s="433"/>
      <c r="B118" s="433"/>
      <c r="C118" s="247"/>
      <c r="D118" s="433"/>
      <c r="E118" s="433"/>
      <c r="F118" s="433"/>
      <c r="G118" s="433"/>
      <c r="H118" s="433"/>
      <c r="I118" s="433"/>
      <c r="J118" s="433"/>
      <c r="K118" s="433"/>
      <c r="L118" s="433"/>
      <c r="M118" s="433"/>
      <c r="N118" s="433"/>
      <c r="O118" s="433"/>
      <c r="P118" s="433"/>
      <c r="Q118" s="433"/>
      <c r="R118" s="433"/>
      <c r="S118" s="433"/>
      <c r="T118" s="433"/>
      <c r="U118" s="433"/>
      <c r="V118" s="433"/>
      <c r="W118" s="433"/>
      <c r="X118" s="433"/>
      <c r="Y118" s="433"/>
      <c r="Z118" s="433"/>
    </row>
    <row r="119">
      <c r="A119" s="433"/>
      <c r="B119" s="433"/>
      <c r="C119" s="247"/>
      <c r="D119" s="433"/>
      <c r="E119" s="433"/>
      <c r="F119" s="433"/>
      <c r="G119" s="433"/>
      <c r="H119" s="433"/>
      <c r="I119" s="433"/>
      <c r="J119" s="433"/>
      <c r="K119" s="433"/>
      <c r="L119" s="433"/>
      <c r="M119" s="433"/>
      <c r="N119" s="433"/>
      <c r="O119" s="433"/>
      <c r="P119" s="433"/>
      <c r="Q119" s="433"/>
      <c r="R119" s="433"/>
      <c r="S119" s="433"/>
      <c r="T119" s="433"/>
      <c r="U119" s="433"/>
      <c r="V119" s="433"/>
      <c r="W119" s="433"/>
      <c r="X119" s="433"/>
      <c r="Y119" s="433"/>
      <c r="Z119" s="433"/>
    </row>
    <row r="120">
      <c r="A120" s="433"/>
      <c r="B120" s="433"/>
      <c r="C120" s="247"/>
      <c r="D120" s="433"/>
      <c r="E120" s="433"/>
      <c r="F120" s="433"/>
      <c r="G120" s="433"/>
      <c r="H120" s="433"/>
      <c r="I120" s="433"/>
      <c r="J120" s="433"/>
      <c r="K120" s="433"/>
      <c r="L120" s="433"/>
      <c r="M120" s="433"/>
      <c r="N120" s="433"/>
      <c r="O120" s="433"/>
      <c r="P120" s="433"/>
      <c r="Q120" s="433"/>
      <c r="R120" s="433"/>
      <c r="S120" s="433"/>
      <c r="T120" s="433"/>
      <c r="U120" s="433"/>
      <c r="V120" s="433"/>
      <c r="W120" s="433"/>
      <c r="X120" s="433"/>
      <c r="Y120" s="433"/>
      <c r="Z120" s="433"/>
    </row>
    <row r="121">
      <c r="A121" s="433"/>
      <c r="B121" s="433"/>
      <c r="C121" s="247"/>
      <c r="D121" s="433"/>
      <c r="E121" s="433"/>
      <c r="F121" s="433"/>
      <c r="G121" s="433"/>
      <c r="H121" s="433"/>
      <c r="I121" s="433"/>
      <c r="J121" s="433"/>
      <c r="K121" s="433"/>
      <c r="L121" s="433"/>
      <c r="M121" s="433"/>
      <c r="N121" s="433"/>
      <c r="O121" s="433"/>
      <c r="P121" s="433"/>
      <c r="Q121" s="433"/>
      <c r="R121" s="433"/>
      <c r="S121" s="433"/>
      <c r="T121" s="433"/>
      <c r="U121" s="433"/>
      <c r="V121" s="433"/>
      <c r="W121" s="433"/>
      <c r="X121" s="433"/>
      <c r="Y121" s="433"/>
      <c r="Z121" s="433"/>
    </row>
    <row r="122">
      <c r="A122" s="433"/>
      <c r="B122" s="433"/>
      <c r="C122" s="247"/>
      <c r="D122" s="433"/>
      <c r="E122" s="433"/>
      <c r="F122" s="433"/>
      <c r="G122" s="433"/>
      <c r="H122" s="433"/>
      <c r="I122" s="433"/>
      <c r="J122" s="433"/>
      <c r="K122" s="433"/>
      <c r="L122" s="433"/>
      <c r="M122" s="433"/>
      <c r="N122" s="433"/>
      <c r="O122" s="433"/>
      <c r="P122" s="433"/>
      <c r="Q122" s="433"/>
      <c r="R122" s="433"/>
      <c r="S122" s="433"/>
      <c r="T122" s="433"/>
      <c r="U122" s="433"/>
      <c r="V122" s="433"/>
      <c r="W122" s="433"/>
      <c r="X122" s="433"/>
      <c r="Y122" s="433"/>
      <c r="Z122" s="433"/>
    </row>
    <row r="123">
      <c r="A123" s="433"/>
      <c r="B123" s="433"/>
      <c r="C123" s="247"/>
      <c r="D123" s="433"/>
      <c r="E123" s="433"/>
      <c r="F123" s="433"/>
      <c r="G123" s="433"/>
      <c r="H123" s="433"/>
      <c r="I123" s="433"/>
      <c r="J123" s="433"/>
      <c r="K123" s="433"/>
      <c r="L123" s="433"/>
      <c r="M123" s="433"/>
      <c r="N123" s="433"/>
      <c r="O123" s="433"/>
      <c r="P123" s="433"/>
      <c r="Q123" s="433"/>
      <c r="R123" s="433"/>
      <c r="S123" s="433"/>
      <c r="T123" s="433"/>
      <c r="U123" s="433"/>
      <c r="V123" s="433"/>
      <c r="W123" s="433"/>
      <c r="X123" s="433"/>
      <c r="Y123" s="433"/>
      <c r="Z123" s="433"/>
    </row>
    <row r="124">
      <c r="A124" s="433"/>
      <c r="B124" s="433"/>
      <c r="C124" s="247"/>
      <c r="D124" s="433"/>
      <c r="E124" s="433"/>
      <c r="F124" s="433"/>
      <c r="G124" s="433"/>
      <c r="H124" s="433"/>
      <c r="I124" s="433"/>
      <c r="J124" s="433"/>
      <c r="K124" s="433"/>
      <c r="L124" s="433"/>
      <c r="M124" s="433"/>
      <c r="N124" s="433"/>
      <c r="O124" s="433"/>
      <c r="P124" s="433"/>
      <c r="Q124" s="433"/>
      <c r="R124" s="433"/>
      <c r="S124" s="433"/>
      <c r="T124" s="433"/>
      <c r="U124" s="433"/>
      <c r="V124" s="433"/>
      <c r="W124" s="433"/>
      <c r="X124" s="433"/>
      <c r="Y124" s="433"/>
      <c r="Z124" s="433"/>
    </row>
    <row r="125">
      <c r="A125" s="433"/>
      <c r="B125" s="433"/>
      <c r="C125" s="247"/>
      <c r="D125" s="433"/>
      <c r="E125" s="433"/>
      <c r="F125" s="433"/>
      <c r="G125" s="433"/>
      <c r="H125" s="433"/>
      <c r="I125" s="433"/>
      <c r="J125" s="433"/>
      <c r="K125" s="433"/>
      <c r="L125" s="433"/>
      <c r="M125" s="433"/>
      <c r="N125" s="433"/>
      <c r="O125" s="433"/>
      <c r="P125" s="433"/>
      <c r="Q125" s="433"/>
      <c r="R125" s="433"/>
      <c r="S125" s="433"/>
      <c r="T125" s="433"/>
      <c r="U125" s="433"/>
      <c r="V125" s="433"/>
      <c r="W125" s="433"/>
      <c r="X125" s="433"/>
      <c r="Y125" s="433"/>
      <c r="Z125" s="433"/>
    </row>
    <row r="126">
      <c r="A126" s="433"/>
      <c r="B126" s="433"/>
      <c r="C126" s="247"/>
      <c r="D126" s="433"/>
      <c r="E126" s="433"/>
      <c r="F126" s="433"/>
      <c r="G126" s="433"/>
      <c r="H126" s="433"/>
      <c r="I126" s="433"/>
      <c r="J126" s="433"/>
      <c r="K126" s="433"/>
      <c r="L126" s="433"/>
      <c r="M126" s="433"/>
      <c r="N126" s="433"/>
      <c r="O126" s="433"/>
      <c r="P126" s="433"/>
      <c r="Q126" s="433"/>
      <c r="R126" s="433"/>
      <c r="S126" s="433"/>
      <c r="T126" s="433"/>
      <c r="U126" s="433"/>
      <c r="V126" s="433"/>
      <c r="W126" s="433"/>
      <c r="X126" s="433"/>
      <c r="Y126" s="433"/>
      <c r="Z126" s="433"/>
    </row>
    <row r="127">
      <c r="A127" s="433"/>
      <c r="B127" s="433"/>
      <c r="C127" s="247"/>
      <c r="D127" s="433"/>
      <c r="E127" s="433"/>
      <c r="F127" s="433"/>
      <c r="G127" s="433"/>
      <c r="H127" s="433"/>
      <c r="I127" s="433"/>
      <c r="J127" s="433"/>
      <c r="K127" s="433"/>
      <c r="L127" s="433"/>
      <c r="M127" s="433"/>
      <c r="N127" s="433"/>
      <c r="O127" s="433"/>
      <c r="P127" s="433"/>
      <c r="Q127" s="433"/>
      <c r="R127" s="433"/>
      <c r="S127" s="433"/>
      <c r="T127" s="433"/>
      <c r="U127" s="433"/>
      <c r="V127" s="433"/>
      <c r="W127" s="433"/>
      <c r="X127" s="433"/>
      <c r="Y127" s="433"/>
      <c r="Z127" s="433"/>
    </row>
    <row r="128">
      <c r="A128" s="433"/>
      <c r="B128" s="433"/>
      <c r="C128" s="247"/>
      <c r="D128" s="433"/>
      <c r="E128" s="433"/>
      <c r="F128" s="433"/>
      <c r="G128" s="433"/>
      <c r="H128" s="433"/>
      <c r="I128" s="433"/>
      <c r="J128" s="433"/>
      <c r="K128" s="433"/>
      <c r="L128" s="433"/>
      <c r="M128" s="433"/>
      <c r="N128" s="433"/>
      <c r="O128" s="433"/>
      <c r="P128" s="433"/>
      <c r="Q128" s="433"/>
      <c r="R128" s="433"/>
      <c r="S128" s="433"/>
      <c r="T128" s="433"/>
      <c r="U128" s="433"/>
      <c r="V128" s="433"/>
      <c r="W128" s="433"/>
      <c r="X128" s="433"/>
      <c r="Y128" s="433"/>
      <c r="Z128" s="433"/>
    </row>
    <row r="129">
      <c r="A129" s="433"/>
      <c r="B129" s="433"/>
      <c r="C129" s="247"/>
      <c r="D129" s="433"/>
      <c r="E129" s="433"/>
      <c r="F129" s="433"/>
      <c r="G129" s="433"/>
      <c r="H129" s="433"/>
      <c r="I129" s="433"/>
      <c r="J129" s="433"/>
      <c r="K129" s="433"/>
      <c r="L129" s="433"/>
      <c r="M129" s="433"/>
      <c r="N129" s="433"/>
      <c r="O129" s="433"/>
      <c r="P129" s="433"/>
      <c r="Q129" s="433"/>
      <c r="R129" s="433"/>
      <c r="S129" s="433"/>
      <c r="T129" s="433"/>
      <c r="U129" s="433"/>
      <c r="V129" s="433"/>
      <c r="W129" s="433"/>
      <c r="X129" s="433"/>
      <c r="Y129" s="433"/>
      <c r="Z129" s="433"/>
    </row>
    <row r="130">
      <c r="A130" s="433"/>
      <c r="B130" s="433"/>
      <c r="C130" s="247"/>
      <c r="D130" s="433"/>
      <c r="E130" s="433"/>
      <c r="F130" s="433"/>
      <c r="G130" s="433"/>
      <c r="H130" s="433"/>
      <c r="I130" s="433"/>
      <c r="J130" s="433"/>
      <c r="K130" s="433"/>
      <c r="L130" s="433"/>
      <c r="M130" s="433"/>
      <c r="N130" s="433"/>
      <c r="O130" s="433"/>
      <c r="P130" s="433"/>
      <c r="Q130" s="433"/>
      <c r="R130" s="433"/>
      <c r="S130" s="433"/>
      <c r="T130" s="433"/>
      <c r="U130" s="433"/>
      <c r="V130" s="433"/>
      <c r="W130" s="433"/>
      <c r="X130" s="433"/>
      <c r="Y130" s="433"/>
      <c r="Z130" s="433"/>
    </row>
    <row r="131">
      <c r="A131" s="433"/>
      <c r="B131" s="433"/>
      <c r="C131" s="247"/>
      <c r="D131" s="433"/>
      <c r="E131" s="433"/>
      <c r="F131" s="433"/>
      <c r="G131" s="433"/>
      <c r="H131" s="433"/>
      <c r="I131" s="433"/>
      <c r="J131" s="433"/>
      <c r="K131" s="433"/>
      <c r="L131" s="433"/>
      <c r="M131" s="433"/>
      <c r="N131" s="433"/>
      <c r="O131" s="433"/>
      <c r="P131" s="433"/>
      <c r="Q131" s="433"/>
      <c r="R131" s="433"/>
      <c r="S131" s="433"/>
      <c r="T131" s="433"/>
      <c r="U131" s="433"/>
      <c r="V131" s="433"/>
      <c r="W131" s="433"/>
      <c r="X131" s="433"/>
      <c r="Y131" s="433"/>
      <c r="Z131" s="433"/>
    </row>
    <row r="132">
      <c r="A132" s="433"/>
      <c r="B132" s="433"/>
      <c r="C132" s="247"/>
      <c r="D132" s="433"/>
      <c r="E132" s="433"/>
      <c r="F132" s="433"/>
      <c r="G132" s="433"/>
      <c r="H132" s="433"/>
      <c r="I132" s="433"/>
      <c r="J132" s="433"/>
      <c r="K132" s="433"/>
      <c r="L132" s="433"/>
      <c r="M132" s="433"/>
      <c r="N132" s="433"/>
      <c r="O132" s="433"/>
      <c r="P132" s="433"/>
      <c r="Q132" s="433"/>
      <c r="R132" s="433"/>
      <c r="S132" s="433"/>
      <c r="T132" s="433"/>
      <c r="U132" s="433"/>
      <c r="V132" s="433"/>
      <c r="W132" s="433"/>
      <c r="X132" s="433"/>
      <c r="Y132" s="433"/>
      <c r="Z132" s="433"/>
    </row>
    <row r="133">
      <c r="A133" s="433"/>
      <c r="B133" s="433"/>
      <c r="C133" s="247"/>
      <c r="D133" s="433"/>
      <c r="E133" s="433"/>
      <c r="F133" s="433"/>
      <c r="G133" s="433"/>
      <c r="H133" s="433"/>
      <c r="I133" s="433"/>
      <c r="J133" s="433"/>
      <c r="K133" s="433"/>
      <c r="L133" s="433"/>
      <c r="M133" s="433"/>
      <c r="N133" s="433"/>
      <c r="O133" s="433"/>
      <c r="P133" s="433"/>
      <c r="Q133" s="433"/>
      <c r="R133" s="433"/>
      <c r="S133" s="433"/>
      <c r="T133" s="433"/>
      <c r="U133" s="433"/>
      <c r="V133" s="433"/>
      <c r="W133" s="433"/>
      <c r="X133" s="433"/>
      <c r="Y133" s="433"/>
      <c r="Z133" s="433"/>
    </row>
    <row r="134">
      <c r="A134" s="433"/>
      <c r="B134" s="433"/>
      <c r="C134" s="247"/>
      <c r="D134" s="433"/>
      <c r="E134" s="433"/>
      <c r="F134" s="433"/>
      <c r="G134" s="433"/>
      <c r="H134" s="433"/>
      <c r="I134" s="433"/>
      <c r="J134" s="433"/>
      <c r="K134" s="433"/>
      <c r="L134" s="433"/>
      <c r="M134" s="433"/>
      <c r="N134" s="433"/>
      <c r="O134" s="433"/>
      <c r="P134" s="433"/>
      <c r="Q134" s="433"/>
      <c r="R134" s="433"/>
      <c r="S134" s="433"/>
      <c r="T134" s="433"/>
      <c r="U134" s="433"/>
      <c r="V134" s="433"/>
      <c r="W134" s="433"/>
      <c r="X134" s="433"/>
      <c r="Y134" s="433"/>
      <c r="Z134" s="433"/>
    </row>
    <row r="135">
      <c r="A135" s="433"/>
      <c r="B135" s="433"/>
      <c r="C135" s="247"/>
      <c r="D135" s="433"/>
      <c r="E135" s="433"/>
      <c r="F135" s="433"/>
      <c r="G135" s="433"/>
      <c r="H135" s="433"/>
      <c r="I135" s="433"/>
      <c r="J135" s="433"/>
      <c r="K135" s="433"/>
      <c r="L135" s="433"/>
      <c r="M135" s="433"/>
      <c r="N135" s="433"/>
      <c r="O135" s="433"/>
      <c r="P135" s="433"/>
      <c r="Q135" s="433"/>
      <c r="R135" s="433"/>
      <c r="S135" s="433"/>
      <c r="T135" s="433"/>
      <c r="U135" s="433"/>
      <c r="V135" s="433"/>
      <c r="W135" s="433"/>
      <c r="X135" s="433"/>
      <c r="Y135" s="433"/>
      <c r="Z135" s="433"/>
    </row>
    <row r="136">
      <c r="A136" s="433"/>
      <c r="B136" s="433"/>
      <c r="C136" s="247"/>
      <c r="D136" s="433"/>
      <c r="E136" s="433"/>
      <c r="F136" s="433"/>
      <c r="G136" s="433"/>
      <c r="H136" s="433"/>
      <c r="I136" s="433"/>
      <c r="J136" s="433"/>
      <c r="K136" s="433"/>
      <c r="L136" s="433"/>
      <c r="M136" s="433"/>
      <c r="N136" s="433"/>
      <c r="O136" s="433"/>
      <c r="P136" s="433"/>
      <c r="Q136" s="433"/>
      <c r="R136" s="433"/>
      <c r="S136" s="433"/>
      <c r="T136" s="433"/>
      <c r="U136" s="433"/>
      <c r="V136" s="433"/>
      <c r="W136" s="433"/>
      <c r="X136" s="433"/>
      <c r="Y136" s="433"/>
      <c r="Z136" s="433"/>
    </row>
    <row r="137">
      <c r="A137" s="433"/>
      <c r="B137" s="433"/>
      <c r="C137" s="247"/>
      <c r="D137" s="433"/>
      <c r="E137" s="433"/>
      <c r="F137" s="433"/>
      <c r="G137" s="433"/>
      <c r="H137" s="433"/>
      <c r="I137" s="433"/>
      <c r="J137" s="433"/>
      <c r="K137" s="433"/>
      <c r="L137" s="433"/>
      <c r="M137" s="433"/>
      <c r="N137" s="433"/>
      <c r="O137" s="433"/>
      <c r="P137" s="433"/>
      <c r="Q137" s="433"/>
      <c r="R137" s="433"/>
      <c r="S137" s="433"/>
      <c r="T137" s="433"/>
      <c r="U137" s="433"/>
      <c r="V137" s="433"/>
      <c r="W137" s="433"/>
      <c r="X137" s="433"/>
      <c r="Y137" s="433"/>
      <c r="Z137" s="433"/>
    </row>
    <row r="138">
      <c r="A138" s="433"/>
      <c r="B138" s="433"/>
      <c r="C138" s="247"/>
      <c r="D138" s="433"/>
      <c r="E138" s="433"/>
      <c r="F138" s="433"/>
      <c r="G138" s="433"/>
      <c r="H138" s="433"/>
      <c r="I138" s="433"/>
      <c r="J138" s="433"/>
      <c r="K138" s="433"/>
      <c r="L138" s="433"/>
      <c r="M138" s="433"/>
      <c r="N138" s="433"/>
      <c r="O138" s="433"/>
      <c r="P138" s="433"/>
      <c r="Q138" s="433"/>
      <c r="R138" s="433"/>
      <c r="S138" s="433"/>
      <c r="T138" s="433"/>
      <c r="U138" s="433"/>
      <c r="V138" s="433"/>
      <c r="W138" s="433"/>
      <c r="X138" s="433"/>
      <c r="Y138" s="433"/>
      <c r="Z138" s="433"/>
    </row>
    <row r="139">
      <c r="A139" s="433"/>
      <c r="B139" s="433"/>
      <c r="C139" s="247"/>
      <c r="D139" s="433"/>
      <c r="E139" s="433"/>
      <c r="F139" s="433"/>
      <c r="G139" s="433"/>
      <c r="H139" s="433"/>
      <c r="I139" s="433"/>
      <c r="J139" s="433"/>
      <c r="K139" s="433"/>
      <c r="L139" s="433"/>
      <c r="M139" s="433"/>
      <c r="N139" s="433"/>
      <c r="O139" s="433"/>
      <c r="P139" s="433"/>
      <c r="Q139" s="433"/>
      <c r="R139" s="433"/>
      <c r="S139" s="433"/>
      <c r="T139" s="433"/>
      <c r="U139" s="433"/>
      <c r="V139" s="433"/>
      <c r="W139" s="433"/>
      <c r="X139" s="433"/>
      <c r="Y139" s="433"/>
      <c r="Z139" s="433"/>
    </row>
    <row r="140">
      <c r="A140" s="433"/>
      <c r="B140" s="433"/>
      <c r="C140" s="247"/>
      <c r="D140" s="433"/>
      <c r="E140" s="433"/>
      <c r="F140" s="433"/>
      <c r="G140" s="433"/>
      <c r="H140" s="433"/>
      <c r="I140" s="433"/>
      <c r="J140" s="433"/>
      <c r="K140" s="433"/>
      <c r="L140" s="433"/>
      <c r="M140" s="433"/>
      <c r="N140" s="433"/>
      <c r="O140" s="433"/>
      <c r="P140" s="433"/>
      <c r="Q140" s="433"/>
      <c r="R140" s="433"/>
      <c r="S140" s="433"/>
      <c r="T140" s="433"/>
      <c r="U140" s="433"/>
      <c r="V140" s="433"/>
      <c r="W140" s="433"/>
      <c r="X140" s="433"/>
      <c r="Y140" s="433"/>
      <c r="Z140" s="433"/>
    </row>
    <row r="141">
      <c r="A141" s="433"/>
      <c r="B141" s="433"/>
      <c r="C141" s="247"/>
      <c r="D141" s="433"/>
      <c r="E141" s="433"/>
      <c r="F141" s="433"/>
      <c r="G141" s="433"/>
      <c r="H141" s="433"/>
      <c r="I141" s="433"/>
      <c r="J141" s="433"/>
      <c r="K141" s="433"/>
      <c r="L141" s="433"/>
      <c r="M141" s="433"/>
      <c r="N141" s="433"/>
      <c r="O141" s="433"/>
      <c r="P141" s="433"/>
      <c r="Q141" s="433"/>
      <c r="R141" s="433"/>
      <c r="S141" s="433"/>
      <c r="T141" s="433"/>
      <c r="U141" s="433"/>
      <c r="V141" s="433"/>
      <c r="W141" s="433"/>
      <c r="X141" s="433"/>
      <c r="Y141" s="433"/>
      <c r="Z141" s="433"/>
    </row>
    <row r="142">
      <c r="A142" s="433"/>
      <c r="B142" s="433"/>
      <c r="C142" s="247"/>
      <c r="D142" s="433"/>
      <c r="E142" s="433"/>
      <c r="F142" s="433"/>
      <c r="G142" s="433"/>
      <c r="H142" s="433"/>
      <c r="I142" s="433"/>
      <c r="J142" s="433"/>
      <c r="K142" s="433"/>
      <c r="L142" s="433"/>
      <c r="M142" s="433"/>
      <c r="N142" s="433"/>
      <c r="O142" s="433"/>
      <c r="P142" s="433"/>
      <c r="Q142" s="433"/>
      <c r="R142" s="433"/>
      <c r="S142" s="433"/>
      <c r="T142" s="433"/>
      <c r="U142" s="433"/>
      <c r="V142" s="433"/>
      <c r="W142" s="433"/>
      <c r="X142" s="433"/>
      <c r="Y142" s="433"/>
      <c r="Z142" s="433"/>
    </row>
    <row r="143">
      <c r="A143" s="433"/>
      <c r="B143" s="433"/>
      <c r="C143" s="247"/>
      <c r="D143" s="433"/>
      <c r="E143" s="433"/>
      <c r="F143" s="433"/>
      <c r="G143" s="433"/>
      <c r="H143" s="433"/>
      <c r="I143" s="433"/>
      <c r="J143" s="433"/>
      <c r="K143" s="433"/>
      <c r="L143" s="433"/>
      <c r="M143" s="433"/>
      <c r="N143" s="433"/>
      <c r="O143" s="433"/>
      <c r="P143" s="433"/>
      <c r="Q143" s="433"/>
      <c r="R143" s="433"/>
      <c r="S143" s="433"/>
      <c r="T143" s="433"/>
      <c r="U143" s="433"/>
      <c r="V143" s="433"/>
      <c r="W143" s="433"/>
      <c r="X143" s="433"/>
      <c r="Y143" s="433"/>
      <c r="Z143" s="433"/>
    </row>
    <row r="144">
      <c r="A144" s="433"/>
      <c r="B144" s="433"/>
      <c r="C144" s="247"/>
      <c r="D144" s="433"/>
      <c r="E144" s="433"/>
      <c r="F144" s="433"/>
      <c r="G144" s="433"/>
      <c r="H144" s="433"/>
      <c r="I144" s="433"/>
      <c r="J144" s="433"/>
      <c r="K144" s="433"/>
      <c r="L144" s="433"/>
      <c r="M144" s="433"/>
      <c r="N144" s="433"/>
      <c r="O144" s="433"/>
      <c r="P144" s="433"/>
      <c r="Q144" s="433"/>
      <c r="R144" s="433"/>
      <c r="S144" s="433"/>
      <c r="T144" s="433"/>
      <c r="U144" s="433"/>
      <c r="V144" s="433"/>
      <c r="W144" s="433"/>
      <c r="X144" s="433"/>
      <c r="Y144" s="433"/>
      <c r="Z144" s="433"/>
    </row>
    <row r="145">
      <c r="A145" s="433"/>
      <c r="B145" s="433"/>
      <c r="C145" s="247"/>
      <c r="D145" s="433"/>
      <c r="E145" s="433"/>
      <c r="F145" s="433"/>
      <c r="G145" s="433"/>
      <c r="H145" s="433"/>
      <c r="I145" s="433"/>
      <c r="J145" s="433"/>
      <c r="K145" s="433"/>
      <c r="L145" s="433"/>
      <c r="M145" s="433"/>
      <c r="N145" s="433"/>
      <c r="O145" s="433"/>
      <c r="P145" s="433"/>
      <c r="Q145" s="433"/>
      <c r="R145" s="433"/>
      <c r="S145" s="433"/>
      <c r="T145" s="433"/>
      <c r="U145" s="433"/>
      <c r="V145" s="433"/>
      <c r="W145" s="433"/>
      <c r="X145" s="433"/>
      <c r="Y145" s="433"/>
      <c r="Z145" s="433"/>
    </row>
    <row r="146">
      <c r="A146" s="433"/>
      <c r="B146" s="433"/>
      <c r="C146" s="247"/>
      <c r="D146" s="433"/>
      <c r="E146" s="433"/>
      <c r="F146" s="433"/>
      <c r="G146" s="433"/>
      <c r="H146" s="433"/>
      <c r="I146" s="433"/>
      <c r="J146" s="433"/>
      <c r="K146" s="433"/>
      <c r="L146" s="433"/>
      <c r="M146" s="433"/>
      <c r="N146" s="433"/>
      <c r="O146" s="433"/>
      <c r="P146" s="433"/>
      <c r="Q146" s="433"/>
      <c r="R146" s="433"/>
      <c r="S146" s="433"/>
      <c r="T146" s="433"/>
      <c r="U146" s="433"/>
      <c r="V146" s="433"/>
      <c r="W146" s="433"/>
      <c r="X146" s="433"/>
      <c r="Y146" s="433"/>
      <c r="Z146" s="433"/>
    </row>
    <row r="147">
      <c r="A147" s="433"/>
      <c r="B147" s="433"/>
      <c r="C147" s="247"/>
      <c r="D147" s="433"/>
      <c r="E147" s="433"/>
      <c r="F147" s="433"/>
      <c r="G147" s="433"/>
      <c r="H147" s="433"/>
      <c r="I147" s="433"/>
      <c r="J147" s="433"/>
      <c r="K147" s="433"/>
      <c r="L147" s="433"/>
      <c r="M147" s="433"/>
      <c r="N147" s="433"/>
      <c r="O147" s="433"/>
      <c r="P147" s="433"/>
      <c r="Q147" s="433"/>
      <c r="R147" s="433"/>
      <c r="S147" s="433"/>
      <c r="T147" s="433"/>
      <c r="U147" s="433"/>
      <c r="V147" s="433"/>
      <c r="W147" s="433"/>
      <c r="X147" s="433"/>
      <c r="Y147" s="433"/>
      <c r="Z147" s="433"/>
    </row>
    <row r="148">
      <c r="A148" s="433"/>
      <c r="B148" s="433"/>
      <c r="C148" s="247"/>
      <c r="D148" s="433"/>
      <c r="E148" s="433"/>
      <c r="F148" s="433"/>
      <c r="G148" s="433"/>
      <c r="H148" s="433"/>
      <c r="I148" s="433"/>
      <c r="J148" s="433"/>
      <c r="K148" s="433"/>
      <c r="L148" s="433"/>
      <c r="M148" s="433"/>
      <c r="N148" s="433"/>
      <c r="O148" s="433"/>
      <c r="P148" s="433"/>
      <c r="Q148" s="433"/>
      <c r="R148" s="433"/>
      <c r="S148" s="433"/>
      <c r="T148" s="433"/>
      <c r="U148" s="433"/>
      <c r="V148" s="433"/>
      <c r="W148" s="433"/>
      <c r="X148" s="433"/>
      <c r="Y148" s="433"/>
      <c r="Z148" s="433"/>
    </row>
    <row r="149">
      <c r="A149" s="433"/>
      <c r="B149" s="433"/>
      <c r="C149" s="247"/>
      <c r="D149" s="433"/>
      <c r="E149" s="433"/>
      <c r="F149" s="433"/>
      <c r="G149" s="433"/>
      <c r="H149" s="433"/>
      <c r="I149" s="433"/>
      <c r="J149" s="433"/>
      <c r="K149" s="433"/>
      <c r="L149" s="433"/>
      <c r="M149" s="433"/>
      <c r="N149" s="433"/>
      <c r="O149" s="433"/>
      <c r="P149" s="433"/>
      <c r="Q149" s="433"/>
      <c r="R149" s="433"/>
      <c r="S149" s="433"/>
      <c r="T149" s="433"/>
      <c r="U149" s="433"/>
      <c r="V149" s="433"/>
      <c r="W149" s="433"/>
      <c r="X149" s="433"/>
      <c r="Y149" s="433"/>
      <c r="Z149" s="433"/>
    </row>
    <row r="150">
      <c r="A150" s="433"/>
      <c r="B150" s="433"/>
      <c r="C150" s="247"/>
      <c r="D150" s="433"/>
      <c r="E150" s="433"/>
      <c r="F150" s="433"/>
      <c r="G150" s="433"/>
      <c r="H150" s="433"/>
      <c r="I150" s="433"/>
      <c r="J150" s="433"/>
      <c r="K150" s="433"/>
      <c r="L150" s="433"/>
      <c r="M150" s="433"/>
      <c r="N150" s="433"/>
      <c r="O150" s="433"/>
      <c r="P150" s="433"/>
      <c r="Q150" s="433"/>
      <c r="R150" s="433"/>
      <c r="S150" s="433"/>
      <c r="T150" s="433"/>
      <c r="U150" s="433"/>
      <c r="V150" s="433"/>
      <c r="W150" s="433"/>
      <c r="X150" s="433"/>
      <c r="Y150" s="433"/>
      <c r="Z150" s="433"/>
    </row>
    <row r="151">
      <c r="A151" s="433"/>
      <c r="B151" s="433"/>
      <c r="C151" s="247"/>
      <c r="D151" s="433"/>
      <c r="E151" s="433"/>
      <c r="F151" s="433"/>
      <c r="G151" s="433"/>
      <c r="H151" s="433"/>
      <c r="I151" s="433"/>
      <c r="J151" s="433"/>
      <c r="K151" s="433"/>
      <c r="L151" s="433"/>
      <c r="M151" s="433"/>
      <c r="N151" s="433"/>
      <c r="O151" s="433"/>
      <c r="P151" s="433"/>
      <c r="Q151" s="433"/>
      <c r="R151" s="433"/>
      <c r="S151" s="433"/>
      <c r="T151" s="433"/>
      <c r="U151" s="433"/>
      <c r="V151" s="433"/>
      <c r="W151" s="433"/>
      <c r="X151" s="433"/>
      <c r="Y151" s="433"/>
      <c r="Z151" s="433"/>
    </row>
    <row r="152">
      <c r="A152" s="433"/>
      <c r="B152" s="433"/>
      <c r="C152" s="247"/>
      <c r="D152" s="433"/>
      <c r="E152" s="433"/>
      <c r="F152" s="433"/>
      <c r="G152" s="433"/>
      <c r="H152" s="433"/>
      <c r="I152" s="433"/>
      <c r="J152" s="433"/>
      <c r="K152" s="433"/>
      <c r="L152" s="433"/>
      <c r="M152" s="433"/>
      <c r="N152" s="433"/>
      <c r="O152" s="433"/>
      <c r="P152" s="433"/>
      <c r="Q152" s="433"/>
      <c r="R152" s="433"/>
      <c r="S152" s="433"/>
      <c r="T152" s="433"/>
      <c r="U152" s="433"/>
      <c r="V152" s="433"/>
      <c r="W152" s="433"/>
      <c r="X152" s="433"/>
      <c r="Y152" s="433"/>
      <c r="Z152" s="433"/>
    </row>
    <row r="153">
      <c r="A153" s="433"/>
      <c r="B153" s="433"/>
      <c r="C153" s="247"/>
      <c r="D153" s="433"/>
      <c r="E153" s="433"/>
      <c r="F153" s="433"/>
      <c r="G153" s="433"/>
      <c r="H153" s="433"/>
      <c r="I153" s="433"/>
      <c r="J153" s="433"/>
      <c r="K153" s="433"/>
      <c r="L153" s="433"/>
      <c r="M153" s="433"/>
      <c r="N153" s="433"/>
      <c r="O153" s="433"/>
      <c r="P153" s="433"/>
      <c r="Q153" s="433"/>
      <c r="R153" s="433"/>
      <c r="S153" s="433"/>
      <c r="T153" s="433"/>
      <c r="U153" s="433"/>
      <c r="V153" s="433"/>
      <c r="W153" s="433"/>
      <c r="X153" s="433"/>
      <c r="Y153" s="433"/>
      <c r="Z153" s="433"/>
    </row>
    <row r="154">
      <c r="A154" s="433"/>
      <c r="B154" s="433"/>
      <c r="C154" s="247"/>
      <c r="D154" s="433"/>
      <c r="E154" s="433"/>
      <c r="F154" s="433"/>
      <c r="G154" s="433"/>
      <c r="H154" s="433"/>
      <c r="I154" s="433"/>
      <c r="J154" s="433"/>
      <c r="K154" s="433"/>
      <c r="L154" s="433"/>
      <c r="M154" s="433"/>
      <c r="N154" s="433"/>
      <c r="O154" s="433"/>
      <c r="P154" s="433"/>
      <c r="Q154" s="433"/>
      <c r="R154" s="433"/>
      <c r="S154" s="433"/>
      <c r="T154" s="433"/>
      <c r="U154" s="433"/>
      <c r="V154" s="433"/>
      <c r="W154" s="433"/>
      <c r="X154" s="433"/>
      <c r="Y154" s="433"/>
      <c r="Z154" s="433"/>
    </row>
    <row r="155">
      <c r="A155" s="433"/>
      <c r="B155" s="433"/>
      <c r="C155" s="247"/>
      <c r="D155" s="433"/>
      <c r="E155" s="433"/>
      <c r="F155" s="433"/>
      <c r="G155" s="433"/>
      <c r="H155" s="433"/>
      <c r="I155" s="433"/>
      <c r="J155" s="433"/>
      <c r="K155" s="433"/>
      <c r="L155" s="433"/>
      <c r="M155" s="433"/>
      <c r="N155" s="433"/>
      <c r="O155" s="433"/>
      <c r="P155" s="433"/>
      <c r="Q155" s="433"/>
      <c r="R155" s="433"/>
      <c r="S155" s="433"/>
      <c r="T155" s="433"/>
      <c r="U155" s="433"/>
      <c r="V155" s="433"/>
      <c r="W155" s="433"/>
      <c r="X155" s="433"/>
      <c r="Y155" s="433"/>
      <c r="Z155" s="433"/>
    </row>
    <row r="156">
      <c r="A156" s="433"/>
      <c r="B156" s="433"/>
      <c r="C156" s="247"/>
      <c r="D156" s="433"/>
      <c r="E156" s="433"/>
      <c r="F156" s="433"/>
      <c r="G156" s="433"/>
      <c r="H156" s="433"/>
      <c r="I156" s="433"/>
      <c r="J156" s="433"/>
      <c r="K156" s="433"/>
      <c r="L156" s="433"/>
      <c r="M156" s="433"/>
      <c r="N156" s="433"/>
      <c r="O156" s="433"/>
      <c r="P156" s="433"/>
      <c r="Q156" s="433"/>
      <c r="R156" s="433"/>
      <c r="S156" s="433"/>
      <c r="T156" s="433"/>
      <c r="U156" s="433"/>
      <c r="V156" s="433"/>
      <c r="W156" s="433"/>
      <c r="X156" s="433"/>
      <c r="Y156" s="433"/>
      <c r="Z156" s="433"/>
    </row>
    <row r="157">
      <c r="A157" s="433"/>
      <c r="B157" s="433"/>
      <c r="C157" s="247"/>
      <c r="D157" s="433"/>
      <c r="E157" s="433"/>
      <c r="F157" s="433"/>
      <c r="G157" s="433"/>
      <c r="H157" s="433"/>
      <c r="I157" s="433"/>
      <c r="J157" s="433"/>
      <c r="K157" s="433"/>
      <c r="L157" s="433"/>
      <c r="M157" s="433"/>
      <c r="N157" s="433"/>
      <c r="O157" s="433"/>
      <c r="P157" s="433"/>
      <c r="Q157" s="433"/>
      <c r="R157" s="433"/>
      <c r="S157" s="433"/>
      <c r="T157" s="433"/>
      <c r="U157" s="433"/>
      <c r="V157" s="433"/>
      <c r="W157" s="433"/>
      <c r="X157" s="433"/>
      <c r="Y157" s="433"/>
      <c r="Z157" s="433"/>
    </row>
    <row r="158">
      <c r="A158" s="433"/>
      <c r="B158" s="433"/>
      <c r="C158" s="247"/>
      <c r="D158" s="433"/>
      <c r="E158" s="433"/>
      <c r="F158" s="433"/>
      <c r="G158" s="433"/>
      <c r="H158" s="433"/>
      <c r="I158" s="433"/>
      <c r="J158" s="433"/>
      <c r="K158" s="433"/>
      <c r="L158" s="433"/>
      <c r="M158" s="433"/>
      <c r="N158" s="433"/>
      <c r="O158" s="433"/>
      <c r="P158" s="433"/>
      <c r="Q158" s="433"/>
      <c r="R158" s="433"/>
      <c r="S158" s="433"/>
      <c r="T158" s="433"/>
      <c r="U158" s="433"/>
      <c r="V158" s="433"/>
      <c r="W158" s="433"/>
      <c r="X158" s="433"/>
      <c r="Y158" s="433"/>
      <c r="Z158" s="433"/>
    </row>
    <row r="159">
      <c r="A159" s="433"/>
      <c r="B159" s="433"/>
      <c r="C159" s="247"/>
      <c r="D159" s="433"/>
      <c r="E159" s="433"/>
      <c r="F159" s="433"/>
      <c r="G159" s="433"/>
      <c r="H159" s="433"/>
      <c r="I159" s="433"/>
      <c r="J159" s="433"/>
      <c r="K159" s="433"/>
      <c r="L159" s="433"/>
      <c r="M159" s="433"/>
      <c r="N159" s="433"/>
      <c r="O159" s="433"/>
      <c r="P159" s="433"/>
      <c r="Q159" s="433"/>
      <c r="R159" s="433"/>
      <c r="S159" s="433"/>
      <c r="T159" s="433"/>
      <c r="U159" s="433"/>
      <c r="V159" s="433"/>
      <c r="W159" s="433"/>
      <c r="X159" s="433"/>
      <c r="Y159" s="433"/>
      <c r="Z159" s="433"/>
    </row>
    <row r="160">
      <c r="A160" s="433"/>
      <c r="B160" s="433"/>
      <c r="C160" s="247"/>
      <c r="D160" s="433"/>
      <c r="E160" s="433"/>
      <c r="F160" s="433"/>
      <c r="G160" s="433"/>
      <c r="H160" s="433"/>
      <c r="I160" s="433"/>
      <c r="J160" s="433"/>
      <c r="K160" s="433"/>
      <c r="L160" s="433"/>
      <c r="M160" s="433"/>
      <c r="N160" s="433"/>
      <c r="O160" s="433"/>
      <c r="P160" s="433"/>
      <c r="Q160" s="433"/>
      <c r="R160" s="433"/>
      <c r="S160" s="433"/>
      <c r="T160" s="433"/>
      <c r="U160" s="433"/>
      <c r="V160" s="433"/>
      <c r="W160" s="433"/>
      <c r="X160" s="433"/>
      <c r="Y160" s="433"/>
      <c r="Z160" s="433"/>
    </row>
    <row r="161">
      <c r="A161" s="433"/>
      <c r="B161" s="433"/>
      <c r="C161" s="247"/>
      <c r="D161" s="433"/>
      <c r="E161" s="433"/>
      <c r="F161" s="433"/>
      <c r="G161" s="433"/>
      <c r="H161" s="433"/>
      <c r="I161" s="433"/>
      <c r="J161" s="433"/>
      <c r="K161" s="433"/>
      <c r="L161" s="433"/>
      <c r="M161" s="433"/>
      <c r="N161" s="433"/>
      <c r="O161" s="433"/>
      <c r="P161" s="433"/>
      <c r="Q161" s="433"/>
      <c r="R161" s="433"/>
      <c r="S161" s="433"/>
      <c r="T161" s="433"/>
      <c r="U161" s="433"/>
      <c r="V161" s="433"/>
      <c r="W161" s="433"/>
      <c r="X161" s="433"/>
      <c r="Y161" s="433"/>
      <c r="Z161" s="433"/>
    </row>
    <row r="162">
      <c r="A162" s="433"/>
      <c r="B162" s="433"/>
      <c r="C162" s="247"/>
      <c r="D162" s="433"/>
      <c r="E162" s="433"/>
      <c r="F162" s="433"/>
      <c r="G162" s="433"/>
      <c r="H162" s="433"/>
      <c r="I162" s="433"/>
      <c r="J162" s="433"/>
      <c r="K162" s="433"/>
      <c r="L162" s="433"/>
      <c r="M162" s="433"/>
      <c r="N162" s="433"/>
      <c r="O162" s="433"/>
      <c r="P162" s="433"/>
      <c r="Q162" s="433"/>
      <c r="R162" s="433"/>
      <c r="S162" s="433"/>
      <c r="T162" s="433"/>
      <c r="U162" s="433"/>
      <c r="V162" s="433"/>
      <c r="W162" s="433"/>
      <c r="X162" s="433"/>
      <c r="Y162" s="433"/>
      <c r="Z162" s="433"/>
    </row>
    <row r="163">
      <c r="A163" s="433"/>
      <c r="B163" s="433"/>
      <c r="C163" s="247"/>
      <c r="D163" s="433"/>
      <c r="E163" s="433"/>
      <c r="F163" s="433"/>
      <c r="G163" s="433"/>
      <c r="H163" s="433"/>
      <c r="I163" s="433"/>
      <c r="J163" s="433"/>
      <c r="K163" s="433"/>
      <c r="L163" s="433"/>
      <c r="M163" s="433"/>
      <c r="N163" s="433"/>
      <c r="O163" s="433"/>
      <c r="P163" s="433"/>
      <c r="Q163" s="433"/>
      <c r="R163" s="433"/>
      <c r="S163" s="433"/>
      <c r="T163" s="433"/>
      <c r="U163" s="433"/>
      <c r="V163" s="433"/>
      <c r="W163" s="433"/>
      <c r="X163" s="433"/>
      <c r="Y163" s="433"/>
      <c r="Z163" s="433"/>
    </row>
    <row r="164">
      <c r="A164" s="433"/>
      <c r="B164" s="433"/>
      <c r="C164" s="247"/>
      <c r="D164" s="433"/>
      <c r="E164" s="433"/>
      <c r="F164" s="433"/>
      <c r="G164" s="433"/>
      <c r="H164" s="433"/>
      <c r="I164" s="433"/>
      <c r="J164" s="433"/>
      <c r="K164" s="433"/>
      <c r="L164" s="433"/>
      <c r="M164" s="433"/>
      <c r="N164" s="433"/>
      <c r="O164" s="433"/>
      <c r="P164" s="433"/>
      <c r="Q164" s="433"/>
      <c r="R164" s="433"/>
      <c r="S164" s="433"/>
      <c r="T164" s="433"/>
      <c r="U164" s="433"/>
      <c r="V164" s="433"/>
      <c r="W164" s="433"/>
      <c r="X164" s="433"/>
      <c r="Y164" s="433"/>
      <c r="Z164" s="433"/>
    </row>
    <row r="165">
      <c r="A165" s="433"/>
      <c r="B165" s="433"/>
      <c r="C165" s="247"/>
      <c r="D165" s="433"/>
      <c r="E165" s="433"/>
      <c r="F165" s="433"/>
      <c r="G165" s="433"/>
      <c r="H165" s="433"/>
      <c r="I165" s="433"/>
      <c r="J165" s="433"/>
      <c r="K165" s="433"/>
      <c r="L165" s="433"/>
      <c r="M165" s="433"/>
      <c r="N165" s="433"/>
      <c r="O165" s="433"/>
      <c r="P165" s="433"/>
      <c r="Q165" s="433"/>
      <c r="R165" s="433"/>
      <c r="S165" s="433"/>
      <c r="T165" s="433"/>
      <c r="U165" s="433"/>
      <c r="V165" s="433"/>
      <c r="W165" s="433"/>
      <c r="X165" s="433"/>
      <c r="Y165" s="433"/>
      <c r="Z165" s="433"/>
    </row>
    <row r="166">
      <c r="A166" s="433"/>
      <c r="B166" s="433"/>
      <c r="C166" s="247"/>
      <c r="D166" s="433"/>
      <c r="E166" s="433"/>
      <c r="F166" s="433"/>
      <c r="G166" s="433"/>
      <c r="H166" s="433"/>
      <c r="I166" s="433"/>
      <c r="J166" s="433"/>
      <c r="K166" s="433"/>
      <c r="L166" s="433"/>
      <c r="M166" s="433"/>
      <c r="N166" s="433"/>
      <c r="O166" s="433"/>
      <c r="P166" s="433"/>
      <c r="Q166" s="433"/>
      <c r="R166" s="433"/>
      <c r="S166" s="433"/>
      <c r="T166" s="433"/>
      <c r="U166" s="433"/>
      <c r="V166" s="433"/>
      <c r="W166" s="433"/>
      <c r="X166" s="433"/>
      <c r="Y166" s="433"/>
      <c r="Z166" s="433"/>
    </row>
    <row r="167">
      <c r="A167" s="433"/>
      <c r="B167" s="433"/>
      <c r="C167" s="247"/>
      <c r="D167" s="433"/>
      <c r="E167" s="433"/>
      <c r="F167" s="433"/>
      <c r="G167" s="433"/>
      <c r="H167" s="433"/>
      <c r="I167" s="433"/>
      <c r="J167" s="433"/>
      <c r="K167" s="433"/>
      <c r="L167" s="433"/>
      <c r="M167" s="433"/>
      <c r="N167" s="433"/>
      <c r="O167" s="433"/>
      <c r="P167" s="433"/>
      <c r="Q167" s="433"/>
      <c r="R167" s="433"/>
      <c r="S167" s="433"/>
      <c r="T167" s="433"/>
      <c r="U167" s="433"/>
      <c r="V167" s="433"/>
      <c r="W167" s="433"/>
      <c r="X167" s="433"/>
      <c r="Y167" s="433"/>
      <c r="Z167" s="433"/>
    </row>
    <row r="168">
      <c r="A168" s="433"/>
      <c r="B168" s="433"/>
      <c r="C168" s="247"/>
      <c r="D168" s="433"/>
      <c r="E168" s="433"/>
      <c r="F168" s="433"/>
      <c r="G168" s="433"/>
      <c r="H168" s="433"/>
      <c r="I168" s="433"/>
      <c r="J168" s="433"/>
      <c r="K168" s="433"/>
      <c r="L168" s="433"/>
      <c r="M168" s="433"/>
      <c r="N168" s="433"/>
      <c r="O168" s="433"/>
      <c r="P168" s="433"/>
      <c r="Q168" s="433"/>
      <c r="R168" s="433"/>
      <c r="S168" s="433"/>
      <c r="T168" s="433"/>
      <c r="U168" s="433"/>
      <c r="V168" s="433"/>
      <c r="W168" s="433"/>
      <c r="X168" s="433"/>
      <c r="Y168" s="433"/>
      <c r="Z168" s="433"/>
    </row>
    <row r="169">
      <c r="A169" s="433"/>
      <c r="B169" s="433"/>
      <c r="C169" s="247"/>
      <c r="D169" s="433"/>
      <c r="E169" s="433"/>
      <c r="F169" s="433"/>
      <c r="G169" s="433"/>
      <c r="H169" s="433"/>
      <c r="I169" s="433"/>
      <c r="J169" s="433"/>
      <c r="K169" s="433"/>
      <c r="L169" s="433"/>
      <c r="M169" s="433"/>
      <c r="N169" s="433"/>
      <c r="O169" s="433"/>
      <c r="P169" s="433"/>
      <c r="Q169" s="433"/>
      <c r="R169" s="433"/>
      <c r="S169" s="433"/>
      <c r="T169" s="433"/>
      <c r="U169" s="433"/>
      <c r="V169" s="433"/>
      <c r="W169" s="433"/>
      <c r="X169" s="433"/>
      <c r="Y169" s="433"/>
      <c r="Z169" s="433"/>
    </row>
    <row r="170">
      <c r="A170" s="433"/>
      <c r="B170" s="433"/>
      <c r="C170" s="247"/>
      <c r="D170" s="433"/>
      <c r="E170" s="433"/>
      <c r="F170" s="433"/>
      <c r="G170" s="433"/>
      <c r="H170" s="433"/>
      <c r="I170" s="433"/>
      <c r="J170" s="433"/>
      <c r="K170" s="433"/>
      <c r="L170" s="433"/>
      <c r="M170" s="433"/>
      <c r="N170" s="433"/>
      <c r="O170" s="433"/>
      <c r="P170" s="433"/>
      <c r="Q170" s="433"/>
      <c r="R170" s="433"/>
      <c r="S170" s="433"/>
      <c r="T170" s="433"/>
      <c r="U170" s="433"/>
      <c r="V170" s="433"/>
      <c r="W170" s="433"/>
      <c r="X170" s="433"/>
      <c r="Y170" s="433"/>
      <c r="Z170" s="433"/>
    </row>
    <row r="171">
      <c r="A171" s="433"/>
      <c r="B171" s="433"/>
      <c r="C171" s="247"/>
      <c r="D171" s="433"/>
      <c r="E171" s="433"/>
      <c r="F171" s="433"/>
      <c r="G171" s="433"/>
      <c r="H171" s="433"/>
      <c r="I171" s="433"/>
      <c r="J171" s="433"/>
      <c r="K171" s="433"/>
      <c r="L171" s="433"/>
      <c r="M171" s="433"/>
      <c r="N171" s="433"/>
      <c r="O171" s="433"/>
      <c r="P171" s="433"/>
      <c r="Q171" s="433"/>
      <c r="R171" s="433"/>
      <c r="S171" s="433"/>
      <c r="T171" s="433"/>
      <c r="U171" s="433"/>
      <c r="V171" s="433"/>
      <c r="W171" s="433"/>
      <c r="X171" s="433"/>
      <c r="Y171" s="433"/>
      <c r="Z171" s="433"/>
    </row>
    <row r="172">
      <c r="A172" s="433"/>
      <c r="B172" s="433"/>
      <c r="C172" s="247"/>
      <c r="D172" s="433"/>
      <c r="E172" s="433"/>
      <c r="F172" s="433"/>
      <c r="G172" s="433"/>
      <c r="H172" s="433"/>
      <c r="I172" s="433"/>
      <c r="J172" s="433"/>
      <c r="K172" s="433"/>
      <c r="L172" s="433"/>
      <c r="M172" s="433"/>
      <c r="N172" s="433"/>
      <c r="O172" s="433"/>
      <c r="P172" s="433"/>
      <c r="Q172" s="433"/>
      <c r="R172" s="433"/>
      <c r="S172" s="433"/>
      <c r="T172" s="433"/>
      <c r="U172" s="433"/>
      <c r="V172" s="433"/>
      <c r="W172" s="433"/>
      <c r="X172" s="433"/>
      <c r="Y172" s="433"/>
      <c r="Z172" s="433"/>
    </row>
    <row r="173">
      <c r="A173" s="433"/>
      <c r="B173" s="433"/>
      <c r="C173" s="247"/>
      <c r="D173" s="433"/>
      <c r="E173" s="433"/>
      <c r="F173" s="433"/>
      <c r="G173" s="433"/>
      <c r="H173" s="433"/>
      <c r="I173" s="433"/>
      <c r="J173" s="433"/>
      <c r="K173" s="433"/>
      <c r="L173" s="433"/>
      <c r="M173" s="433"/>
      <c r="N173" s="433"/>
      <c r="O173" s="433"/>
      <c r="P173" s="433"/>
      <c r="Q173" s="433"/>
      <c r="R173" s="433"/>
      <c r="S173" s="433"/>
      <c r="T173" s="433"/>
      <c r="U173" s="433"/>
      <c r="V173" s="433"/>
      <c r="W173" s="433"/>
      <c r="X173" s="433"/>
      <c r="Y173" s="433"/>
      <c r="Z173" s="433"/>
    </row>
    <row r="174">
      <c r="A174" s="433"/>
      <c r="B174" s="433"/>
      <c r="C174" s="247"/>
      <c r="D174" s="433"/>
      <c r="E174" s="433"/>
      <c r="F174" s="433"/>
      <c r="G174" s="433"/>
      <c r="H174" s="433"/>
      <c r="I174" s="433"/>
      <c r="J174" s="433"/>
      <c r="K174" s="433"/>
      <c r="L174" s="433"/>
      <c r="M174" s="433"/>
      <c r="N174" s="433"/>
      <c r="O174" s="433"/>
      <c r="P174" s="433"/>
      <c r="Q174" s="433"/>
      <c r="R174" s="433"/>
      <c r="S174" s="433"/>
      <c r="T174" s="433"/>
      <c r="U174" s="433"/>
      <c r="V174" s="433"/>
      <c r="W174" s="433"/>
      <c r="X174" s="433"/>
      <c r="Y174" s="433"/>
      <c r="Z174" s="433"/>
    </row>
    <row r="175">
      <c r="A175" s="433"/>
      <c r="B175" s="433"/>
      <c r="C175" s="247"/>
      <c r="D175" s="433"/>
      <c r="E175" s="433"/>
      <c r="F175" s="433"/>
      <c r="G175" s="433"/>
      <c r="H175" s="433"/>
      <c r="I175" s="433"/>
      <c r="J175" s="433"/>
      <c r="K175" s="433"/>
      <c r="L175" s="433"/>
      <c r="M175" s="433"/>
      <c r="N175" s="433"/>
      <c r="O175" s="433"/>
      <c r="P175" s="433"/>
      <c r="Q175" s="433"/>
      <c r="R175" s="433"/>
      <c r="S175" s="433"/>
      <c r="T175" s="433"/>
      <c r="U175" s="433"/>
      <c r="V175" s="433"/>
      <c r="W175" s="433"/>
      <c r="X175" s="433"/>
      <c r="Y175" s="433"/>
      <c r="Z175" s="433"/>
    </row>
    <row r="176">
      <c r="A176" s="433"/>
      <c r="B176" s="433"/>
      <c r="C176" s="247"/>
      <c r="D176" s="433"/>
      <c r="E176" s="433"/>
      <c r="F176" s="433"/>
      <c r="G176" s="433"/>
      <c r="H176" s="433"/>
      <c r="I176" s="433"/>
      <c r="J176" s="433"/>
      <c r="K176" s="433"/>
      <c r="L176" s="433"/>
      <c r="M176" s="433"/>
      <c r="N176" s="433"/>
      <c r="O176" s="433"/>
      <c r="P176" s="433"/>
      <c r="Q176" s="433"/>
      <c r="R176" s="433"/>
      <c r="S176" s="433"/>
      <c r="T176" s="433"/>
      <c r="U176" s="433"/>
      <c r="V176" s="433"/>
      <c r="W176" s="433"/>
      <c r="X176" s="433"/>
      <c r="Y176" s="433"/>
      <c r="Z176" s="433"/>
    </row>
    <row r="177">
      <c r="A177" s="433"/>
      <c r="B177" s="433"/>
      <c r="C177" s="247"/>
      <c r="D177" s="433"/>
      <c r="E177" s="433"/>
      <c r="F177" s="433"/>
      <c r="G177" s="433"/>
      <c r="H177" s="433"/>
      <c r="I177" s="433"/>
      <c r="J177" s="433"/>
      <c r="K177" s="433"/>
      <c r="L177" s="433"/>
      <c r="M177" s="433"/>
      <c r="N177" s="433"/>
      <c r="O177" s="433"/>
      <c r="P177" s="433"/>
      <c r="Q177" s="433"/>
      <c r="R177" s="433"/>
      <c r="S177" s="433"/>
      <c r="T177" s="433"/>
      <c r="U177" s="433"/>
      <c r="V177" s="433"/>
      <c r="W177" s="433"/>
      <c r="X177" s="433"/>
      <c r="Y177" s="433"/>
      <c r="Z177" s="433"/>
    </row>
    <row r="178">
      <c r="A178" s="433"/>
      <c r="B178" s="433"/>
      <c r="C178" s="247"/>
      <c r="D178" s="433"/>
      <c r="E178" s="433"/>
      <c r="F178" s="433"/>
      <c r="G178" s="433"/>
      <c r="H178" s="433"/>
      <c r="I178" s="433"/>
      <c r="J178" s="433"/>
      <c r="K178" s="433"/>
      <c r="L178" s="433"/>
      <c r="M178" s="433"/>
      <c r="N178" s="433"/>
      <c r="O178" s="433"/>
      <c r="P178" s="433"/>
      <c r="Q178" s="433"/>
      <c r="R178" s="433"/>
      <c r="S178" s="433"/>
      <c r="T178" s="433"/>
      <c r="U178" s="433"/>
      <c r="V178" s="433"/>
      <c r="W178" s="433"/>
      <c r="X178" s="433"/>
      <c r="Y178" s="433"/>
      <c r="Z178" s="433"/>
    </row>
    <row r="179">
      <c r="A179" s="433"/>
      <c r="B179" s="433"/>
      <c r="C179" s="247"/>
      <c r="D179" s="433"/>
      <c r="E179" s="433"/>
      <c r="F179" s="433"/>
      <c r="G179" s="433"/>
      <c r="H179" s="433"/>
      <c r="I179" s="433"/>
      <c r="J179" s="433"/>
      <c r="K179" s="433"/>
      <c r="L179" s="433"/>
      <c r="M179" s="433"/>
      <c r="N179" s="433"/>
      <c r="O179" s="433"/>
      <c r="P179" s="433"/>
      <c r="Q179" s="433"/>
      <c r="R179" s="433"/>
      <c r="S179" s="433"/>
      <c r="T179" s="433"/>
      <c r="U179" s="433"/>
      <c r="V179" s="433"/>
      <c r="W179" s="433"/>
      <c r="X179" s="433"/>
      <c r="Y179" s="433"/>
      <c r="Z179" s="433"/>
    </row>
    <row r="180">
      <c r="A180" s="433"/>
      <c r="B180" s="433"/>
      <c r="C180" s="247"/>
      <c r="D180" s="433"/>
      <c r="E180" s="433"/>
      <c r="F180" s="433"/>
      <c r="G180" s="433"/>
      <c r="H180" s="433"/>
      <c r="I180" s="433"/>
      <c r="J180" s="433"/>
      <c r="K180" s="433"/>
      <c r="L180" s="433"/>
      <c r="M180" s="433"/>
      <c r="N180" s="433"/>
      <c r="O180" s="433"/>
      <c r="P180" s="433"/>
      <c r="Q180" s="433"/>
      <c r="R180" s="433"/>
      <c r="S180" s="433"/>
      <c r="T180" s="433"/>
      <c r="U180" s="433"/>
      <c r="V180" s="433"/>
      <c r="W180" s="433"/>
      <c r="X180" s="433"/>
      <c r="Y180" s="433"/>
      <c r="Z180" s="433"/>
    </row>
    <row r="181">
      <c r="A181" s="433"/>
      <c r="B181" s="433"/>
      <c r="C181" s="247"/>
      <c r="D181" s="433"/>
      <c r="E181" s="433"/>
      <c r="F181" s="433"/>
      <c r="G181" s="433"/>
      <c r="H181" s="433"/>
      <c r="I181" s="433"/>
      <c r="J181" s="433"/>
      <c r="K181" s="433"/>
      <c r="L181" s="433"/>
      <c r="M181" s="433"/>
      <c r="N181" s="433"/>
      <c r="O181" s="433"/>
      <c r="P181" s="433"/>
      <c r="Q181" s="433"/>
      <c r="R181" s="433"/>
      <c r="S181" s="433"/>
      <c r="T181" s="433"/>
      <c r="U181" s="433"/>
      <c r="V181" s="433"/>
      <c r="W181" s="433"/>
      <c r="X181" s="433"/>
      <c r="Y181" s="433"/>
      <c r="Z181" s="433"/>
    </row>
    <row r="182">
      <c r="A182" s="433"/>
      <c r="B182" s="433"/>
      <c r="C182" s="247"/>
      <c r="D182" s="433"/>
      <c r="E182" s="433"/>
      <c r="F182" s="433"/>
      <c r="G182" s="433"/>
      <c r="H182" s="433"/>
      <c r="I182" s="433"/>
      <c r="J182" s="433"/>
      <c r="K182" s="433"/>
      <c r="L182" s="433"/>
      <c r="M182" s="433"/>
      <c r="N182" s="433"/>
      <c r="O182" s="433"/>
      <c r="P182" s="433"/>
      <c r="Q182" s="433"/>
      <c r="R182" s="433"/>
      <c r="S182" s="433"/>
      <c r="T182" s="433"/>
      <c r="U182" s="433"/>
      <c r="V182" s="433"/>
      <c r="W182" s="433"/>
      <c r="X182" s="433"/>
      <c r="Y182" s="433"/>
      <c r="Z182" s="433"/>
    </row>
    <row r="183">
      <c r="A183" s="433"/>
      <c r="B183" s="433"/>
      <c r="C183" s="247"/>
      <c r="D183" s="433"/>
      <c r="E183" s="433"/>
      <c r="F183" s="433"/>
      <c r="G183" s="433"/>
      <c r="H183" s="433"/>
      <c r="I183" s="433"/>
      <c r="J183" s="433"/>
      <c r="K183" s="433"/>
      <c r="L183" s="433"/>
      <c r="M183" s="433"/>
      <c r="N183" s="433"/>
      <c r="O183" s="433"/>
      <c r="P183" s="433"/>
      <c r="Q183" s="433"/>
      <c r="R183" s="433"/>
      <c r="S183" s="433"/>
      <c r="T183" s="433"/>
      <c r="U183" s="433"/>
      <c r="V183" s="433"/>
      <c r="W183" s="433"/>
      <c r="X183" s="433"/>
      <c r="Y183" s="433"/>
      <c r="Z183" s="433"/>
    </row>
    <row r="184">
      <c r="A184" s="433"/>
      <c r="B184" s="433"/>
      <c r="C184" s="247"/>
      <c r="D184" s="433"/>
      <c r="E184" s="433"/>
      <c r="F184" s="433"/>
      <c r="G184" s="433"/>
      <c r="H184" s="433"/>
      <c r="I184" s="433"/>
      <c r="J184" s="433"/>
      <c r="K184" s="433"/>
      <c r="L184" s="433"/>
      <c r="M184" s="433"/>
      <c r="N184" s="433"/>
      <c r="O184" s="433"/>
      <c r="P184" s="433"/>
      <c r="Q184" s="433"/>
      <c r="R184" s="433"/>
      <c r="S184" s="433"/>
      <c r="T184" s="433"/>
      <c r="U184" s="433"/>
      <c r="V184" s="433"/>
      <c r="W184" s="433"/>
      <c r="X184" s="433"/>
      <c r="Y184" s="433"/>
      <c r="Z184" s="433"/>
    </row>
    <row r="185">
      <c r="A185" s="433"/>
      <c r="B185" s="433"/>
      <c r="C185" s="247"/>
      <c r="D185" s="433"/>
      <c r="E185" s="433"/>
      <c r="F185" s="433"/>
      <c r="G185" s="433"/>
      <c r="H185" s="433"/>
      <c r="I185" s="433"/>
      <c r="J185" s="433"/>
      <c r="K185" s="433"/>
      <c r="L185" s="433"/>
      <c r="M185" s="433"/>
      <c r="N185" s="433"/>
      <c r="O185" s="433"/>
      <c r="P185" s="433"/>
      <c r="Q185" s="433"/>
      <c r="R185" s="433"/>
      <c r="S185" s="433"/>
      <c r="T185" s="433"/>
      <c r="U185" s="433"/>
      <c r="V185" s="433"/>
      <c r="W185" s="433"/>
      <c r="X185" s="433"/>
      <c r="Y185" s="433"/>
      <c r="Z185" s="433"/>
    </row>
    <row r="186">
      <c r="A186" s="433"/>
      <c r="B186" s="433"/>
      <c r="C186" s="247"/>
      <c r="D186" s="433"/>
      <c r="E186" s="433"/>
      <c r="F186" s="433"/>
      <c r="G186" s="433"/>
      <c r="H186" s="433"/>
      <c r="I186" s="433"/>
      <c r="J186" s="433"/>
      <c r="K186" s="433"/>
      <c r="L186" s="433"/>
      <c r="M186" s="433"/>
      <c r="N186" s="433"/>
      <c r="O186" s="433"/>
      <c r="P186" s="433"/>
      <c r="Q186" s="433"/>
      <c r="R186" s="433"/>
      <c r="S186" s="433"/>
      <c r="T186" s="433"/>
      <c r="U186" s="433"/>
      <c r="V186" s="433"/>
      <c r="W186" s="433"/>
      <c r="X186" s="433"/>
      <c r="Y186" s="433"/>
      <c r="Z186" s="433"/>
    </row>
    <row r="187">
      <c r="A187" s="433"/>
      <c r="B187" s="433"/>
      <c r="C187" s="247"/>
      <c r="D187" s="433"/>
      <c r="E187" s="433"/>
      <c r="F187" s="433"/>
      <c r="G187" s="433"/>
      <c r="H187" s="433"/>
      <c r="I187" s="433"/>
      <c r="J187" s="433"/>
      <c r="K187" s="433"/>
      <c r="L187" s="433"/>
      <c r="M187" s="433"/>
      <c r="N187" s="433"/>
      <c r="O187" s="433"/>
      <c r="P187" s="433"/>
      <c r="Q187" s="433"/>
      <c r="R187" s="433"/>
      <c r="S187" s="433"/>
      <c r="T187" s="433"/>
      <c r="U187" s="433"/>
      <c r="V187" s="433"/>
      <c r="W187" s="433"/>
      <c r="X187" s="433"/>
      <c r="Y187" s="433"/>
      <c r="Z187" s="433"/>
    </row>
    <row r="188">
      <c r="A188" s="433"/>
      <c r="B188" s="433"/>
      <c r="C188" s="247"/>
      <c r="D188" s="433"/>
      <c r="E188" s="433"/>
      <c r="F188" s="433"/>
      <c r="G188" s="433"/>
      <c r="H188" s="433"/>
      <c r="I188" s="433"/>
      <c r="J188" s="433"/>
      <c r="K188" s="433"/>
      <c r="L188" s="433"/>
      <c r="M188" s="433"/>
      <c r="N188" s="433"/>
      <c r="O188" s="433"/>
      <c r="P188" s="433"/>
      <c r="Q188" s="433"/>
      <c r="R188" s="433"/>
      <c r="S188" s="433"/>
      <c r="T188" s="433"/>
      <c r="U188" s="433"/>
      <c r="V188" s="433"/>
      <c r="W188" s="433"/>
      <c r="X188" s="433"/>
      <c r="Y188" s="433"/>
      <c r="Z188" s="433"/>
    </row>
    <row r="189">
      <c r="A189" s="433"/>
      <c r="B189" s="433"/>
      <c r="C189" s="247"/>
      <c r="D189" s="433"/>
      <c r="E189" s="433"/>
      <c r="F189" s="433"/>
      <c r="G189" s="433"/>
      <c r="H189" s="433"/>
      <c r="I189" s="433"/>
      <c r="J189" s="433"/>
      <c r="K189" s="433"/>
      <c r="L189" s="433"/>
      <c r="M189" s="433"/>
      <c r="N189" s="433"/>
      <c r="O189" s="433"/>
      <c r="P189" s="433"/>
      <c r="Q189" s="433"/>
      <c r="R189" s="433"/>
      <c r="S189" s="433"/>
      <c r="T189" s="433"/>
      <c r="U189" s="433"/>
      <c r="V189" s="433"/>
      <c r="W189" s="433"/>
      <c r="X189" s="433"/>
      <c r="Y189" s="433"/>
      <c r="Z189" s="433"/>
    </row>
    <row r="190">
      <c r="A190" s="433"/>
      <c r="B190" s="433"/>
      <c r="C190" s="247"/>
      <c r="D190" s="433"/>
      <c r="E190" s="433"/>
      <c r="F190" s="433"/>
      <c r="G190" s="433"/>
      <c r="H190" s="433"/>
      <c r="I190" s="433"/>
      <c r="J190" s="433"/>
      <c r="K190" s="433"/>
      <c r="L190" s="433"/>
      <c r="M190" s="433"/>
      <c r="N190" s="433"/>
      <c r="O190" s="433"/>
      <c r="P190" s="433"/>
      <c r="Q190" s="433"/>
      <c r="R190" s="433"/>
      <c r="S190" s="433"/>
      <c r="T190" s="433"/>
      <c r="U190" s="433"/>
      <c r="V190" s="433"/>
      <c r="W190" s="433"/>
      <c r="X190" s="433"/>
      <c r="Y190" s="433"/>
      <c r="Z190" s="433"/>
    </row>
    <row r="191">
      <c r="A191" s="433"/>
      <c r="B191" s="433"/>
      <c r="C191" s="247"/>
      <c r="D191" s="433"/>
      <c r="E191" s="433"/>
      <c r="F191" s="433"/>
      <c r="G191" s="433"/>
      <c r="H191" s="433"/>
      <c r="I191" s="433"/>
      <c r="J191" s="433"/>
      <c r="K191" s="433"/>
      <c r="L191" s="433"/>
      <c r="M191" s="433"/>
      <c r="N191" s="433"/>
      <c r="O191" s="433"/>
      <c r="P191" s="433"/>
      <c r="Q191" s="433"/>
      <c r="R191" s="433"/>
      <c r="S191" s="433"/>
      <c r="T191" s="433"/>
      <c r="U191" s="433"/>
      <c r="V191" s="433"/>
      <c r="W191" s="433"/>
      <c r="X191" s="433"/>
      <c r="Y191" s="433"/>
      <c r="Z191" s="433"/>
    </row>
    <row r="192">
      <c r="A192" s="433"/>
      <c r="B192" s="433"/>
      <c r="C192" s="247"/>
      <c r="D192" s="433"/>
      <c r="E192" s="433"/>
      <c r="F192" s="433"/>
      <c r="G192" s="433"/>
      <c r="H192" s="433"/>
      <c r="I192" s="433"/>
      <c r="J192" s="433"/>
      <c r="K192" s="433"/>
      <c r="L192" s="433"/>
      <c r="M192" s="433"/>
      <c r="N192" s="433"/>
      <c r="O192" s="433"/>
      <c r="P192" s="433"/>
      <c r="Q192" s="433"/>
      <c r="R192" s="433"/>
      <c r="S192" s="433"/>
      <c r="T192" s="433"/>
      <c r="U192" s="433"/>
      <c r="V192" s="433"/>
      <c r="W192" s="433"/>
      <c r="X192" s="433"/>
      <c r="Y192" s="433"/>
      <c r="Z192" s="433"/>
    </row>
    <row r="193">
      <c r="A193" s="433"/>
      <c r="B193" s="433"/>
      <c r="C193" s="247"/>
      <c r="D193" s="433"/>
      <c r="E193" s="433"/>
      <c r="F193" s="433"/>
      <c r="G193" s="433"/>
      <c r="H193" s="433"/>
      <c r="I193" s="433"/>
      <c r="J193" s="433"/>
      <c r="K193" s="433"/>
      <c r="L193" s="433"/>
      <c r="M193" s="433"/>
      <c r="N193" s="433"/>
      <c r="O193" s="433"/>
      <c r="P193" s="433"/>
      <c r="Q193" s="433"/>
      <c r="R193" s="433"/>
      <c r="S193" s="433"/>
      <c r="T193" s="433"/>
      <c r="U193" s="433"/>
      <c r="V193" s="433"/>
      <c r="W193" s="433"/>
      <c r="X193" s="433"/>
      <c r="Y193" s="433"/>
      <c r="Z193" s="433"/>
    </row>
    <row r="194">
      <c r="A194" s="433"/>
      <c r="B194" s="433"/>
      <c r="C194" s="247"/>
      <c r="D194" s="433"/>
      <c r="E194" s="433"/>
      <c r="F194" s="433"/>
      <c r="G194" s="433"/>
      <c r="H194" s="433"/>
      <c r="I194" s="433"/>
      <c r="J194" s="433"/>
      <c r="K194" s="433"/>
      <c r="L194" s="433"/>
      <c r="M194" s="433"/>
      <c r="N194" s="433"/>
      <c r="O194" s="433"/>
      <c r="P194" s="433"/>
      <c r="Q194" s="433"/>
      <c r="R194" s="433"/>
      <c r="S194" s="433"/>
      <c r="T194" s="433"/>
      <c r="U194" s="433"/>
      <c r="V194" s="433"/>
      <c r="W194" s="433"/>
      <c r="X194" s="433"/>
      <c r="Y194" s="433"/>
      <c r="Z194" s="433"/>
    </row>
    <row r="195">
      <c r="A195" s="433"/>
      <c r="B195" s="433"/>
      <c r="C195" s="247"/>
      <c r="D195" s="433"/>
      <c r="E195" s="433"/>
      <c r="F195" s="433"/>
      <c r="G195" s="433"/>
      <c r="H195" s="433"/>
      <c r="I195" s="433"/>
      <c r="J195" s="433"/>
      <c r="K195" s="433"/>
      <c r="L195" s="433"/>
      <c r="M195" s="433"/>
      <c r="N195" s="433"/>
      <c r="O195" s="433"/>
      <c r="P195" s="433"/>
      <c r="Q195" s="433"/>
      <c r="R195" s="433"/>
      <c r="S195" s="433"/>
      <c r="T195" s="433"/>
      <c r="U195" s="433"/>
      <c r="V195" s="433"/>
      <c r="W195" s="433"/>
      <c r="X195" s="433"/>
      <c r="Y195" s="433"/>
      <c r="Z195" s="433"/>
    </row>
    <row r="196">
      <c r="A196" s="433"/>
      <c r="B196" s="433"/>
      <c r="C196" s="247"/>
      <c r="D196" s="433"/>
      <c r="E196" s="433"/>
      <c r="F196" s="433"/>
      <c r="G196" s="433"/>
      <c r="H196" s="433"/>
      <c r="I196" s="433"/>
      <c r="J196" s="433"/>
      <c r="K196" s="433"/>
      <c r="L196" s="433"/>
      <c r="M196" s="433"/>
      <c r="N196" s="433"/>
      <c r="O196" s="433"/>
      <c r="P196" s="433"/>
      <c r="Q196" s="433"/>
      <c r="R196" s="433"/>
      <c r="S196" s="433"/>
      <c r="T196" s="433"/>
      <c r="U196" s="433"/>
      <c r="V196" s="433"/>
      <c r="W196" s="433"/>
      <c r="X196" s="433"/>
      <c r="Y196" s="433"/>
      <c r="Z196" s="433"/>
    </row>
    <row r="197">
      <c r="A197" s="433"/>
      <c r="B197" s="433"/>
      <c r="C197" s="247"/>
      <c r="D197" s="433"/>
      <c r="E197" s="433"/>
      <c r="F197" s="433"/>
      <c r="G197" s="433"/>
      <c r="H197" s="433"/>
      <c r="I197" s="433"/>
      <c r="J197" s="433"/>
      <c r="K197" s="433"/>
      <c r="L197" s="433"/>
      <c r="M197" s="433"/>
      <c r="N197" s="433"/>
      <c r="O197" s="433"/>
      <c r="P197" s="433"/>
      <c r="Q197" s="433"/>
      <c r="R197" s="433"/>
      <c r="S197" s="433"/>
      <c r="T197" s="433"/>
      <c r="U197" s="433"/>
      <c r="V197" s="433"/>
      <c r="W197" s="433"/>
      <c r="X197" s="433"/>
      <c r="Y197" s="433"/>
      <c r="Z197" s="433"/>
    </row>
    <row r="198">
      <c r="A198" s="433"/>
      <c r="B198" s="433"/>
      <c r="C198" s="247"/>
      <c r="D198" s="433"/>
      <c r="E198" s="433"/>
      <c r="F198" s="433"/>
      <c r="G198" s="433"/>
      <c r="H198" s="433"/>
      <c r="I198" s="433"/>
      <c r="J198" s="433"/>
      <c r="K198" s="433"/>
      <c r="L198" s="433"/>
      <c r="M198" s="433"/>
      <c r="N198" s="433"/>
      <c r="O198" s="433"/>
      <c r="P198" s="433"/>
      <c r="Q198" s="433"/>
      <c r="R198" s="433"/>
      <c r="S198" s="433"/>
      <c r="T198" s="433"/>
      <c r="U198" s="433"/>
      <c r="V198" s="433"/>
      <c r="W198" s="433"/>
      <c r="X198" s="433"/>
      <c r="Y198" s="433"/>
      <c r="Z198" s="433"/>
    </row>
    <row r="199">
      <c r="A199" s="433"/>
      <c r="B199" s="433"/>
      <c r="C199" s="247"/>
      <c r="D199" s="433"/>
      <c r="E199" s="433"/>
      <c r="F199" s="433"/>
      <c r="G199" s="433"/>
      <c r="H199" s="433"/>
      <c r="I199" s="433"/>
      <c r="J199" s="433"/>
      <c r="K199" s="433"/>
      <c r="L199" s="433"/>
      <c r="M199" s="433"/>
      <c r="N199" s="433"/>
      <c r="O199" s="433"/>
      <c r="P199" s="433"/>
      <c r="Q199" s="433"/>
      <c r="R199" s="433"/>
      <c r="S199" s="433"/>
      <c r="T199" s="433"/>
      <c r="U199" s="433"/>
      <c r="V199" s="433"/>
      <c r="W199" s="433"/>
      <c r="X199" s="433"/>
      <c r="Y199" s="433"/>
      <c r="Z199" s="433"/>
    </row>
    <row r="200">
      <c r="A200" s="433"/>
      <c r="B200" s="433"/>
      <c r="C200" s="247"/>
      <c r="D200" s="433"/>
      <c r="E200" s="433"/>
      <c r="F200" s="433"/>
      <c r="G200" s="433"/>
      <c r="H200" s="433"/>
      <c r="I200" s="433"/>
      <c r="J200" s="433"/>
      <c r="K200" s="433"/>
      <c r="L200" s="433"/>
      <c r="M200" s="433"/>
      <c r="N200" s="433"/>
      <c r="O200" s="433"/>
      <c r="P200" s="433"/>
      <c r="Q200" s="433"/>
      <c r="R200" s="433"/>
      <c r="S200" s="433"/>
      <c r="T200" s="433"/>
      <c r="U200" s="433"/>
      <c r="V200" s="433"/>
      <c r="W200" s="433"/>
      <c r="X200" s="433"/>
      <c r="Y200" s="433"/>
      <c r="Z200" s="433"/>
    </row>
    <row r="201">
      <c r="A201" s="433"/>
      <c r="B201" s="433"/>
      <c r="C201" s="247"/>
      <c r="D201" s="433"/>
      <c r="E201" s="433"/>
      <c r="F201" s="433"/>
      <c r="G201" s="433"/>
      <c r="H201" s="433"/>
      <c r="I201" s="433"/>
      <c r="J201" s="433"/>
      <c r="K201" s="433"/>
      <c r="L201" s="433"/>
      <c r="M201" s="433"/>
      <c r="N201" s="433"/>
      <c r="O201" s="433"/>
      <c r="P201" s="433"/>
      <c r="Q201" s="433"/>
      <c r="R201" s="433"/>
      <c r="S201" s="433"/>
      <c r="T201" s="433"/>
      <c r="U201" s="433"/>
      <c r="V201" s="433"/>
      <c r="W201" s="433"/>
      <c r="X201" s="433"/>
      <c r="Y201" s="433"/>
      <c r="Z201" s="433"/>
    </row>
    <row r="202">
      <c r="A202" s="433"/>
      <c r="B202" s="433"/>
      <c r="C202" s="247"/>
      <c r="D202" s="433"/>
      <c r="E202" s="433"/>
      <c r="F202" s="433"/>
      <c r="G202" s="433"/>
      <c r="H202" s="433"/>
      <c r="I202" s="433"/>
      <c r="J202" s="433"/>
      <c r="K202" s="433"/>
      <c r="L202" s="433"/>
      <c r="M202" s="433"/>
      <c r="N202" s="433"/>
      <c r="O202" s="433"/>
      <c r="P202" s="433"/>
      <c r="Q202" s="433"/>
      <c r="R202" s="433"/>
      <c r="S202" s="433"/>
      <c r="T202" s="433"/>
      <c r="U202" s="433"/>
      <c r="V202" s="433"/>
      <c r="W202" s="433"/>
      <c r="X202" s="433"/>
      <c r="Y202" s="433"/>
      <c r="Z202" s="433"/>
    </row>
    <row r="203">
      <c r="A203" s="433"/>
      <c r="B203" s="433"/>
      <c r="C203" s="247"/>
      <c r="D203" s="433"/>
      <c r="E203" s="433"/>
      <c r="F203" s="433"/>
      <c r="G203" s="433"/>
      <c r="H203" s="433"/>
      <c r="I203" s="433"/>
      <c r="J203" s="433"/>
      <c r="K203" s="433"/>
      <c r="L203" s="433"/>
      <c r="M203" s="433"/>
      <c r="N203" s="433"/>
      <c r="O203" s="433"/>
      <c r="P203" s="433"/>
      <c r="Q203" s="433"/>
      <c r="R203" s="433"/>
      <c r="S203" s="433"/>
      <c r="T203" s="433"/>
      <c r="U203" s="433"/>
      <c r="V203" s="433"/>
      <c r="W203" s="433"/>
      <c r="X203" s="433"/>
      <c r="Y203" s="433"/>
      <c r="Z203" s="433"/>
    </row>
    <row r="204">
      <c r="A204" s="433"/>
      <c r="B204" s="433"/>
      <c r="C204" s="247"/>
      <c r="D204" s="433"/>
      <c r="E204" s="433"/>
      <c r="F204" s="433"/>
      <c r="G204" s="433"/>
      <c r="H204" s="433"/>
      <c r="I204" s="433"/>
      <c r="J204" s="433"/>
      <c r="K204" s="433"/>
      <c r="L204" s="433"/>
      <c r="M204" s="433"/>
      <c r="N204" s="433"/>
      <c r="O204" s="433"/>
      <c r="P204" s="433"/>
      <c r="Q204" s="433"/>
      <c r="R204" s="433"/>
      <c r="S204" s="433"/>
      <c r="T204" s="433"/>
      <c r="U204" s="433"/>
      <c r="V204" s="433"/>
      <c r="W204" s="433"/>
      <c r="X204" s="433"/>
      <c r="Y204" s="433"/>
      <c r="Z204" s="433"/>
    </row>
    <row r="205">
      <c r="A205" s="433"/>
      <c r="B205" s="433"/>
      <c r="C205" s="247"/>
      <c r="D205" s="433"/>
      <c r="E205" s="433"/>
      <c r="F205" s="433"/>
      <c r="G205" s="433"/>
      <c r="H205" s="433"/>
      <c r="I205" s="433"/>
      <c r="J205" s="433"/>
      <c r="K205" s="433"/>
      <c r="L205" s="433"/>
      <c r="M205" s="433"/>
      <c r="N205" s="433"/>
      <c r="O205" s="433"/>
      <c r="P205" s="433"/>
      <c r="Q205" s="433"/>
      <c r="R205" s="433"/>
      <c r="S205" s="433"/>
      <c r="T205" s="433"/>
      <c r="U205" s="433"/>
      <c r="V205" s="433"/>
      <c r="W205" s="433"/>
      <c r="X205" s="433"/>
      <c r="Y205" s="433"/>
      <c r="Z205" s="433"/>
    </row>
    <row r="206">
      <c r="A206" s="433"/>
      <c r="B206" s="433"/>
      <c r="C206" s="247"/>
      <c r="D206" s="433"/>
      <c r="E206" s="433"/>
      <c r="F206" s="433"/>
      <c r="G206" s="433"/>
      <c r="H206" s="433"/>
      <c r="I206" s="433"/>
      <c r="J206" s="433"/>
      <c r="K206" s="433"/>
      <c r="L206" s="433"/>
      <c r="M206" s="433"/>
      <c r="N206" s="433"/>
      <c r="O206" s="433"/>
      <c r="P206" s="433"/>
      <c r="Q206" s="433"/>
      <c r="R206" s="433"/>
      <c r="S206" s="433"/>
      <c r="T206" s="433"/>
      <c r="U206" s="433"/>
      <c r="V206" s="433"/>
      <c r="W206" s="433"/>
      <c r="X206" s="433"/>
      <c r="Y206" s="433"/>
      <c r="Z206" s="433"/>
    </row>
    <row r="207">
      <c r="A207" s="433"/>
      <c r="B207" s="433"/>
      <c r="C207" s="247"/>
      <c r="D207" s="433"/>
      <c r="E207" s="433"/>
      <c r="F207" s="433"/>
      <c r="G207" s="433"/>
      <c r="H207" s="433"/>
      <c r="I207" s="433"/>
      <c r="J207" s="433"/>
      <c r="K207" s="433"/>
      <c r="L207" s="433"/>
      <c r="M207" s="433"/>
      <c r="N207" s="433"/>
      <c r="O207" s="433"/>
      <c r="P207" s="433"/>
      <c r="Q207" s="433"/>
      <c r="R207" s="433"/>
      <c r="S207" s="433"/>
      <c r="T207" s="433"/>
      <c r="U207" s="433"/>
      <c r="V207" s="433"/>
      <c r="W207" s="433"/>
      <c r="X207" s="433"/>
      <c r="Y207" s="433"/>
      <c r="Z207" s="433"/>
    </row>
    <row r="208">
      <c r="A208" s="433"/>
      <c r="B208" s="433"/>
      <c r="C208" s="247"/>
      <c r="D208" s="433"/>
      <c r="E208" s="433"/>
      <c r="F208" s="433"/>
      <c r="G208" s="433"/>
      <c r="H208" s="433"/>
      <c r="I208" s="433"/>
      <c r="J208" s="433"/>
      <c r="K208" s="433"/>
      <c r="L208" s="433"/>
      <c r="M208" s="433"/>
      <c r="N208" s="433"/>
      <c r="O208" s="433"/>
      <c r="P208" s="433"/>
      <c r="Q208" s="433"/>
      <c r="R208" s="433"/>
      <c r="S208" s="433"/>
      <c r="T208" s="433"/>
      <c r="U208" s="433"/>
      <c r="V208" s="433"/>
      <c r="W208" s="433"/>
      <c r="X208" s="433"/>
      <c r="Y208" s="433"/>
      <c r="Z208" s="433"/>
    </row>
    <row r="209">
      <c r="A209" s="433"/>
      <c r="B209" s="433"/>
      <c r="C209" s="247"/>
      <c r="D209" s="433"/>
      <c r="E209" s="433"/>
      <c r="F209" s="433"/>
      <c r="G209" s="433"/>
      <c r="H209" s="433"/>
      <c r="I209" s="433"/>
      <c r="J209" s="433"/>
      <c r="K209" s="433"/>
      <c r="L209" s="433"/>
      <c r="M209" s="433"/>
      <c r="N209" s="433"/>
      <c r="O209" s="433"/>
      <c r="P209" s="433"/>
      <c r="Q209" s="433"/>
      <c r="R209" s="433"/>
      <c r="S209" s="433"/>
      <c r="T209" s="433"/>
      <c r="U209" s="433"/>
      <c r="V209" s="433"/>
      <c r="W209" s="433"/>
      <c r="X209" s="433"/>
      <c r="Y209" s="433"/>
      <c r="Z209" s="433"/>
    </row>
    <row r="210">
      <c r="A210" s="433"/>
      <c r="B210" s="433"/>
      <c r="C210" s="247"/>
      <c r="D210" s="433"/>
      <c r="E210" s="433"/>
      <c r="F210" s="433"/>
      <c r="G210" s="433"/>
      <c r="H210" s="433"/>
      <c r="I210" s="433"/>
      <c r="J210" s="433"/>
      <c r="K210" s="433"/>
      <c r="L210" s="433"/>
      <c r="M210" s="433"/>
      <c r="N210" s="433"/>
      <c r="O210" s="433"/>
      <c r="P210" s="433"/>
      <c r="Q210" s="433"/>
      <c r="R210" s="433"/>
      <c r="S210" s="433"/>
      <c r="T210" s="433"/>
      <c r="U210" s="433"/>
      <c r="V210" s="433"/>
      <c r="W210" s="433"/>
      <c r="X210" s="433"/>
      <c r="Y210" s="433"/>
      <c r="Z210" s="433"/>
    </row>
    <row r="211">
      <c r="A211" s="433"/>
      <c r="B211" s="433"/>
      <c r="C211" s="247"/>
      <c r="D211" s="433"/>
      <c r="E211" s="433"/>
      <c r="F211" s="433"/>
      <c r="G211" s="433"/>
      <c r="H211" s="433"/>
      <c r="I211" s="433"/>
      <c r="J211" s="433"/>
      <c r="K211" s="433"/>
      <c r="L211" s="433"/>
      <c r="M211" s="433"/>
      <c r="N211" s="433"/>
      <c r="O211" s="433"/>
      <c r="P211" s="433"/>
      <c r="Q211" s="433"/>
      <c r="R211" s="433"/>
      <c r="S211" s="433"/>
      <c r="T211" s="433"/>
      <c r="U211" s="433"/>
      <c r="V211" s="433"/>
      <c r="W211" s="433"/>
      <c r="X211" s="433"/>
      <c r="Y211" s="433"/>
      <c r="Z211" s="433"/>
    </row>
    <row r="212">
      <c r="A212" s="433"/>
      <c r="B212" s="433"/>
      <c r="C212" s="247"/>
      <c r="D212" s="433"/>
      <c r="E212" s="433"/>
      <c r="F212" s="433"/>
      <c r="G212" s="433"/>
      <c r="H212" s="433"/>
      <c r="I212" s="433"/>
      <c r="J212" s="433"/>
      <c r="K212" s="433"/>
      <c r="L212" s="433"/>
      <c r="M212" s="433"/>
      <c r="N212" s="433"/>
      <c r="O212" s="433"/>
      <c r="P212" s="433"/>
      <c r="Q212" s="433"/>
      <c r="R212" s="433"/>
      <c r="S212" s="433"/>
      <c r="T212" s="433"/>
      <c r="U212" s="433"/>
      <c r="V212" s="433"/>
      <c r="W212" s="433"/>
      <c r="X212" s="433"/>
      <c r="Y212" s="433"/>
      <c r="Z212" s="433"/>
    </row>
    <row r="213">
      <c r="A213" s="433"/>
      <c r="B213" s="433"/>
      <c r="C213" s="247"/>
      <c r="D213" s="433"/>
      <c r="E213" s="433"/>
      <c r="F213" s="433"/>
      <c r="G213" s="433"/>
      <c r="H213" s="433"/>
      <c r="I213" s="433"/>
      <c r="J213" s="433"/>
      <c r="K213" s="433"/>
      <c r="L213" s="433"/>
      <c r="M213" s="433"/>
      <c r="N213" s="433"/>
      <c r="O213" s="433"/>
      <c r="P213" s="433"/>
      <c r="Q213" s="433"/>
      <c r="R213" s="433"/>
      <c r="S213" s="433"/>
      <c r="T213" s="433"/>
      <c r="U213" s="433"/>
      <c r="V213" s="433"/>
      <c r="W213" s="433"/>
      <c r="X213" s="433"/>
      <c r="Y213" s="433"/>
      <c r="Z213" s="433"/>
    </row>
    <row r="214">
      <c r="A214" s="433"/>
      <c r="B214" s="433"/>
      <c r="C214" s="247"/>
      <c r="D214" s="433"/>
      <c r="E214" s="433"/>
      <c r="F214" s="433"/>
      <c r="G214" s="433"/>
      <c r="H214" s="433"/>
      <c r="I214" s="433"/>
      <c r="J214" s="433"/>
      <c r="K214" s="433"/>
      <c r="L214" s="433"/>
      <c r="M214" s="433"/>
      <c r="N214" s="433"/>
      <c r="O214" s="433"/>
      <c r="P214" s="433"/>
      <c r="Q214" s="433"/>
      <c r="R214" s="433"/>
      <c r="S214" s="433"/>
      <c r="T214" s="433"/>
      <c r="U214" s="433"/>
      <c r="V214" s="433"/>
      <c r="W214" s="433"/>
      <c r="X214" s="433"/>
      <c r="Y214" s="433"/>
      <c r="Z214" s="433"/>
    </row>
    <row r="215">
      <c r="A215" s="433"/>
      <c r="B215" s="433"/>
      <c r="C215" s="247"/>
      <c r="D215" s="433"/>
      <c r="E215" s="433"/>
      <c r="F215" s="433"/>
      <c r="G215" s="433"/>
      <c r="H215" s="433"/>
      <c r="I215" s="433"/>
      <c r="J215" s="433"/>
      <c r="K215" s="433"/>
      <c r="L215" s="433"/>
      <c r="M215" s="433"/>
      <c r="N215" s="433"/>
      <c r="O215" s="433"/>
      <c r="P215" s="433"/>
      <c r="Q215" s="433"/>
      <c r="R215" s="433"/>
      <c r="S215" s="433"/>
      <c r="T215" s="433"/>
      <c r="U215" s="433"/>
      <c r="V215" s="433"/>
      <c r="W215" s="433"/>
      <c r="X215" s="433"/>
      <c r="Y215" s="433"/>
      <c r="Z215" s="433"/>
    </row>
    <row r="216">
      <c r="A216" s="433"/>
      <c r="B216" s="433"/>
      <c r="C216" s="247"/>
      <c r="D216" s="433"/>
      <c r="E216" s="433"/>
      <c r="F216" s="433"/>
      <c r="G216" s="433"/>
      <c r="H216" s="433"/>
      <c r="I216" s="433"/>
      <c r="J216" s="433"/>
      <c r="K216" s="433"/>
      <c r="L216" s="433"/>
      <c r="M216" s="433"/>
      <c r="N216" s="433"/>
      <c r="O216" s="433"/>
      <c r="P216" s="433"/>
      <c r="Q216" s="433"/>
      <c r="R216" s="433"/>
      <c r="S216" s="433"/>
      <c r="T216" s="433"/>
      <c r="U216" s="433"/>
      <c r="V216" s="433"/>
      <c r="W216" s="433"/>
      <c r="X216" s="433"/>
      <c r="Y216" s="433"/>
      <c r="Z216" s="433"/>
    </row>
    <row r="217">
      <c r="A217" s="433"/>
      <c r="B217" s="433"/>
      <c r="C217" s="247"/>
      <c r="D217" s="433"/>
      <c r="E217" s="433"/>
      <c r="F217" s="433"/>
      <c r="G217" s="433"/>
      <c r="H217" s="433"/>
      <c r="I217" s="433"/>
      <c r="J217" s="433"/>
      <c r="K217" s="433"/>
      <c r="L217" s="433"/>
      <c r="M217" s="433"/>
      <c r="N217" s="433"/>
      <c r="O217" s="433"/>
      <c r="P217" s="433"/>
      <c r="Q217" s="433"/>
      <c r="R217" s="433"/>
      <c r="S217" s="433"/>
      <c r="T217" s="433"/>
      <c r="U217" s="433"/>
      <c r="V217" s="433"/>
      <c r="W217" s="433"/>
      <c r="X217" s="433"/>
      <c r="Y217" s="433"/>
      <c r="Z217" s="433"/>
    </row>
    <row r="218">
      <c r="A218" s="433"/>
      <c r="B218" s="433"/>
      <c r="C218" s="247"/>
      <c r="D218" s="433"/>
      <c r="E218" s="433"/>
      <c r="F218" s="433"/>
      <c r="G218" s="433"/>
      <c r="H218" s="433"/>
      <c r="I218" s="433"/>
      <c r="J218" s="433"/>
      <c r="K218" s="433"/>
      <c r="L218" s="433"/>
      <c r="M218" s="433"/>
      <c r="N218" s="433"/>
      <c r="O218" s="433"/>
      <c r="P218" s="433"/>
      <c r="Q218" s="433"/>
      <c r="R218" s="433"/>
      <c r="S218" s="433"/>
      <c r="T218" s="433"/>
      <c r="U218" s="433"/>
      <c r="V218" s="433"/>
      <c r="W218" s="433"/>
      <c r="X218" s="433"/>
      <c r="Y218" s="433"/>
      <c r="Z218" s="433"/>
    </row>
    <row r="219">
      <c r="A219" s="433"/>
      <c r="B219" s="433"/>
      <c r="C219" s="247"/>
      <c r="D219" s="433"/>
      <c r="E219" s="433"/>
      <c r="F219" s="433"/>
      <c r="G219" s="433"/>
      <c r="H219" s="433"/>
      <c r="I219" s="433"/>
      <c r="J219" s="433"/>
      <c r="K219" s="433"/>
      <c r="L219" s="433"/>
      <c r="M219" s="433"/>
      <c r="N219" s="433"/>
      <c r="O219" s="433"/>
      <c r="P219" s="433"/>
      <c r="Q219" s="433"/>
      <c r="R219" s="433"/>
      <c r="S219" s="433"/>
      <c r="T219" s="433"/>
      <c r="U219" s="433"/>
      <c r="V219" s="433"/>
      <c r="W219" s="433"/>
      <c r="X219" s="433"/>
      <c r="Y219" s="433"/>
      <c r="Z219" s="433"/>
    </row>
    <row r="220">
      <c r="A220" s="433"/>
      <c r="B220" s="433"/>
      <c r="C220" s="247"/>
      <c r="D220" s="433"/>
      <c r="E220" s="433"/>
      <c r="F220" s="433"/>
      <c r="G220" s="433"/>
      <c r="H220" s="433"/>
      <c r="I220" s="433"/>
      <c r="J220" s="433"/>
      <c r="K220" s="433"/>
      <c r="L220" s="433"/>
      <c r="M220" s="433"/>
      <c r="N220" s="433"/>
      <c r="O220" s="433"/>
      <c r="P220" s="433"/>
      <c r="Q220" s="433"/>
      <c r="R220" s="433"/>
      <c r="S220" s="433"/>
      <c r="T220" s="433"/>
      <c r="U220" s="433"/>
      <c r="V220" s="433"/>
      <c r="W220" s="433"/>
      <c r="X220" s="433"/>
      <c r="Y220" s="433"/>
      <c r="Z220" s="433"/>
    </row>
    <row r="221">
      <c r="A221" s="433"/>
      <c r="B221" s="433"/>
      <c r="C221" s="247"/>
      <c r="D221" s="433"/>
      <c r="E221" s="433"/>
      <c r="F221" s="433"/>
      <c r="G221" s="433"/>
      <c r="H221" s="433"/>
      <c r="I221" s="433"/>
      <c r="J221" s="433"/>
      <c r="K221" s="433"/>
      <c r="L221" s="433"/>
      <c r="M221" s="433"/>
      <c r="N221" s="433"/>
      <c r="O221" s="433"/>
      <c r="P221" s="433"/>
      <c r="Q221" s="433"/>
      <c r="R221" s="433"/>
      <c r="S221" s="433"/>
      <c r="T221" s="433"/>
      <c r="U221" s="433"/>
      <c r="V221" s="433"/>
      <c r="W221" s="433"/>
      <c r="X221" s="433"/>
      <c r="Y221" s="433"/>
      <c r="Z221" s="433"/>
    </row>
    <row r="222">
      <c r="A222" s="433"/>
      <c r="B222" s="433"/>
      <c r="C222" s="247"/>
      <c r="D222" s="433"/>
      <c r="E222" s="433"/>
      <c r="F222" s="433"/>
      <c r="G222" s="433"/>
      <c r="H222" s="433"/>
      <c r="I222" s="433"/>
      <c r="J222" s="433"/>
      <c r="K222" s="433"/>
      <c r="L222" s="433"/>
      <c r="M222" s="433"/>
      <c r="N222" s="433"/>
      <c r="O222" s="433"/>
      <c r="P222" s="433"/>
      <c r="Q222" s="433"/>
      <c r="R222" s="433"/>
      <c r="S222" s="433"/>
      <c r="T222" s="433"/>
      <c r="U222" s="433"/>
      <c r="V222" s="433"/>
      <c r="W222" s="433"/>
      <c r="X222" s="433"/>
      <c r="Y222" s="433"/>
      <c r="Z222" s="433"/>
    </row>
    <row r="223">
      <c r="A223" s="433"/>
      <c r="B223" s="433"/>
      <c r="C223" s="247"/>
      <c r="D223" s="433"/>
      <c r="E223" s="433"/>
      <c r="F223" s="433"/>
      <c r="G223" s="433"/>
      <c r="H223" s="433"/>
      <c r="I223" s="433"/>
      <c r="J223" s="433"/>
      <c r="K223" s="433"/>
      <c r="L223" s="433"/>
      <c r="M223" s="433"/>
      <c r="N223" s="433"/>
      <c r="O223" s="433"/>
      <c r="P223" s="433"/>
      <c r="Q223" s="433"/>
      <c r="R223" s="433"/>
      <c r="S223" s="433"/>
      <c r="T223" s="433"/>
      <c r="U223" s="433"/>
      <c r="V223" s="433"/>
      <c r="W223" s="433"/>
      <c r="X223" s="433"/>
      <c r="Y223" s="433"/>
      <c r="Z223" s="433"/>
    </row>
    <row r="224">
      <c r="A224" s="433"/>
      <c r="B224" s="433"/>
      <c r="C224" s="247"/>
      <c r="D224" s="433"/>
      <c r="E224" s="433"/>
      <c r="F224" s="433"/>
      <c r="G224" s="433"/>
      <c r="H224" s="433"/>
      <c r="I224" s="433"/>
      <c r="J224" s="433"/>
      <c r="K224" s="433"/>
      <c r="L224" s="433"/>
      <c r="M224" s="433"/>
      <c r="N224" s="433"/>
      <c r="O224" s="433"/>
      <c r="P224" s="433"/>
      <c r="Q224" s="433"/>
      <c r="R224" s="433"/>
      <c r="S224" s="433"/>
      <c r="T224" s="433"/>
      <c r="U224" s="433"/>
      <c r="V224" s="433"/>
      <c r="W224" s="433"/>
      <c r="X224" s="433"/>
      <c r="Y224" s="433"/>
      <c r="Z224" s="433"/>
    </row>
    <row r="225">
      <c r="A225" s="433"/>
      <c r="B225" s="433"/>
      <c r="C225" s="247"/>
      <c r="D225" s="433"/>
      <c r="E225" s="433"/>
      <c r="F225" s="433"/>
      <c r="G225" s="433"/>
      <c r="H225" s="433"/>
      <c r="I225" s="433"/>
      <c r="J225" s="433"/>
      <c r="K225" s="433"/>
      <c r="L225" s="433"/>
      <c r="M225" s="433"/>
      <c r="N225" s="433"/>
      <c r="O225" s="433"/>
      <c r="P225" s="433"/>
      <c r="Q225" s="433"/>
      <c r="R225" s="433"/>
      <c r="S225" s="433"/>
      <c r="T225" s="433"/>
      <c r="U225" s="433"/>
      <c r="V225" s="433"/>
      <c r="W225" s="433"/>
      <c r="X225" s="433"/>
      <c r="Y225" s="433"/>
      <c r="Z225" s="433"/>
    </row>
    <row r="226">
      <c r="A226" s="433"/>
      <c r="B226" s="433"/>
      <c r="C226" s="247"/>
      <c r="D226" s="433"/>
      <c r="E226" s="433"/>
      <c r="F226" s="433"/>
      <c r="G226" s="433"/>
      <c r="H226" s="433"/>
      <c r="I226" s="433"/>
      <c r="J226" s="433"/>
      <c r="K226" s="433"/>
      <c r="L226" s="433"/>
      <c r="M226" s="433"/>
      <c r="N226" s="433"/>
      <c r="O226" s="433"/>
      <c r="P226" s="433"/>
      <c r="Q226" s="433"/>
      <c r="R226" s="433"/>
      <c r="S226" s="433"/>
      <c r="T226" s="433"/>
      <c r="U226" s="433"/>
      <c r="V226" s="433"/>
      <c r="W226" s="433"/>
      <c r="X226" s="433"/>
      <c r="Y226" s="433"/>
      <c r="Z226" s="433"/>
    </row>
    <row r="227">
      <c r="A227" s="433"/>
      <c r="B227" s="433"/>
      <c r="C227" s="247"/>
      <c r="D227" s="433"/>
      <c r="E227" s="433"/>
      <c r="F227" s="433"/>
      <c r="G227" s="433"/>
      <c r="H227" s="433"/>
      <c r="I227" s="433"/>
      <c r="J227" s="433"/>
      <c r="K227" s="433"/>
      <c r="L227" s="433"/>
      <c r="M227" s="433"/>
      <c r="N227" s="433"/>
      <c r="O227" s="433"/>
      <c r="P227" s="433"/>
      <c r="Q227" s="433"/>
      <c r="R227" s="433"/>
      <c r="S227" s="433"/>
      <c r="T227" s="433"/>
      <c r="U227" s="433"/>
      <c r="V227" s="433"/>
      <c r="W227" s="433"/>
      <c r="X227" s="433"/>
      <c r="Y227" s="433"/>
      <c r="Z227" s="433"/>
    </row>
    <row r="228">
      <c r="A228" s="433"/>
      <c r="B228" s="433"/>
      <c r="C228" s="247"/>
      <c r="D228" s="433"/>
      <c r="E228" s="433"/>
      <c r="F228" s="433"/>
      <c r="G228" s="433"/>
      <c r="H228" s="433"/>
      <c r="I228" s="433"/>
      <c r="J228" s="433"/>
      <c r="K228" s="433"/>
      <c r="L228" s="433"/>
      <c r="M228" s="433"/>
      <c r="N228" s="433"/>
      <c r="O228" s="433"/>
      <c r="P228" s="433"/>
      <c r="Q228" s="433"/>
      <c r="R228" s="433"/>
      <c r="S228" s="433"/>
      <c r="T228" s="433"/>
      <c r="U228" s="433"/>
      <c r="V228" s="433"/>
      <c r="W228" s="433"/>
      <c r="X228" s="433"/>
      <c r="Y228" s="433"/>
      <c r="Z228" s="433"/>
    </row>
    <row r="229">
      <c r="A229" s="433"/>
      <c r="B229" s="433"/>
      <c r="C229" s="247"/>
      <c r="D229" s="433"/>
      <c r="E229" s="433"/>
      <c r="F229" s="433"/>
      <c r="G229" s="433"/>
      <c r="H229" s="433"/>
      <c r="I229" s="433"/>
      <c r="J229" s="433"/>
      <c r="K229" s="433"/>
      <c r="L229" s="433"/>
      <c r="M229" s="433"/>
      <c r="N229" s="433"/>
      <c r="O229" s="433"/>
      <c r="P229" s="433"/>
      <c r="Q229" s="433"/>
      <c r="R229" s="433"/>
      <c r="S229" s="433"/>
      <c r="T229" s="433"/>
      <c r="U229" s="433"/>
      <c r="V229" s="433"/>
      <c r="W229" s="433"/>
      <c r="X229" s="433"/>
      <c r="Y229" s="433"/>
      <c r="Z229" s="433"/>
    </row>
    <row r="230">
      <c r="A230" s="433"/>
      <c r="B230" s="433"/>
      <c r="C230" s="247"/>
      <c r="D230" s="433"/>
      <c r="E230" s="433"/>
      <c r="F230" s="433"/>
      <c r="G230" s="433"/>
      <c r="H230" s="433"/>
      <c r="I230" s="433"/>
      <c r="J230" s="433"/>
      <c r="K230" s="433"/>
      <c r="L230" s="433"/>
      <c r="M230" s="433"/>
      <c r="N230" s="433"/>
      <c r="O230" s="433"/>
      <c r="P230" s="433"/>
      <c r="Q230" s="433"/>
      <c r="R230" s="433"/>
      <c r="S230" s="433"/>
      <c r="T230" s="433"/>
      <c r="U230" s="433"/>
      <c r="V230" s="433"/>
      <c r="W230" s="433"/>
      <c r="X230" s="433"/>
      <c r="Y230" s="433"/>
      <c r="Z230" s="433"/>
    </row>
    <row r="231">
      <c r="A231" s="433"/>
      <c r="B231" s="433"/>
      <c r="C231" s="247"/>
      <c r="D231" s="433"/>
      <c r="E231" s="433"/>
      <c r="F231" s="433"/>
      <c r="G231" s="433"/>
      <c r="H231" s="433"/>
      <c r="I231" s="433"/>
      <c r="J231" s="433"/>
      <c r="K231" s="433"/>
      <c r="L231" s="433"/>
      <c r="M231" s="433"/>
      <c r="N231" s="433"/>
      <c r="O231" s="433"/>
      <c r="P231" s="433"/>
      <c r="Q231" s="433"/>
      <c r="R231" s="433"/>
      <c r="S231" s="433"/>
      <c r="T231" s="433"/>
      <c r="U231" s="433"/>
      <c r="V231" s="433"/>
      <c r="W231" s="433"/>
      <c r="X231" s="433"/>
      <c r="Y231" s="433"/>
      <c r="Z231" s="433"/>
    </row>
    <row r="232">
      <c r="A232" s="433"/>
      <c r="B232" s="433"/>
      <c r="C232" s="247"/>
      <c r="D232" s="433"/>
      <c r="E232" s="433"/>
      <c r="F232" s="433"/>
      <c r="G232" s="433"/>
      <c r="H232" s="433"/>
      <c r="I232" s="433"/>
      <c r="J232" s="433"/>
      <c r="K232" s="433"/>
      <c r="L232" s="433"/>
      <c r="M232" s="433"/>
      <c r="N232" s="433"/>
      <c r="O232" s="433"/>
      <c r="P232" s="433"/>
      <c r="Q232" s="433"/>
      <c r="R232" s="433"/>
      <c r="S232" s="433"/>
      <c r="T232" s="433"/>
      <c r="U232" s="433"/>
      <c r="V232" s="433"/>
      <c r="W232" s="433"/>
      <c r="X232" s="433"/>
      <c r="Y232" s="433"/>
      <c r="Z232" s="433"/>
    </row>
    <row r="233">
      <c r="A233" s="433"/>
      <c r="B233" s="433"/>
      <c r="C233" s="247"/>
      <c r="D233" s="433"/>
      <c r="E233" s="433"/>
      <c r="F233" s="433"/>
      <c r="G233" s="433"/>
      <c r="H233" s="433"/>
      <c r="I233" s="433"/>
      <c r="J233" s="433"/>
      <c r="K233" s="433"/>
      <c r="L233" s="433"/>
      <c r="M233" s="433"/>
      <c r="N233" s="433"/>
      <c r="O233" s="433"/>
      <c r="P233" s="433"/>
      <c r="Q233" s="433"/>
      <c r="R233" s="433"/>
      <c r="S233" s="433"/>
      <c r="T233" s="433"/>
      <c r="U233" s="433"/>
      <c r="V233" s="433"/>
      <c r="W233" s="433"/>
      <c r="X233" s="433"/>
      <c r="Y233" s="433"/>
      <c r="Z233" s="433"/>
    </row>
    <row r="234">
      <c r="A234" s="433"/>
      <c r="B234" s="433"/>
      <c r="C234" s="247"/>
      <c r="D234" s="433"/>
      <c r="E234" s="433"/>
      <c r="F234" s="433"/>
      <c r="G234" s="433"/>
      <c r="H234" s="433"/>
      <c r="I234" s="433"/>
      <c r="J234" s="433"/>
      <c r="K234" s="433"/>
      <c r="L234" s="433"/>
      <c r="M234" s="433"/>
      <c r="N234" s="433"/>
      <c r="O234" s="433"/>
      <c r="P234" s="433"/>
      <c r="Q234" s="433"/>
      <c r="R234" s="433"/>
      <c r="S234" s="433"/>
      <c r="T234" s="433"/>
      <c r="U234" s="433"/>
      <c r="V234" s="433"/>
      <c r="W234" s="433"/>
      <c r="X234" s="433"/>
      <c r="Y234" s="433"/>
      <c r="Z234" s="433"/>
    </row>
    <row r="235">
      <c r="A235" s="433"/>
      <c r="B235" s="433"/>
      <c r="C235" s="247"/>
      <c r="D235" s="433"/>
      <c r="E235" s="433"/>
      <c r="F235" s="433"/>
      <c r="G235" s="433"/>
      <c r="H235" s="433"/>
      <c r="I235" s="433"/>
      <c r="J235" s="433"/>
      <c r="K235" s="433"/>
      <c r="L235" s="433"/>
      <c r="M235" s="433"/>
      <c r="N235" s="433"/>
      <c r="O235" s="433"/>
      <c r="P235" s="433"/>
      <c r="Q235" s="433"/>
      <c r="R235" s="433"/>
      <c r="S235" s="433"/>
      <c r="T235" s="433"/>
      <c r="U235" s="433"/>
      <c r="V235" s="433"/>
      <c r="W235" s="433"/>
      <c r="X235" s="433"/>
      <c r="Y235" s="433"/>
      <c r="Z235" s="433"/>
    </row>
    <row r="236">
      <c r="A236" s="433"/>
      <c r="B236" s="433"/>
      <c r="C236" s="247"/>
      <c r="D236" s="433"/>
      <c r="E236" s="433"/>
      <c r="F236" s="433"/>
      <c r="G236" s="433"/>
      <c r="H236" s="433"/>
      <c r="I236" s="433"/>
      <c r="J236" s="433"/>
      <c r="K236" s="433"/>
      <c r="L236" s="433"/>
      <c r="M236" s="433"/>
      <c r="N236" s="433"/>
      <c r="O236" s="433"/>
      <c r="P236" s="433"/>
      <c r="Q236" s="433"/>
      <c r="R236" s="433"/>
      <c r="S236" s="433"/>
      <c r="T236" s="433"/>
      <c r="U236" s="433"/>
      <c r="V236" s="433"/>
      <c r="W236" s="433"/>
      <c r="X236" s="433"/>
      <c r="Y236" s="433"/>
      <c r="Z236" s="433"/>
    </row>
    <row r="237">
      <c r="A237" s="433"/>
      <c r="B237" s="433"/>
      <c r="C237" s="247"/>
      <c r="D237" s="433"/>
      <c r="E237" s="433"/>
      <c r="F237" s="433"/>
      <c r="G237" s="433"/>
      <c r="H237" s="433"/>
      <c r="I237" s="433"/>
      <c r="J237" s="433"/>
      <c r="K237" s="433"/>
      <c r="L237" s="433"/>
      <c r="M237" s="433"/>
      <c r="N237" s="433"/>
      <c r="O237" s="433"/>
      <c r="P237" s="433"/>
      <c r="Q237" s="433"/>
      <c r="R237" s="433"/>
      <c r="S237" s="433"/>
      <c r="T237" s="433"/>
      <c r="U237" s="433"/>
      <c r="V237" s="433"/>
      <c r="W237" s="433"/>
      <c r="X237" s="433"/>
      <c r="Y237" s="433"/>
      <c r="Z237" s="433"/>
    </row>
    <row r="238">
      <c r="A238" s="433"/>
      <c r="B238" s="433"/>
      <c r="C238" s="247"/>
      <c r="D238" s="433"/>
      <c r="E238" s="433"/>
      <c r="F238" s="433"/>
      <c r="G238" s="433"/>
      <c r="H238" s="433"/>
      <c r="I238" s="433"/>
      <c r="J238" s="433"/>
      <c r="K238" s="433"/>
      <c r="L238" s="433"/>
      <c r="M238" s="433"/>
      <c r="N238" s="433"/>
      <c r="O238" s="433"/>
      <c r="P238" s="433"/>
      <c r="Q238" s="433"/>
      <c r="R238" s="433"/>
      <c r="S238" s="433"/>
      <c r="T238" s="433"/>
      <c r="U238" s="433"/>
      <c r="V238" s="433"/>
      <c r="W238" s="433"/>
      <c r="X238" s="433"/>
      <c r="Y238" s="433"/>
      <c r="Z238" s="433"/>
    </row>
    <row r="239">
      <c r="A239" s="433"/>
      <c r="B239" s="433"/>
      <c r="C239" s="247"/>
      <c r="D239" s="433"/>
      <c r="E239" s="433"/>
      <c r="F239" s="433"/>
      <c r="G239" s="433"/>
      <c r="H239" s="433"/>
      <c r="I239" s="433"/>
      <c r="J239" s="433"/>
      <c r="K239" s="433"/>
      <c r="L239" s="433"/>
      <c r="M239" s="433"/>
      <c r="N239" s="433"/>
      <c r="O239" s="433"/>
      <c r="P239" s="433"/>
      <c r="Q239" s="433"/>
      <c r="R239" s="433"/>
      <c r="S239" s="433"/>
      <c r="T239" s="433"/>
      <c r="U239" s="433"/>
      <c r="V239" s="433"/>
      <c r="W239" s="433"/>
      <c r="X239" s="433"/>
      <c r="Y239" s="433"/>
      <c r="Z239" s="433"/>
    </row>
    <row r="240">
      <c r="A240" s="433"/>
      <c r="B240" s="433"/>
      <c r="C240" s="247"/>
      <c r="D240" s="433"/>
      <c r="E240" s="433"/>
      <c r="F240" s="433"/>
      <c r="G240" s="433"/>
      <c r="H240" s="433"/>
      <c r="I240" s="433"/>
      <c r="J240" s="433"/>
      <c r="K240" s="433"/>
      <c r="L240" s="433"/>
      <c r="M240" s="433"/>
      <c r="N240" s="433"/>
      <c r="O240" s="433"/>
      <c r="P240" s="433"/>
      <c r="Q240" s="433"/>
      <c r="R240" s="433"/>
      <c r="S240" s="433"/>
      <c r="T240" s="433"/>
      <c r="U240" s="433"/>
      <c r="V240" s="433"/>
      <c r="W240" s="433"/>
      <c r="X240" s="433"/>
      <c r="Y240" s="433"/>
      <c r="Z240" s="433"/>
    </row>
    <row r="241">
      <c r="A241" s="433"/>
      <c r="B241" s="433"/>
      <c r="C241" s="247"/>
      <c r="D241" s="433"/>
      <c r="E241" s="433"/>
      <c r="F241" s="433"/>
      <c r="G241" s="433"/>
      <c r="H241" s="433"/>
      <c r="I241" s="433"/>
      <c r="J241" s="433"/>
      <c r="K241" s="433"/>
      <c r="L241" s="433"/>
      <c r="M241" s="433"/>
      <c r="N241" s="433"/>
      <c r="O241" s="433"/>
      <c r="P241" s="433"/>
      <c r="Q241" s="433"/>
      <c r="R241" s="433"/>
      <c r="S241" s="433"/>
      <c r="T241" s="433"/>
      <c r="U241" s="433"/>
      <c r="V241" s="433"/>
      <c r="W241" s="433"/>
      <c r="X241" s="433"/>
      <c r="Y241" s="433"/>
      <c r="Z241" s="433"/>
    </row>
    <row r="242">
      <c r="A242" s="433"/>
      <c r="B242" s="433"/>
      <c r="C242" s="247"/>
      <c r="D242" s="433"/>
      <c r="E242" s="433"/>
      <c r="F242" s="433"/>
      <c r="G242" s="433"/>
      <c r="H242" s="433"/>
      <c r="I242" s="433"/>
      <c r="J242" s="433"/>
      <c r="K242" s="433"/>
      <c r="L242" s="433"/>
      <c r="M242" s="433"/>
      <c r="N242" s="433"/>
      <c r="O242" s="433"/>
      <c r="P242" s="433"/>
      <c r="Q242" s="433"/>
      <c r="R242" s="433"/>
      <c r="S242" s="433"/>
      <c r="T242" s="433"/>
      <c r="U242" s="433"/>
      <c r="V242" s="433"/>
      <c r="W242" s="433"/>
      <c r="X242" s="433"/>
      <c r="Y242" s="433"/>
      <c r="Z242" s="433"/>
    </row>
    <row r="243">
      <c r="A243" s="433"/>
      <c r="B243" s="433"/>
      <c r="C243" s="247"/>
      <c r="D243" s="433"/>
      <c r="E243" s="433"/>
      <c r="F243" s="433"/>
      <c r="G243" s="433"/>
      <c r="H243" s="433"/>
      <c r="I243" s="433"/>
      <c r="J243" s="433"/>
      <c r="K243" s="433"/>
      <c r="L243" s="433"/>
      <c r="M243" s="433"/>
      <c r="N243" s="433"/>
      <c r="O243" s="433"/>
      <c r="P243" s="433"/>
      <c r="Q243" s="433"/>
      <c r="R243" s="433"/>
      <c r="S243" s="433"/>
      <c r="T243" s="433"/>
      <c r="U243" s="433"/>
      <c r="V243" s="433"/>
      <c r="W243" s="433"/>
      <c r="X243" s="433"/>
      <c r="Y243" s="433"/>
      <c r="Z243" s="433"/>
    </row>
    <row r="244">
      <c r="A244" s="433"/>
      <c r="B244" s="433"/>
      <c r="C244" s="247"/>
      <c r="D244" s="433"/>
      <c r="E244" s="433"/>
      <c r="F244" s="433"/>
      <c r="G244" s="433"/>
      <c r="H244" s="433"/>
      <c r="I244" s="433"/>
      <c r="J244" s="433"/>
      <c r="K244" s="433"/>
      <c r="L244" s="433"/>
      <c r="M244" s="433"/>
      <c r="N244" s="433"/>
      <c r="O244" s="433"/>
      <c r="P244" s="433"/>
      <c r="Q244" s="433"/>
      <c r="R244" s="433"/>
      <c r="S244" s="433"/>
      <c r="T244" s="433"/>
      <c r="U244" s="433"/>
      <c r="V244" s="433"/>
      <c r="W244" s="433"/>
      <c r="X244" s="433"/>
      <c r="Y244" s="433"/>
      <c r="Z244" s="433"/>
    </row>
    <row r="245">
      <c r="A245" s="433"/>
      <c r="B245" s="433"/>
      <c r="C245" s="247"/>
      <c r="D245" s="433"/>
      <c r="E245" s="433"/>
      <c r="F245" s="433"/>
      <c r="G245" s="433"/>
      <c r="H245" s="433"/>
      <c r="I245" s="433"/>
      <c r="J245" s="433"/>
      <c r="K245" s="433"/>
      <c r="L245" s="433"/>
      <c r="M245" s="433"/>
      <c r="N245" s="433"/>
      <c r="O245" s="433"/>
      <c r="P245" s="433"/>
      <c r="Q245" s="433"/>
      <c r="R245" s="433"/>
      <c r="S245" s="433"/>
      <c r="T245" s="433"/>
      <c r="U245" s="433"/>
      <c r="V245" s="433"/>
      <c r="W245" s="433"/>
      <c r="X245" s="433"/>
      <c r="Y245" s="433"/>
      <c r="Z245" s="433"/>
    </row>
    <row r="246">
      <c r="A246" s="433"/>
      <c r="B246" s="433"/>
      <c r="C246" s="247"/>
      <c r="D246" s="433"/>
      <c r="E246" s="433"/>
      <c r="F246" s="433"/>
      <c r="G246" s="433"/>
      <c r="H246" s="433"/>
      <c r="I246" s="433"/>
      <c r="J246" s="433"/>
      <c r="K246" s="433"/>
      <c r="L246" s="433"/>
      <c r="M246" s="433"/>
      <c r="N246" s="433"/>
      <c r="O246" s="433"/>
      <c r="P246" s="433"/>
      <c r="Q246" s="433"/>
      <c r="R246" s="433"/>
      <c r="S246" s="433"/>
      <c r="T246" s="433"/>
      <c r="U246" s="433"/>
      <c r="V246" s="433"/>
      <c r="W246" s="433"/>
      <c r="X246" s="433"/>
      <c r="Y246" s="433"/>
      <c r="Z246" s="433"/>
    </row>
    <row r="247">
      <c r="A247" s="433"/>
      <c r="B247" s="433"/>
      <c r="C247" s="247"/>
      <c r="D247" s="433"/>
      <c r="E247" s="433"/>
      <c r="F247" s="433"/>
      <c r="G247" s="433"/>
      <c r="H247" s="433"/>
      <c r="I247" s="433"/>
      <c r="J247" s="433"/>
      <c r="K247" s="433"/>
      <c r="L247" s="433"/>
      <c r="M247" s="433"/>
      <c r="N247" s="433"/>
      <c r="O247" s="433"/>
      <c r="P247" s="433"/>
      <c r="Q247" s="433"/>
      <c r="R247" s="433"/>
      <c r="S247" s="433"/>
      <c r="T247" s="433"/>
      <c r="U247" s="433"/>
      <c r="V247" s="433"/>
      <c r="W247" s="433"/>
      <c r="X247" s="433"/>
      <c r="Y247" s="433"/>
      <c r="Z247" s="433"/>
    </row>
    <row r="248">
      <c r="A248" s="433"/>
      <c r="B248" s="433"/>
      <c r="C248" s="247"/>
      <c r="D248" s="433"/>
      <c r="E248" s="433"/>
      <c r="F248" s="433"/>
      <c r="G248" s="433"/>
      <c r="H248" s="433"/>
      <c r="I248" s="433"/>
      <c r="J248" s="433"/>
      <c r="K248" s="433"/>
      <c r="L248" s="433"/>
      <c r="M248" s="433"/>
      <c r="N248" s="433"/>
      <c r="O248" s="433"/>
      <c r="P248" s="433"/>
      <c r="Q248" s="433"/>
      <c r="R248" s="433"/>
      <c r="S248" s="433"/>
      <c r="T248" s="433"/>
      <c r="U248" s="433"/>
      <c r="V248" s="433"/>
      <c r="W248" s="433"/>
      <c r="X248" s="433"/>
      <c r="Y248" s="433"/>
      <c r="Z248" s="433"/>
    </row>
    <row r="249">
      <c r="A249" s="433"/>
      <c r="B249" s="433"/>
      <c r="C249" s="247"/>
      <c r="D249" s="433"/>
      <c r="E249" s="433"/>
      <c r="F249" s="433"/>
      <c r="G249" s="433"/>
      <c r="H249" s="433"/>
      <c r="I249" s="433"/>
      <c r="J249" s="433"/>
      <c r="K249" s="433"/>
      <c r="L249" s="433"/>
      <c r="M249" s="433"/>
      <c r="N249" s="433"/>
      <c r="O249" s="433"/>
      <c r="P249" s="433"/>
      <c r="Q249" s="433"/>
      <c r="R249" s="433"/>
      <c r="S249" s="433"/>
      <c r="T249" s="433"/>
      <c r="U249" s="433"/>
      <c r="V249" s="433"/>
      <c r="W249" s="433"/>
      <c r="X249" s="433"/>
      <c r="Y249" s="433"/>
      <c r="Z249" s="433"/>
    </row>
    <row r="250">
      <c r="A250" s="433"/>
      <c r="B250" s="433"/>
      <c r="C250" s="247"/>
      <c r="D250" s="433"/>
      <c r="E250" s="433"/>
      <c r="F250" s="433"/>
      <c r="G250" s="433"/>
      <c r="H250" s="433"/>
      <c r="I250" s="433"/>
      <c r="J250" s="433"/>
      <c r="K250" s="433"/>
      <c r="L250" s="433"/>
      <c r="M250" s="433"/>
      <c r="N250" s="433"/>
      <c r="O250" s="433"/>
      <c r="P250" s="433"/>
      <c r="Q250" s="433"/>
      <c r="R250" s="433"/>
      <c r="S250" s="433"/>
      <c r="T250" s="433"/>
      <c r="U250" s="433"/>
      <c r="V250" s="433"/>
      <c r="W250" s="433"/>
      <c r="X250" s="433"/>
      <c r="Y250" s="433"/>
      <c r="Z250" s="433"/>
    </row>
    <row r="251">
      <c r="A251" s="433"/>
      <c r="B251" s="433"/>
      <c r="C251" s="247"/>
      <c r="D251" s="433"/>
      <c r="E251" s="433"/>
      <c r="F251" s="433"/>
      <c r="G251" s="433"/>
      <c r="H251" s="433"/>
      <c r="I251" s="433"/>
      <c r="J251" s="433"/>
      <c r="K251" s="433"/>
      <c r="L251" s="433"/>
      <c r="M251" s="433"/>
      <c r="N251" s="433"/>
      <c r="O251" s="433"/>
      <c r="P251" s="433"/>
      <c r="Q251" s="433"/>
      <c r="R251" s="433"/>
      <c r="S251" s="433"/>
      <c r="T251" s="433"/>
      <c r="U251" s="433"/>
      <c r="V251" s="433"/>
      <c r="W251" s="433"/>
      <c r="X251" s="433"/>
      <c r="Y251" s="433"/>
      <c r="Z251" s="433"/>
    </row>
    <row r="252">
      <c r="A252" s="433"/>
      <c r="B252" s="433"/>
      <c r="C252" s="247"/>
      <c r="D252" s="433"/>
      <c r="E252" s="433"/>
      <c r="F252" s="433"/>
      <c r="G252" s="433"/>
      <c r="H252" s="433"/>
      <c r="I252" s="433"/>
      <c r="J252" s="433"/>
      <c r="K252" s="433"/>
      <c r="L252" s="433"/>
      <c r="M252" s="433"/>
      <c r="N252" s="433"/>
      <c r="O252" s="433"/>
      <c r="P252" s="433"/>
      <c r="Q252" s="433"/>
      <c r="R252" s="433"/>
      <c r="S252" s="433"/>
      <c r="T252" s="433"/>
      <c r="U252" s="433"/>
      <c r="V252" s="433"/>
      <c r="W252" s="433"/>
      <c r="X252" s="433"/>
      <c r="Y252" s="433"/>
      <c r="Z252" s="433"/>
    </row>
    <row r="253">
      <c r="A253" s="433"/>
      <c r="B253" s="433"/>
      <c r="C253" s="247"/>
      <c r="D253" s="433"/>
      <c r="E253" s="433"/>
      <c r="F253" s="433"/>
      <c r="G253" s="433"/>
      <c r="H253" s="433"/>
      <c r="I253" s="433"/>
      <c r="J253" s="433"/>
      <c r="K253" s="433"/>
      <c r="L253" s="433"/>
      <c r="M253" s="433"/>
      <c r="N253" s="433"/>
      <c r="O253" s="433"/>
      <c r="P253" s="433"/>
      <c r="Q253" s="433"/>
      <c r="R253" s="433"/>
      <c r="S253" s="433"/>
      <c r="T253" s="433"/>
      <c r="U253" s="433"/>
      <c r="V253" s="433"/>
      <c r="W253" s="433"/>
      <c r="X253" s="433"/>
      <c r="Y253" s="433"/>
      <c r="Z253" s="433"/>
    </row>
    <row r="254">
      <c r="A254" s="433"/>
      <c r="B254" s="433"/>
      <c r="C254" s="247"/>
      <c r="D254" s="433"/>
      <c r="E254" s="433"/>
      <c r="F254" s="433"/>
      <c r="G254" s="433"/>
      <c r="H254" s="433"/>
      <c r="I254" s="433"/>
      <c r="J254" s="433"/>
      <c r="K254" s="433"/>
      <c r="L254" s="433"/>
      <c r="M254" s="433"/>
      <c r="N254" s="433"/>
      <c r="O254" s="433"/>
      <c r="P254" s="433"/>
      <c r="Q254" s="433"/>
      <c r="R254" s="433"/>
      <c r="S254" s="433"/>
      <c r="T254" s="433"/>
      <c r="U254" s="433"/>
      <c r="V254" s="433"/>
      <c r="W254" s="433"/>
      <c r="X254" s="433"/>
      <c r="Y254" s="433"/>
      <c r="Z254" s="433"/>
    </row>
    <row r="255">
      <c r="A255" s="433"/>
      <c r="B255" s="433"/>
      <c r="C255" s="247"/>
      <c r="D255" s="433"/>
      <c r="E255" s="433"/>
      <c r="F255" s="433"/>
      <c r="G255" s="433"/>
      <c r="H255" s="433"/>
      <c r="I255" s="433"/>
      <c r="J255" s="433"/>
      <c r="K255" s="433"/>
      <c r="L255" s="433"/>
      <c r="M255" s="433"/>
      <c r="N255" s="433"/>
      <c r="O255" s="433"/>
      <c r="P255" s="433"/>
      <c r="Q255" s="433"/>
      <c r="R255" s="433"/>
      <c r="S255" s="433"/>
      <c r="T255" s="433"/>
      <c r="U255" s="433"/>
      <c r="V255" s="433"/>
      <c r="W255" s="433"/>
      <c r="X255" s="433"/>
      <c r="Y255" s="433"/>
      <c r="Z255" s="433"/>
    </row>
    <row r="256">
      <c r="A256" s="433"/>
      <c r="B256" s="433"/>
      <c r="C256" s="247"/>
      <c r="D256" s="433"/>
      <c r="E256" s="433"/>
      <c r="F256" s="433"/>
      <c r="G256" s="433"/>
      <c r="H256" s="433"/>
      <c r="I256" s="433"/>
      <c r="J256" s="433"/>
      <c r="K256" s="433"/>
      <c r="L256" s="433"/>
      <c r="M256" s="433"/>
      <c r="N256" s="433"/>
      <c r="O256" s="433"/>
      <c r="P256" s="433"/>
      <c r="Q256" s="433"/>
      <c r="R256" s="433"/>
      <c r="S256" s="433"/>
      <c r="T256" s="433"/>
      <c r="U256" s="433"/>
      <c r="V256" s="433"/>
      <c r="W256" s="433"/>
      <c r="X256" s="433"/>
      <c r="Y256" s="433"/>
      <c r="Z256" s="433"/>
    </row>
    <row r="257">
      <c r="A257" s="433"/>
      <c r="B257" s="433"/>
      <c r="C257" s="247"/>
      <c r="D257" s="433"/>
      <c r="E257" s="433"/>
      <c r="F257" s="433"/>
      <c r="G257" s="433"/>
      <c r="H257" s="433"/>
      <c r="I257" s="433"/>
      <c r="J257" s="433"/>
      <c r="K257" s="433"/>
      <c r="L257" s="433"/>
      <c r="M257" s="433"/>
      <c r="N257" s="433"/>
      <c r="O257" s="433"/>
      <c r="P257" s="433"/>
      <c r="Q257" s="433"/>
      <c r="R257" s="433"/>
      <c r="S257" s="433"/>
      <c r="T257" s="433"/>
      <c r="U257" s="433"/>
      <c r="V257" s="433"/>
      <c r="W257" s="433"/>
      <c r="X257" s="433"/>
      <c r="Y257" s="433"/>
      <c r="Z257" s="433"/>
    </row>
    <row r="258">
      <c r="A258" s="433"/>
      <c r="B258" s="433"/>
      <c r="C258" s="247"/>
      <c r="D258" s="433"/>
      <c r="E258" s="433"/>
      <c r="F258" s="433"/>
      <c r="G258" s="433"/>
      <c r="H258" s="433"/>
      <c r="I258" s="433"/>
      <c r="J258" s="433"/>
      <c r="K258" s="433"/>
      <c r="L258" s="433"/>
      <c r="M258" s="433"/>
      <c r="N258" s="433"/>
      <c r="O258" s="433"/>
      <c r="P258" s="433"/>
      <c r="Q258" s="433"/>
      <c r="R258" s="433"/>
      <c r="S258" s="433"/>
      <c r="T258" s="433"/>
      <c r="U258" s="433"/>
      <c r="V258" s="433"/>
      <c r="W258" s="433"/>
      <c r="X258" s="433"/>
      <c r="Y258" s="433"/>
      <c r="Z258" s="433"/>
    </row>
    <row r="259">
      <c r="A259" s="433"/>
      <c r="B259" s="433"/>
      <c r="C259" s="247"/>
      <c r="D259" s="433"/>
      <c r="E259" s="433"/>
      <c r="F259" s="433"/>
      <c r="G259" s="433"/>
      <c r="H259" s="433"/>
      <c r="I259" s="433"/>
      <c r="J259" s="433"/>
      <c r="K259" s="433"/>
      <c r="L259" s="433"/>
      <c r="M259" s="433"/>
      <c r="N259" s="433"/>
      <c r="O259" s="433"/>
      <c r="P259" s="433"/>
      <c r="Q259" s="433"/>
      <c r="R259" s="433"/>
      <c r="S259" s="433"/>
      <c r="T259" s="433"/>
      <c r="U259" s="433"/>
      <c r="V259" s="433"/>
      <c r="W259" s="433"/>
      <c r="X259" s="433"/>
      <c r="Y259" s="433"/>
      <c r="Z259" s="433"/>
    </row>
    <row r="260">
      <c r="A260" s="433"/>
      <c r="B260" s="433"/>
      <c r="C260" s="247"/>
      <c r="D260" s="433"/>
      <c r="E260" s="433"/>
      <c r="F260" s="433"/>
      <c r="G260" s="433"/>
      <c r="H260" s="433"/>
      <c r="I260" s="433"/>
      <c r="J260" s="433"/>
      <c r="K260" s="433"/>
      <c r="L260" s="433"/>
      <c r="M260" s="433"/>
      <c r="N260" s="433"/>
      <c r="O260" s="433"/>
      <c r="P260" s="433"/>
      <c r="Q260" s="433"/>
      <c r="R260" s="433"/>
      <c r="S260" s="433"/>
      <c r="T260" s="433"/>
      <c r="U260" s="433"/>
      <c r="V260" s="433"/>
      <c r="W260" s="433"/>
      <c r="X260" s="433"/>
      <c r="Y260" s="433"/>
      <c r="Z260" s="433"/>
    </row>
    <row r="261">
      <c r="A261" s="433"/>
      <c r="B261" s="433"/>
      <c r="C261" s="247"/>
      <c r="D261" s="433"/>
      <c r="E261" s="433"/>
      <c r="F261" s="433"/>
      <c r="G261" s="433"/>
      <c r="H261" s="433"/>
      <c r="I261" s="433"/>
      <c r="J261" s="433"/>
      <c r="K261" s="433"/>
      <c r="L261" s="433"/>
      <c r="M261" s="433"/>
      <c r="N261" s="433"/>
      <c r="O261" s="433"/>
      <c r="P261" s="433"/>
      <c r="Q261" s="433"/>
      <c r="R261" s="433"/>
      <c r="S261" s="433"/>
      <c r="T261" s="433"/>
      <c r="U261" s="433"/>
      <c r="V261" s="433"/>
      <c r="W261" s="433"/>
      <c r="X261" s="433"/>
      <c r="Y261" s="433"/>
      <c r="Z261" s="433"/>
    </row>
    <row r="262">
      <c r="A262" s="433"/>
      <c r="B262" s="433"/>
      <c r="C262" s="247"/>
      <c r="D262" s="433"/>
      <c r="E262" s="433"/>
      <c r="F262" s="433"/>
      <c r="G262" s="433"/>
      <c r="H262" s="433"/>
      <c r="I262" s="433"/>
      <c r="J262" s="433"/>
      <c r="K262" s="433"/>
      <c r="L262" s="433"/>
      <c r="M262" s="433"/>
      <c r="N262" s="433"/>
      <c r="O262" s="433"/>
      <c r="P262" s="433"/>
      <c r="Q262" s="433"/>
      <c r="R262" s="433"/>
      <c r="S262" s="433"/>
      <c r="T262" s="433"/>
      <c r="U262" s="433"/>
      <c r="V262" s="433"/>
      <c r="W262" s="433"/>
      <c r="X262" s="433"/>
      <c r="Y262" s="433"/>
      <c r="Z262" s="433"/>
    </row>
    <row r="263">
      <c r="A263" s="433"/>
      <c r="B263" s="433"/>
      <c r="C263" s="247"/>
      <c r="D263" s="433"/>
      <c r="E263" s="433"/>
      <c r="F263" s="433"/>
      <c r="G263" s="433"/>
      <c r="H263" s="433"/>
      <c r="I263" s="433"/>
      <c r="J263" s="433"/>
      <c r="K263" s="433"/>
      <c r="L263" s="433"/>
      <c r="M263" s="433"/>
      <c r="N263" s="433"/>
      <c r="O263" s="433"/>
      <c r="P263" s="433"/>
      <c r="Q263" s="433"/>
      <c r="R263" s="433"/>
      <c r="S263" s="433"/>
      <c r="T263" s="433"/>
      <c r="U263" s="433"/>
      <c r="V263" s="433"/>
      <c r="W263" s="433"/>
      <c r="X263" s="433"/>
      <c r="Y263" s="433"/>
      <c r="Z263" s="433"/>
    </row>
    <row r="264">
      <c r="A264" s="433"/>
      <c r="B264" s="433"/>
      <c r="C264" s="247"/>
      <c r="D264" s="433"/>
      <c r="E264" s="433"/>
      <c r="F264" s="433"/>
      <c r="G264" s="433"/>
      <c r="H264" s="433"/>
      <c r="I264" s="433"/>
      <c r="J264" s="433"/>
      <c r="K264" s="433"/>
      <c r="L264" s="433"/>
      <c r="M264" s="433"/>
      <c r="N264" s="433"/>
      <c r="O264" s="433"/>
      <c r="P264" s="433"/>
      <c r="Q264" s="433"/>
      <c r="R264" s="433"/>
      <c r="S264" s="433"/>
      <c r="T264" s="433"/>
      <c r="U264" s="433"/>
      <c r="V264" s="433"/>
      <c r="W264" s="433"/>
      <c r="X264" s="433"/>
      <c r="Y264" s="433"/>
      <c r="Z264" s="433"/>
    </row>
    <row r="265">
      <c r="A265" s="433"/>
      <c r="B265" s="433"/>
      <c r="C265" s="247"/>
      <c r="D265" s="433"/>
      <c r="E265" s="433"/>
      <c r="F265" s="433"/>
      <c r="G265" s="433"/>
      <c r="H265" s="433"/>
      <c r="I265" s="433"/>
      <c r="J265" s="433"/>
      <c r="K265" s="433"/>
      <c r="L265" s="433"/>
      <c r="M265" s="433"/>
      <c r="N265" s="433"/>
      <c r="O265" s="433"/>
      <c r="P265" s="433"/>
      <c r="Q265" s="433"/>
      <c r="R265" s="433"/>
      <c r="S265" s="433"/>
      <c r="T265" s="433"/>
      <c r="U265" s="433"/>
      <c r="V265" s="433"/>
      <c r="W265" s="433"/>
      <c r="X265" s="433"/>
      <c r="Y265" s="433"/>
      <c r="Z265" s="433"/>
    </row>
    <row r="266">
      <c r="A266" s="433"/>
      <c r="B266" s="433"/>
      <c r="C266" s="247"/>
      <c r="D266" s="433"/>
      <c r="E266" s="433"/>
      <c r="F266" s="433"/>
      <c r="G266" s="433"/>
      <c r="H266" s="433"/>
      <c r="I266" s="433"/>
      <c r="J266" s="433"/>
      <c r="K266" s="433"/>
      <c r="L266" s="433"/>
      <c r="M266" s="433"/>
      <c r="N266" s="433"/>
      <c r="O266" s="433"/>
      <c r="P266" s="433"/>
      <c r="Q266" s="433"/>
      <c r="R266" s="433"/>
      <c r="S266" s="433"/>
      <c r="T266" s="433"/>
      <c r="U266" s="433"/>
      <c r="V266" s="433"/>
      <c r="W266" s="433"/>
      <c r="X266" s="433"/>
      <c r="Y266" s="433"/>
      <c r="Z266" s="433"/>
    </row>
    <row r="267">
      <c r="A267" s="433"/>
      <c r="B267" s="433"/>
      <c r="C267" s="247"/>
      <c r="D267" s="433"/>
      <c r="E267" s="433"/>
      <c r="F267" s="433"/>
      <c r="G267" s="433"/>
      <c r="H267" s="433"/>
      <c r="I267" s="433"/>
      <c r="J267" s="433"/>
      <c r="K267" s="433"/>
      <c r="L267" s="433"/>
      <c r="M267" s="433"/>
      <c r="N267" s="433"/>
      <c r="O267" s="433"/>
      <c r="P267" s="433"/>
      <c r="Q267" s="433"/>
      <c r="R267" s="433"/>
      <c r="S267" s="433"/>
      <c r="T267" s="433"/>
      <c r="U267" s="433"/>
      <c r="V267" s="433"/>
      <c r="W267" s="433"/>
      <c r="X267" s="433"/>
      <c r="Y267" s="433"/>
      <c r="Z267" s="433"/>
    </row>
    <row r="268">
      <c r="A268" s="433"/>
      <c r="B268" s="433"/>
      <c r="C268" s="247"/>
      <c r="D268" s="433"/>
      <c r="E268" s="433"/>
      <c r="F268" s="433"/>
      <c r="G268" s="433"/>
      <c r="H268" s="433"/>
      <c r="I268" s="433"/>
      <c r="J268" s="433"/>
      <c r="K268" s="433"/>
      <c r="L268" s="433"/>
      <c r="M268" s="433"/>
      <c r="N268" s="433"/>
      <c r="O268" s="433"/>
      <c r="P268" s="433"/>
      <c r="Q268" s="433"/>
      <c r="R268" s="433"/>
      <c r="S268" s="433"/>
      <c r="T268" s="433"/>
      <c r="U268" s="433"/>
      <c r="V268" s="433"/>
      <c r="W268" s="433"/>
      <c r="X268" s="433"/>
      <c r="Y268" s="433"/>
      <c r="Z268" s="433"/>
    </row>
    <row r="269">
      <c r="A269" s="433"/>
      <c r="B269" s="433"/>
      <c r="C269" s="247"/>
      <c r="D269" s="433"/>
      <c r="E269" s="433"/>
      <c r="F269" s="433"/>
      <c r="G269" s="433"/>
      <c r="H269" s="433"/>
      <c r="I269" s="433"/>
      <c r="J269" s="433"/>
      <c r="K269" s="433"/>
      <c r="L269" s="433"/>
      <c r="M269" s="433"/>
      <c r="N269" s="433"/>
      <c r="O269" s="433"/>
      <c r="P269" s="433"/>
      <c r="Q269" s="433"/>
      <c r="R269" s="433"/>
      <c r="S269" s="433"/>
      <c r="T269" s="433"/>
      <c r="U269" s="433"/>
      <c r="V269" s="433"/>
      <c r="W269" s="433"/>
      <c r="X269" s="433"/>
      <c r="Y269" s="433"/>
      <c r="Z269" s="433"/>
    </row>
    <row r="270">
      <c r="A270" s="433"/>
      <c r="B270" s="433"/>
      <c r="C270" s="247"/>
      <c r="D270" s="433"/>
      <c r="E270" s="433"/>
      <c r="F270" s="433"/>
      <c r="G270" s="433"/>
      <c r="H270" s="433"/>
      <c r="I270" s="433"/>
      <c r="J270" s="433"/>
      <c r="K270" s="433"/>
      <c r="L270" s="433"/>
      <c r="M270" s="433"/>
      <c r="N270" s="433"/>
      <c r="O270" s="433"/>
      <c r="P270" s="433"/>
      <c r="Q270" s="433"/>
      <c r="R270" s="433"/>
      <c r="S270" s="433"/>
      <c r="T270" s="433"/>
      <c r="U270" s="433"/>
      <c r="V270" s="433"/>
      <c r="W270" s="433"/>
      <c r="X270" s="433"/>
      <c r="Y270" s="433"/>
      <c r="Z270" s="433"/>
    </row>
    <row r="271">
      <c r="A271" s="433"/>
      <c r="B271" s="433"/>
      <c r="C271" s="247"/>
      <c r="D271" s="433"/>
      <c r="E271" s="433"/>
      <c r="F271" s="433"/>
      <c r="G271" s="433"/>
      <c r="H271" s="433"/>
      <c r="I271" s="433"/>
      <c r="J271" s="433"/>
      <c r="K271" s="433"/>
      <c r="L271" s="433"/>
      <c r="M271" s="433"/>
      <c r="N271" s="433"/>
      <c r="O271" s="433"/>
      <c r="P271" s="433"/>
      <c r="Q271" s="433"/>
      <c r="R271" s="433"/>
      <c r="S271" s="433"/>
      <c r="T271" s="433"/>
      <c r="U271" s="433"/>
      <c r="V271" s="433"/>
      <c r="W271" s="433"/>
      <c r="X271" s="433"/>
      <c r="Y271" s="433"/>
      <c r="Z271" s="433"/>
    </row>
    <row r="272">
      <c r="A272" s="433"/>
      <c r="B272" s="433"/>
      <c r="C272" s="247"/>
      <c r="D272" s="433"/>
      <c r="E272" s="433"/>
      <c r="F272" s="433"/>
      <c r="G272" s="433"/>
      <c r="H272" s="433"/>
      <c r="I272" s="433"/>
      <c r="J272" s="433"/>
      <c r="K272" s="433"/>
      <c r="L272" s="433"/>
      <c r="M272" s="433"/>
      <c r="N272" s="433"/>
      <c r="O272" s="433"/>
      <c r="P272" s="433"/>
      <c r="Q272" s="433"/>
      <c r="R272" s="433"/>
      <c r="S272" s="433"/>
      <c r="T272" s="433"/>
      <c r="U272" s="433"/>
      <c r="V272" s="433"/>
      <c r="W272" s="433"/>
      <c r="X272" s="433"/>
      <c r="Y272" s="433"/>
      <c r="Z272" s="433"/>
    </row>
    <row r="273">
      <c r="A273" s="433"/>
      <c r="B273" s="433"/>
      <c r="C273" s="247"/>
      <c r="D273" s="433"/>
      <c r="E273" s="433"/>
      <c r="F273" s="433"/>
      <c r="G273" s="433"/>
      <c r="H273" s="433"/>
      <c r="I273" s="433"/>
      <c r="J273" s="433"/>
      <c r="K273" s="433"/>
      <c r="L273" s="433"/>
      <c r="M273" s="433"/>
      <c r="N273" s="433"/>
      <c r="O273" s="433"/>
      <c r="P273" s="433"/>
      <c r="Q273" s="433"/>
      <c r="R273" s="433"/>
      <c r="S273" s="433"/>
      <c r="T273" s="433"/>
      <c r="U273" s="433"/>
      <c r="V273" s="433"/>
      <c r="W273" s="433"/>
      <c r="X273" s="433"/>
      <c r="Y273" s="433"/>
      <c r="Z273" s="433"/>
    </row>
    <row r="274">
      <c r="A274" s="433"/>
      <c r="B274" s="433"/>
      <c r="C274" s="247"/>
      <c r="D274" s="433"/>
      <c r="E274" s="433"/>
      <c r="F274" s="433"/>
      <c r="G274" s="433"/>
      <c r="H274" s="433"/>
      <c r="I274" s="433"/>
      <c r="J274" s="433"/>
      <c r="K274" s="433"/>
      <c r="L274" s="433"/>
      <c r="M274" s="433"/>
      <c r="N274" s="433"/>
      <c r="O274" s="433"/>
      <c r="P274" s="433"/>
      <c r="Q274" s="433"/>
      <c r="R274" s="433"/>
      <c r="S274" s="433"/>
      <c r="T274" s="433"/>
      <c r="U274" s="433"/>
      <c r="V274" s="433"/>
      <c r="W274" s="433"/>
      <c r="X274" s="433"/>
      <c r="Y274" s="433"/>
      <c r="Z274" s="433"/>
    </row>
    <row r="275">
      <c r="A275" s="433"/>
      <c r="B275" s="433"/>
      <c r="C275" s="247"/>
      <c r="D275" s="433"/>
      <c r="E275" s="433"/>
      <c r="F275" s="433"/>
      <c r="G275" s="433"/>
      <c r="H275" s="433"/>
      <c r="I275" s="433"/>
      <c r="J275" s="433"/>
      <c r="K275" s="433"/>
      <c r="L275" s="433"/>
      <c r="M275" s="433"/>
      <c r="N275" s="433"/>
      <c r="O275" s="433"/>
      <c r="P275" s="433"/>
      <c r="Q275" s="433"/>
      <c r="R275" s="433"/>
      <c r="S275" s="433"/>
      <c r="T275" s="433"/>
      <c r="U275" s="433"/>
      <c r="V275" s="433"/>
      <c r="W275" s="433"/>
      <c r="X275" s="433"/>
      <c r="Y275" s="433"/>
      <c r="Z275" s="433"/>
    </row>
    <row r="276">
      <c r="A276" s="433"/>
      <c r="B276" s="433"/>
      <c r="C276" s="247"/>
      <c r="D276" s="433"/>
      <c r="E276" s="433"/>
      <c r="F276" s="433"/>
      <c r="G276" s="433"/>
      <c r="H276" s="433"/>
      <c r="I276" s="433"/>
      <c r="J276" s="433"/>
      <c r="K276" s="433"/>
      <c r="L276" s="433"/>
      <c r="M276" s="433"/>
      <c r="N276" s="433"/>
      <c r="O276" s="433"/>
      <c r="P276" s="433"/>
      <c r="Q276" s="433"/>
      <c r="R276" s="433"/>
      <c r="S276" s="433"/>
      <c r="T276" s="433"/>
      <c r="U276" s="433"/>
      <c r="V276" s="433"/>
      <c r="W276" s="433"/>
      <c r="X276" s="433"/>
      <c r="Y276" s="433"/>
      <c r="Z276" s="433"/>
    </row>
    <row r="277">
      <c r="A277" s="433"/>
      <c r="B277" s="433"/>
      <c r="C277" s="247"/>
      <c r="D277" s="433"/>
      <c r="E277" s="433"/>
      <c r="F277" s="433"/>
      <c r="G277" s="433"/>
      <c r="H277" s="433"/>
      <c r="I277" s="433"/>
      <c r="J277" s="433"/>
      <c r="K277" s="433"/>
      <c r="L277" s="433"/>
      <c r="M277" s="433"/>
      <c r="N277" s="433"/>
      <c r="O277" s="433"/>
      <c r="P277" s="433"/>
      <c r="Q277" s="433"/>
      <c r="R277" s="433"/>
      <c r="S277" s="433"/>
      <c r="T277" s="433"/>
      <c r="U277" s="433"/>
      <c r="V277" s="433"/>
      <c r="W277" s="433"/>
      <c r="X277" s="433"/>
      <c r="Y277" s="433"/>
      <c r="Z277" s="433"/>
    </row>
    <row r="278">
      <c r="A278" s="433"/>
      <c r="B278" s="433"/>
      <c r="C278" s="247"/>
      <c r="D278" s="433"/>
      <c r="E278" s="433"/>
      <c r="F278" s="433"/>
      <c r="G278" s="433"/>
      <c r="H278" s="433"/>
      <c r="I278" s="433"/>
      <c r="J278" s="433"/>
      <c r="K278" s="433"/>
      <c r="L278" s="433"/>
      <c r="M278" s="433"/>
      <c r="N278" s="433"/>
      <c r="O278" s="433"/>
      <c r="P278" s="433"/>
      <c r="Q278" s="433"/>
      <c r="R278" s="433"/>
      <c r="S278" s="433"/>
      <c r="T278" s="433"/>
      <c r="U278" s="433"/>
      <c r="V278" s="433"/>
      <c r="W278" s="433"/>
      <c r="X278" s="433"/>
      <c r="Y278" s="433"/>
      <c r="Z278" s="433"/>
    </row>
    <row r="279">
      <c r="A279" s="433"/>
      <c r="B279" s="433"/>
      <c r="C279" s="247"/>
      <c r="D279" s="433"/>
      <c r="E279" s="433"/>
      <c r="F279" s="433"/>
      <c r="G279" s="433"/>
      <c r="H279" s="433"/>
      <c r="I279" s="433"/>
      <c r="J279" s="433"/>
      <c r="K279" s="433"/>
      <c r="L279" s="433"/>
      <c r="M279" s="433"/>
      <c r="N279" s="433"/>
      <c r="O279" s="433"/>
      <c r="P279" s="433"/>
      <c r="Q279" s="433"/>
      <c r="R279" s="433"/>
      <c r="S279" s="433"/>
      <c r="T279" s="433"/>
      <c r="U279" s="433"/>
      <c r="V279" s="433"/>
      <c r="W279" s="433"/>
      <c r="X279" s="433"/>
      <c r="Y279" s="433"/>
      <c r="Z279" s="433"/>
    </row>
    <row r="280">
      <c r="A280" s="433"/>
      <c r="B280" s="433"/>
      <c r="C280" s="247"/>
      <c r="D280" s="433"/>
      <c r="E280" s="433"/>
      <c r="F280" s="433"/>
      <c r="G280" s="433"/>
      <c r="H280" s="433"/>
      <c r="I280" s="433"/>
      <c r="J280" s="433"/>
      <c r="K280" s="433"/>
      <c r="L280" s="433"/>
      <c r="M280" s="433"/>
      <c r="N280" s="433"/>
      <c r="O280" s="433"/>
      <c r="P280" s="433"/>
      <c r="Q280" s="433"/>
      <c r="R280" s="433"/>
      <c r="S280" s="433"/>
      <c r="T280" s="433"/>
      <c r="U280" s="433"/>
      <c r="V280" s="433"/>
      <c r="W280" s="433"/>
      <c r="X280" s="433"/>
      <c r="Y280" s="433"/>
      <c r="Z280" s="433"/>
    </row>
    <row r="281">
      <c r="A281" s="433"/>
      <c r="B281" s="433"/>
      <c r="C281" s="247"/>
      <c r="D281" s="433"/>
      <c r="E281" s="433"/>
      <c r="F281" s="433"/>
      <c r="G281" s="433"/>
      <c r="H281" s="433"/>
      <c r="I281" s="433"/>
      <c r="J281" s="433"/>
      <c r="K281" s="433"/>
      <c r="L281" s="433"/>
      <c r="M281" s="433"/>
      <c r="N281" s="433"/>
      <c r="O281" s="433"/>
      <c r="P281" s="433"/>
      <c r="Q281" s="433"/>
      <c r="R281" s="433"/>
      <c r="S281" s="433"/>
      <c r="T281" s="433"/>
      <c r="U281" s="433"/>
      <c r="V281" s="433"/>
      <c r="W281" s="433"/>
      <c r="X281" s="433"/>
      <c r="Y281" s="433"/>
      <c r="Z281" s="433"/>
    </row>
    <row r="282">
      <c r="A282" s="433"/>
      <c r="B282" s="433"/>
      <c r="C282" s="247"/>
      <c r="D282" s="433"/>
      <c r="E282" s="433"/>
      <c r="F282" s="433"/>
      <c r="G282" s="433"/>
      <c r="H282" s="433"/>
      <c r="I282" s="433"/>
      <c r="J282" s="433"/>
      <c r="K282" s="433"/>
      <c r="L282" s="433"/>
      <c r="M282" s="433"/>
      <c r="N282" s="433"/>
      <c r="O282" s="433"/>
      <c r="P282" s="433"/>
      <c r="Q282" s="433"/>
      <c r="R282" s="433"/>
      <c r="S282" s="433"/>
      <c r="T282" s="433"/>
      <c r="U282" s="433"/>
      <c r="V282" s="433"/>
      <c r="W282" s="433"/>
      <c r="X282" s="433"/>
      <c r="Y282" s="433"/>
      <c r="Z282" s="433"/>
    </row>
    <row r="283">
      <c r="A283" s="433"/>
      <c r="B283" s="433"/>
      <c r="C283" s="247"/>
      <c r="D283" s="433"/>
      <c r="E283" s="433"/>
      <c r="F283" s="433"/>
      <c r="G283" s="433"/>
      <c r="H283" s="433"/>
      <c r="I283" s="433"/>
      <c r="J283" s="433"/>
      <c r="K283" s="433"/>
      <c r="L283" s="433"/>
      <c r="M283" s="433"/>
      <c r="N283" s="433"/>
      <c r="O283" s="433"/>
      <c r="P283" s="433"/>
      <c r="Q283" s="433"/>
      <c r="R283" s="433"/>
      <c r="S283" s="433"/>
      <c r="T283" s="433"/>
      <c r="U283" s="433"/>
      <c r="V283" s="433"/>
      <c r="W283" s="433"/>
      <c r="X283" s="433"/>
      <c r="Y283" s="433"/>
      <c r="Z283" s="433"/>
    </row>
    <row r="284">
      <c r="A284" s="433"/>
      <c r="B284" s="433"/>
      <c r="C284" s="247"/>
      <c r="D284" s="433"/>
      <c r="E284" s="433"/>
      <c r="F284" s="433"/>
      <c r="G284" s="433"/>
      <c r="H284" s="433"/>
      <c r="I284" s="433"/>
      <c r="J284" s="433"/>
      <c r="K284" s="433"/>
      <c r="L284" s="433"/>
      <c r="M284" s="433"/>
      <c r="N284" s="433"/>
      <c r="O284" s="433"/>
      <c r="P284" s="433"/>
      <c r="Q284" s="433"/>
      <c r="R284" s="433"/>
      <c r="S284" s="433"/>
      <c r="T284" s="433"/>
      <c r="U284" s="433"/>
      <c r="V284" s="433"/>
      <c r="W284" s="433"/>
      <c r="X284" s="433"/>
      <c r="Y284" s="433"/>
      <c r="Z284" s="433"/>
    </row>
    <row r="285">
      <c r="A285" s="433"/>
      <c r="B285" s="433"/>
      <c r="C285" s="247"/>
      <c r="D285" s="433"/>
      <c r="E285" s="433"/>
      <c r="F285" s="433"/>
      <c r="G285" s="433"/>
      <c r="H285" s="433"/>
      <c r="I285" s="433"/>
      <c r="J285" s="433"/>
      <c r="K285" s="433"/>
      <c r="L285" s="433"/>
      <c r="M285" s="433"/>
      <c r="N285" s="433"/>
      <c r="O285" s="433"/>
      <c r="P285" s="433"/>
      <c r="Q285" s="433"/>
      <c r="R285" s="433"/>
      <c r="S285" s="433"/>
      <c r="T285" s="433"/>
      <c r="U285" s="433"/>
      <c r="V285" s="433"/>
      <c r="W285" s="433"/>
      <c r="X285" s="433"/>
      <c r="Y285" s="433"/>
      <c r="Z285" s="433"/>
    </row>
    <row r="286">
      <c r="A286" s="433"/>
      <c r="B286" s="433"/>
      <c r="C286" s="247"/>
      <c r="D286" s="433"/>
      <c r="E286" s="433"/>
      <c r="F286" s="433"/>
      <c r="G286" s="433"/>
      <c r="H286" s="433"/>
      <c r="I286" s="433"/>
      <c r="J286" s="433"/>
      <c r="K286" s="433"/>
      <c r="L286" s="433"/>
      <c r="M286" s="433"/>
      <c r="N286" s="433"/>
      <c r="O286" s="433"/>
      <c r="P286" s="433"/>
      <c r="Q286" s="433"/>
      <c r="R286" s="433"/>
      <c r="S286" s="433"/>
      <c r="T286" s="433"/>
      <c r="U286" s="433"/>
      <c r="V286" s="433"/>
      <c r="W286" s="433"/>
      <c r="X286" s="433"/>
      <c r="Y286" s="433"/>
      <c r="Z286" s="433"/>
    </row>
    <row r="287">
      <c r="A287" s="433"/>
      <c r="B287" s="433"/>
      <c r="C287" s="247"/>
      <c r="D287" s="433"/>
      <c r="E287" s="433"/>
      <c r="F287" s="433"/>
      <c r="G287" s="433"/>
      <c r="H287" s="433"/>
      <c r="I287" s="433"/>
      <c r="J287" s="433"/>
      <c r="K287" s="433"/>
      <c r="L287" s="433"/>
      <c r="M287" s="433"/>
      <c r="N287" s="433"/>
      <c r="O287" s="433"/>
      <c r="P287" s="433"/>
      <c r="Q287" s="433"/>
      <c r="R287" s="433"/>
      <c r="S287" s="433"/>
      <c r="T287" s="433"/>
      <c r="U287" s="433"/>
      <c r="V287" s="433"/>
      <c r="W287" s="433"/>
      <c r="X287" s="433"/>
      <c r="Y287" s="433"/>
      <c r="Z287" s="433"/>
    </row>
    <row r="288">
      <c r="A288" s="433"/>
      <c r="B288" s="433"/>
      <c r="C288" s="247"/>
      <c r="D288" s="433"/>
      <c r="E288" s="433"/>
      <c r="F288" s="433"/>
      <c r="G288" s="433"/>
      <c r="H288" s="433"/>
      <c r="I288" s="433"/>
      <c r="J288" s="433"/>
      <c r="K288" s="433"/>
      <c r="L288" s="433"/>
      <c r="M288" s="433"/>
      <c r="N288" s="433"/>
      <c r="O288" s="433"/>
      <c r="P288" s="433"/>
      <c r="Q288" s="433"/>
      <c r="R288" s="433"/>
      <c r="S288" s="433"/>
      <c r="T288" s="433"/>
      <c r="U288" s="433"/>
      <c r="V288" s="433"/>
      <c r="W288" s="433"/>
      <c r="X288" s="433"/>
      <c r="Y288" s="433"/>
      <c r="Z288" s="433"/>
    </row>
    <row r="289">
      <c r="A289" s="433"/>
      <c r="B289" s="433"/>
      <c r="C289" s="247"/>
      <c r="D289" s="433"/>
      <c r="E289" s="433"/>
      <c r="F289" s="433"/>
      <c r="G289" s="433"/>
      <c r="H289" s="433"/>
      <c r="I289" s="433"/>
      <c r="J289" s="433"/>
      <c r="K289" s="433"/>
      <c r="L289" s="433"/>
      <c r="M289" s="433"/>
      <c r="N289" s="433"/>
      <c r="O289" s="433"/>
      <c r="P289" s="433"/>
      <c r="Q289" s="433"/>
      <c r="R289" s="433"/>
      <c r="S289" s="433"/>
      <c r="T289" s="433"/>
      <c r="U289" s="433"/>
      <c r="V289" s="433"/>
      <c r="W289" s="433"/>
      <c r="X289" s="433"/>
      <c r="Y289" s="433"/>
      <c r="Z289" s="433"/>
    </row>
    <row r="290">
      <c r="A290" s="433"/>
      <c r="B290" s="433"/>
      <c r="C290" s="247"/>
      <c r="D290" s="433"/>
      <c r="E290" s="433"/>
      <c r="F290" s="433"/>
      <c r="G290" s="433"/>
      <c r="H290" s="433"/>
      <c r="I290" s="433"/>
      <c r="J290" s="433"/>
      <c r="K290" s="433"/>
      <c r="L290" s="433"/>
      <c r="M290" s="433"/>
      <c r="N290" s="433"/>
      <c r="O290" s="433"/>
      <c r="P290" s="433"/>
      <c r="Q290" s="433"/>
      <c r="R290" s="433"/>
      <c r="S290" s="433"/>
      <c r="T290" s="433"/>
      <c r="U290" s="433"/>
      <c r="V290" s="433"/>
      <c r="W290" s="433"/>
      <c r="X290" s="433"/>
      <c r="Y290" s="433"/>
      <c r="Z290" s="433"/>
    </row>
    <row r="291">
      <c r="A291" s="433"/>
      <c r="B291" s="433"/>
      <c r="C291" s="247"/>
      <c r="D291" s="433"/>
      <c r="E291" s="433"/>
      <c r="F291" s="433"/>
      <c r="G291" s="433"/>
      <c r="H291" s="433"/>
      <c r="I291" s="433"/>
      <c r="J291" s="433"/>
      <c r="K291" s="433"/>
      <c r="L291" s="433"/>
      <c r="M291" s="433"/>
      <c r="N291" s="433"/>
      <c r="O291" s="433"/>
      <c r="P291" s="433"/>
      <c r="Q291" s="433"/>
      <c r="R291" s="433"/>
      <c r="S291" s="433"/>
      <c r="T291" s="433"/>
      <c r="U291" s="433"/>
      <c r="V291" s="433"/>
      <c r="W291" s="433"/>
      <c r="X291" s="433"/>
      <c r="Y291" s="433"/>
      <c r="Z291" s="433"/>
    </row>
    <row r="292">
      <c r="A292" s="433"/>
      <c r="B292" s="433"/>
      <c r="C292" s="247"/>
      <c r="D292" s="433"/>
      <c r="E292" s="433"/>
      <c r="F292" s="433"/>
      <c r="G292" s="433"/>
      <c r="H292" s="433"/>
      <c r="I292" s="433"/>
      <c r="J292" s="433"/>
      <c r="K292" s="433"/>
      <c r="L292" s="433"/>
      <c r="M292" s="433"/>
      <c r="N292" s="433"/>
      <c r="O292" s="433"/>
      <c r="P292" s="433"/>
      <c r="Q292" s="433"/>
      <c r="R292" s="433"/>
      <c r="S292" s="433"/>
      <c r="T292" s="433"/>
      <c r="U292" s="433"/>
      <c r="V292" s="433"/>
      <c r="W292" s="433"/>
      <c r="X292" s="433"/>
      <c r="Y292" s="433"/>
      <c r="Z292" s="433"/>
    </row>
    <row r="293">
      <c r="A293" s="433"/>
      <c r="B293" s="433"/>
      <c r="C293" s="247"/>
      <c r="D293" s="433"/>
      <c r="E293" s="433"/>
      <c r="F293" s="433"/>
      <c r="G293" s="433"/>
      <c r="H293" s="433"/>
      <c r="I293" s="433"/>
      <c r="J293" s="433"/>
      <c r="K293" s="433"/>
      <c r="L293" s="433"/>
      <c r="M293" s="433"/>
      <c r="N293" s="433"/>
      <c r="O293" s="433"/>
      <c r="P293" s="433"/>
      <c r="Q293" s="433"/>
      <c r="R293" s="433"/>
      <c r="S293" s="433"/>
      <c r="T293" s="433"/>
      <c r="U293" s="433"/>
      <c r="V293" s="433"/>
      <c r="W293" s="433"/>
      <c r="X293" s="433"/>
      <c r="Y293" s="433"/>
      <c r="Z293" s="433"/>
    </row>
    <row r="294">
      <c r="A294" s="433"/>
      <c r="B294" s="433"/>
      <c r="C294" s="247"/>
      <c r="D294" s="433"/>
      <c r="E294" s="433"/>
      <c r="F294" s="433"/>
      <c r="G294" s="433"/>
      <c r="H294" s="433"/>
      <c r="I294" s="433"/>
      <c r="J294" s="433"/>
      <c r="K294" s="433"/>
      <c r="L294" s="433"/>
      <c r="M294" s="433"/>
      <c r="N294" s="433"/>
      <c r="O294" s="433"/>
      <c r="P294" s="433"/>
      <c r="Q294" s="433"/>
      <c r="R294" s="433"/>
      <c r="S294" s="433"/>
      <c r="T294" s="433"/>
      <c r="U294" s="433"/>
      <c r="V294" s="433"/>
      <c r="W294" s="433"/>
      <c r="X294" s="433"/>
      <c r="Y294" s="433"/>
      <c r="Z294" s="433"/>
    </row>
    <row r="295">
      <c r="A295" s="433"/>
      <c r="B295" s="433"/>
      <c r="C295" s="247"/>
      <c r="D295" s="433"/>
      <c r="E295" s="433"/>
      <c r="F295" s="433"/>
      <c r="G295" s="433"/>
      <c r="H295" s="433"/>
      <c r="I295" s="433"/>
      <c r="J295" s="433"/>
      <c r="K295" s="433"/>
      <c r="L295" s="433"/>
      <c r="M295" s="433"/>
      <c r="N295" s="433"/>
      <c r="O295" s="433"/>
      <c r="P295" s="433"/>
      <c r="Q295" s="433"/>
      <c r="R295" s="433"/>
      <c r="S295" s="433"/>
      <c r="T295" s="433"/>
      <c r="U295" s="433"/>
      <c r="V295" s="433"/>
      <c r="W295" s="433"/>
      <c r="X295" s="433"/>
      <c r="Y295" s="433"/>
      <c r="Z295" s="433"/>
    </row>
    <row r="296">
      <c r="A296" s="433"/>
      <c r="B296" s="433"/>
      <c r="C296" s="247"/>
      <c r="D296" s="433"/>
      <c r="E296" s="433"/>
      <c r="F296" s="433"/>
      <c r="G296" s="433"/>
      <c r="H296" s="433"/>
      <c r="I296" s="433"/>
      <c r="J296" s="433"/>
      <c r="K296" s="433"/>
      <c r="L296" s="433"/>
      <c r="M296" s="433"/>
      <c r="N296" s="433"/>
      <c r="O296" s="433"/>
      <c r="P296" s="433"/>
      <c r="Q296" s="433"/>
      <c r="R296" s="433"/>
      <c r="S296" s="433"/>
      <c r="T296" s="433"/>
      <c r="U296" s="433"/>
      <c r="V296" s="433"/>
      <c r="W296" s="433"/>
      <c r="X296" s="433"/>
      <c r="Y296" s="433"/>
      <c r="Z296" s="433"/>
    </row>
    <row r="297">
      <c r="A297" s="433"/>
      <c r="B297" s="433"/>
      <c r="C297" s="247"/>
      <c r="D297" s="433"/>
      <c r="E297" s="433"/>
      <c r="F297" s="433"/>
      <c r="G297" s="433"/>
      <c r="H297" s="433"/>
      <c r="I297" s="433"/>
      <c r="J297" s="433"/>
      <c r="K297" s="433"/>
      <c r="L297" s="433"/>
      <c r="M297" s="433"/>
      <c r="N297" s="433"/>
      <c r="O297" s="433"/>
      <c r="P297" s="433"/>
      <c r="Q297" s="433"/>
      <c r="R297" s="433"/>
      <c r="S297" s="433"/>
      <c r="T297" s="433"/>
      <c r="U297" s="433"/>
      <c r="V297" s="433"/>
      <c r="W297" s="433"/>
      <c r="X297" s="433"/>
      <c r="Y297" s="433"/>
      <c r="Z297" s="433"/>
    </row>
    <row r="298">
      <c r="A298" s="433"/>
      <c r="B298" s="433"/>
      <c r="C298" s="247"/>
      <c r="D298" s="433"/>
      <c r="E298" s="433"/>
      <c r="F298" s="433"/>
      <c r="G298" s="433"/>
      <c r="H298" s="433"/>
      <c r="I298" s="433"/>
      <c r="J298" s="433"/>
      <c r="K298" s="433"/>
      <c r="L298" s="433"/>
      <c r="M298" s="433"/>
      <c r="N298" s="433"/>
      <c r="O298" s="433"/>
      <c r="P298" s="433"/>
      <c r="Q298" s="433"/>
      <c r="R298" s="433"/>
      <c r="S298" s="433"/>
      <c r="T298" s="433"/>
      <c r="U298" s="433"/>
      <c r="V298" s="433"/>
      <c r="W298" s="433"/>
      <c r="X298" s="433"/>
      <c r="Y298" s="433"/>
      <c r="Z298" s="433"/>
    </row>
    <row r="299">
      <c r="A299" s="433"/>
      <c r="B299" s="433"/>
      <c r="C299" s="247"/>
      <c r="D299" s="433"/>
      <c r="E299" s="433"/>
      <c r="F299" s="433"/>
      <c r="G299" s="433"/>
      <c r="H299" s="433"/>
      <c r="I299" s="433"/>
      <c r="J299" s="433"/>
      <c r="K299" s="433"/>
      <c r="L299" s="433"/>
      <c r="M299" s="433"/>
      <c r="N299" s="433"/>
      <c r="O299" s="433"/>
      <c r="P299" s="433"/>
      <c r="Q299" s="433"/>
      <c r="R299" s="433"/>
      <c r="S299" s="433"/>
      <c r="T299" s="433"/>
      <c r="U299" s="433"/>
      <c r="V299" s="433"/>
      <c r="W299" s="433"/>
      <c r="X299" s="433"/>
      <c r="Y299" s="433"/>
      <c r="Z299" s="433"/>
    </row>
    <row r="300">
      <c r="A300" s="433"/>
      <c r="B300" s="433"/>
      <c r="C300" s="247"/>
      <c r="D300" s="433"/>
      <c r="E300" s="433"/>
      <c r="F300" s="433"/>
      <c r="G300" s="433"/>
      <c r="H300" s="433"/>
      <c r="I300" s="433"/>
      <c r="J300" s="433"/>
      <c r="K300" s="433"/>
      <c r="L300" s="433"/>
      <c r="M300" s="433"/>
      <c r="N300" s="433"/>
      <c r="O300" s="433"/>
      <c r="P300" s="433"/>
      <c r="Q300" s="433"/>
      <c r="R300" s="433"/>
      <c r="S300" s="433"/>
      <c r="T300" s="433"/>
      <c r="U300" s="433"/>
      <c r="V300" s="433"/>
      <c r="W300" s="433"/>
      <c r="X300" s="433"/>
      <c r="Y300" s="433"/>
      <c r="Z300" s="433"/>
    </row>
    <row r="301">
      <c r="A301" s="433"/>
      <c r="B301" s="433"/>
      <c r="C301" s="247"/>
      <c r="D301" s="433"/>
      <c r="E301" s="433"/>
      <c r="F301" s="433"/>
      <c r="G301" s="433"/>
      <c r="H301" s="433"/>
      <c r="I301" s="433"/>
      <c r="J301" s="433"/>
      <c r="K301" s="433"/>
      <c r="L301" s="433"/>
      <c r="M301" s="433"/>
      <c r="N301" s="433"/>
      <c r="O301" s="433"/>
      <c r="P301" s="433"/>
      <c r="Q301" s="433"/>
      <c r="R301" s="433"/>
      <c r="S301" s="433"/>
      <c r="T301" s="433"/>
      <c r="U301" s="433"/>
      <c r="V301" s="433"/>
      <c r="W301" s="433"/>
      <c r="X301" s="433"/>
      <c r="Y301" s="433"/>
      <c r="Z301" s="433"/>
    </row>
    <row r="302">
      <c r="A302" s="433"/>
      <c r="B302" s="433"/>
      <c r="C302" s="247"/>
      <c r="D302" s="433"/>
      <c r="E302" s="433"/>
      <c r="F302" s="433"/>
      <c r="G302" s="433"/>
      <c r="H302" s="433"/>
      <c r="I302" s="433"/>
      <c r="J302" s="433"/>
      <c r="K302" s="433"/>
      <c r="L302" s="433"/>
      <c r="M302" s="433"/>
      <c r="N302" s="433"/>
      <c r="O302" s="433"/>
      <c r="P302" s="433"/>
      <c r="Q302" s="433"/>
      <c r="R302" s="433"/>
      <c r="S302" s="433"/>
      <c r="T302" s="433"/>
      <c r="U302" s="433"/>
      <c r="V302" s="433"/>
      <c r="W302" s="433"/>
      <c r="X302" s="433"/>
      <c r="Y302" s="433"/>
      <c r="Z302" s="433"/>
    </row>
    <row r="303">
      <c r="A303" s="433"/>
      <c r="B303" s="433"/>
      <c r="C303" s="247"/>
      <c r="D303" s="433"/>
      <c r="E303" s="433"/>
      <c r="F303" s="433"/>
      <c r="G303" s="433"/>
      <c r="H303" s="433"/>
      <c r="I303" s="433"/>
      <c r="J303" s="433"/>
      <c r="K303" s="433"/>
      <c r="L303" s="433"/>
      <c r="M303" s="433"/>
      <c r="N303" s="433"/>
      <c r="O303" s="433"/>
      <c r="P303" s="433"/>
      <c r="Q303" s="433"/>
      <c r="R303" s="433"/>
      <c r="S303" s="433"/>
      <c r="T303" s="433"/>
      <c r="U303" s="433"/>
      <c r="V303" s="433"/>
      <c r="W303" s="433"/>
      <c r="X303" s="433"/>
      <c r="Y303" s="433"/>
      <c r="Z303" s="433"/>
    </row>
    <row r="304">
      <c r="A304" s="433"/>
      <c r="B304" s="433"/>
      <c r="C304" s="247"/>
      <c r="D304" s="433"/>
      <c r="E304" s="433"/>
      <c r="F304" s="433"/>
      <c r="G304" s="433"/>
      <c r="H304" s="433"/>
      <c r="I304" s="433"/>
      <c r="J304" s="433"/>
      <c r="K304" s="433"/>
      <c r="L304" s="433"/>
      <c r="M304" s="433"/>
      <c r="N304" s="433"/>
      <c r="O304" s="433"/>
      <c r="P304" s="433"/>
      <c r="Q304" s="433"/>
      <c r="R304" s="433"/>
      <c r="S304" s="433"/>
      <c r="T304" s="433"/>
      <c r="U304" s="433"/>
      <c r="V304" s="433"/>
      <c r="W304" s="433"/>
      <c r="X304" s="433"/>
      <c r="Y304" s="433"/>
      <c r="Z304" s="433"/>
    </row>
    <row r="305">
      <c r="A305" s="433"/>
      <c r="B305" s="433"/>
      <c r="C305" s="247"/>
      <c r="D305" s="433"/>
      <c r="E305" s="433"/>
      <c r="F305" s="433"/>
      <c r="G305" s="433"/>
      <c r="H305" s="433"/>
      <c r="I305" s="433"/>
      <c r="J305" s="433"/>
      <c r="K305" s="433"/>
      <c r="L305" s="433"/>
      <c r="M305" s="433"/>
      <c r="N305" s="433"/>
      <c r="O305" s="433"/>
      <c r="P305" s="433"/>
      <c r="Q305" s="433"/>
      <c r="R305" s="433"/>
      <c r="S305" s="433"/>
      <c r="T305" s="433"/>
      <c r="U305" s="433"/>
      <c r="V305" s="433"/>
      <c r="W305" s="433"/>
      <c r="X305" s="433"/>
      <c r="Y305" s="433"/>
      <c r="Z305" s="433"/>
    </row>
    <row r="306">
      <c r="A306" s="433"/>
      <c r="B306" s="433"/>
      <c r="C306" s="247"/>
      <c r="D306" s="433"/>
      <c r="E306" s="433"/>
      <c r="F306" s="433"/>
      <c r="G306" s="433"/>
      <c r="H306" s="433"/>
      <c r="I306" s="433"/>
      <c r="J306" s="433"/>
      <c r="K306" s="433"/>
      <c r="L306" s="433"/>
      <c r="M306" s="433"/>
      <c r="N306" s="433"/>
      <c r="O306" s="433"/>
      <c r="P306" s="433"/>
      <c r="Q306" s="433"/>
      <c r="R306" s="433"/>
      <c r="S306" s="433"/>
      <c r="T306" s="433"/>
      <c r="U306" s="433"/>
      <c r="V306" s="433"/>
      <c r="W306" s="433"/>
      <c r="X306" s="433"/>
      <c r="Y306" s="433"/>
      <c r="Z306" s="433"/>
    </row>
    <row r="307">
      <c r="A307" s="433"/>
      <c r="B307" s="433"/>
      <c r="C307" s="247"/>
      <c r="D307" s="433"/>
      <c r="E307" s="433"/>
      <c r="F307" s="433"/>
      <c r="G307" s="433"/>
      <c r="H307" s="433"/>
      <c r="I307" s="433"/>
      <c r="J307" s="433"/>
      <c r="K307" s="433"/>
      <c r="L307" s="433"/>
      <c r="M307" s="433"/>
      <c r="N307" s="433"/>
      <c r="O307" s="433"/>
      <c r="P307" s="433"/>
      <c r="Q307" s="433"/>
      <c r="R307" s="433"/>
      <c r="S307" s="433"/>
      <c r="T307" s="433"/>
      <c r="U307" s="433"/>
      <c r="V307" s="433"/>
      <c r="W307" s="433"/>
      <c r="X307" s="433"/>
      <c r="Y307" s="433"/>
      <c r="Z307" s="433"/>
    </row>
    <row r="308">
      <c r="A308" s="433"/>
      <c r="B308" s="433"/>
      <c r="C308" s="247"/>
      <c r="D308" s="433"/>
      <c r="E308" s="433"/>
      <c r="F308" s="433"/>
      <c r="G308" s="433"/>
      <c r="H308" s="433"/>
      <c r="I308" s="433"/>
      <c r="J308" s="433"/>
      <c r="K308" s="433"/>
      <c r="L308" s="433"/>
      <c r="M308" s="433"/>
      <c r="N308" s="433"/>
      <c r="O308" s="433"/>
      <c r="P308" s="433"/>
      <c r="Q308" s="433"/>
      <c r="R308" s="433"/>
      <c r="S308" s="433"/>
      <c r="T308" s="433"/>
      <c r="U308" s="433"/>
      <c r="V308" s="433"/>
      <c r="W308" s="433"/>
      <c r="X308" s="433"/>
      <c r="Y308" s="433"/>
      <c r="Z308" s="433"/>
    </row>
    <row r="309">
      <c r="A309" s="433"/>
      <c r="B309" s="433"/>
      <c r="C309" s="247"/>
      <c r="D309" s="433"/>
      <c r="E309" s="433"/>
      <c r="F309" s="433"/>
      <c r="G309" s="433"/>
      <c r="H309" s="433"/>
      <c r="I309" s="433"/>
      <c r="J309" s="433"/>
      <c r="K309" s="433"/>
      <c r="L309" s="433"/>
      <c r="M309" s="433"/>
      <c r="N309" s="433"/>
      <c r="O309" s="433"/>
      <c r="P309" s="433"/>
      <c r="Q309" s="433"/>
      <c r="R309" s="433"/>
      <c r="S309" s="433"/>
      <c r="T309" s="433"/>
      <c r="U309" s="433"/>
      <c r="V309" s="433"/>
      <c r="W309" s="433"/>
      <c r="X309" s="433"/>
      <c r="Y309" s="433"/>
      <c r="Z309" s="433"/>
    </row>
    <row r="310">
      <c r="A310" s="433"/>
      <c r="B310" s="433"/>
      <c r="C310" s="247"/>
      <c r="D310" s="433"/>
      <c r="E310" s="433"/>
      <c r="F310" s="433"/>
      <c r="G310" s="433"/>
      <c r="H310" s="433"/>
      <c r="I310" s="433"/>
      <c r="J310" s="433"/>
      <c r="K310" s="433"/>
      <c r="L310" s="433"/>
      <c r="M310" s="433"/>
      <c r="N310" s="433"/>
      <c r="O310" s="433"/>
      <c r="P310" s="433"/>
      <c r="Q310" s="433"/>
      <c r="R310" s="433"/>
      <c r="S310" s="433"/>
      <c r="T310" s="433"/>
      <c r="U310" s="433"/>
      <c r="V310" s="433"/>
      <c r="W310" s="433"/>
      <c r="X310" s="433"/>
      <c r="Y310" s="433"/>
      <c r="Z310" s="433"/>
    </row>
    <row r="311">
      <c r="A311" s="433"/>
      <c r="B311" s="433"/>
      <c r="C311" s="247"/>
      <c r="D311" s="433"/>
      <c r="E311" s="433"/>
      <c r="F311" s="433"/>
      <c r="G311" s="433"/>
      <c r="H311" s="433"/>
      <c r="I311" s="433"/>
      <c r="J311" s="433"/>
      <c r="K311" s="433"/>
      <c r="L311" s="433"/>
      <c r="M311" s="433"/>
      <c r="N311" s="433"/>
      <c r="O311" s="433"/>
      <c r="P311" s="433"/>
      <c r="Q311" s="433"/>
      <c r="R311" s="433"/>
      <c r="S311" s="433"/>
      <c r="T311" s="433"/>
      <c r="U311" s="433"/>
      <c r="V311" s="433"/>
      <c r="W311" s="433"/>
      <c r="X311" s="433"/>
      <c r="Y311" s="433"/>
      <c r="Z311" s="433"/>
    </row>
    <row r="312">
      <c r="A312" s="433"/>
      <c r="B312" s="433"/>
      <c r="C312" s="247"/>
      <c r="D312" s="433"/>
      <c r="E312" s="433"/>
      <c r="F312" s="433"/>
      <c r="G312" s="433"/>
      <c r="H312" s="433"/>
      <c r="I312" s="433"/>
      <c r="J312" s="433"/>
      <c r="K312" s="433"/>
      <c r="L312" s="433"/>
      <c r="M312" s="433"/>
      <c r="N312" s="433"/>
      <c r="O312" s="433"/>
      <c r="P312" s="433"/>
      <c r="Q312" s="433"/>
      <c r="R312" s="433"/>
      <c r="S312" s="433"/>
      <c r="T312" s="433"/>
      <c r="U312" s="433"/>
      <c r="V312" s="433"/>
      <c r="W312" s="433"/>
      <c r="X312" s="433"/>
      <c r="Y312" s="433"/>
      <c r="Z312" s="433"/>
    </row>
    <row r="313">
      <c r="A313" s="433"/>
      <c r="B313" s="433"/>
      <c r="C313" s="247"/>
      <c r="D313" s="433"/>
      <c r="E313" s="433"/>
      <c r="F313" s="433"/>
      <c r="G313" s="433"/>
      <c r="H313" s="433"/>
      <c r="I313" s="433"/>
      <c r="J313" s="433"/>
      <c r="K313" s="433"/>
      <c r="L313" s="433"/>
      <c r="M313" s="433"/>
      <c r="N313" s="433"/>
      <c r="O313" s="433"/>
      <c r="P313" s="433"/>
      <c r="Q313" s="433"/>
      <c r="R313" s="433"/>
      <c r="S313" s="433"/>
      <c r="T313" s="433"/>
      <c r="U313" s="433"/>
      <c r="V313" s="433"/>
      <c r="W313" s="433"/>
      <c r="X313" s="433"/>
      <c r="Y313" s="433"/>
      <c r="Z313" s="433"/>
    </row>
    <row r="314">
      <c r="A314" s="433"/>
      <c r="B314" s="433"/>
      <c r="C314" s="247"/>
      <c r="D314" s="433"/>
      <c r="E314" s="433"/>
      <c r="F314" s="433"/>
      <c r="G314" s="433"/>
      <c r="H314" s="433"/>
      <c r="I314" s="433"/>
      <c r="J314" s="433"/>
      <c r="K314" s="433"/>
      <c r="L314" s="433"/>
      <c r="M314" s="433"/>
      <c r="N314" s="433"/>
      <c r="O314" s="433"/>
      <c r="P314" s="433"/>
      <c r="Q314" s="433"/>
      <c r="R314" s="433"/>
      <c r="S314" s="433"/>
      <c r="T314" s="433"/>
      <c r="U314" s="433"/>
      <c r="V314" s="433"/>
      <c r="W314" s="433"/>
      <c r="X314" s="433"/>
      <c r="Y314" s="433"/>
      <c r="Z314" s="433"/>
    </row>
    <row r="315">
      <c r="A315" s="433"/>
      <c r="B315" s="433"/>
      <c r="C315" s="247"/>
      <c r="D315" s="433"/>
      <c r="E315" s="433"/>
      <c r="F315" s="433"/>
      <c r="G315" s="433"/>
      <c r="H315" s="433"/>
      <c r="I315" s="433"/>
      <c r="J315" s="433"/>
      <c r="K315" s="433"/>
      <c r="L315" s="433"/>
      <c r="M315" s="433"/>
      <c r="N315" s="433"/>
      <c r="O315" s="433"/>
      <c r="P315" s="433"/>
      <c r="Q315" s="433"/>
      <c r="R315" s="433"/>
      <c r="S315" s="433"/>
      <c r="T315" s="433"/>
      <c r="U315" s="433"/>
      <c r="V315" s="433"/>
      <c r="W315" s="433"/>
      <c r="X315" s="433"/>
      <c r="Y315" s="433"/>
      <c r="Z315" s="433"/>
    </row>
    <row r="316">
      <c r="A316" s="433"/>
      <c r="B316" s="433"/>
      <c r="C316" s="247"/>
      <c r="D316" s="433"/>
      <c r="E316" s="433"/>
      <c r="F316" s="433"/>
      <c r="G316" s="433"/>
      <c r="H316" s="433"/>
      <c r="I316" s="433"/>
      <c r="J316" s="433"/>
      <c r="K316" s="433"/>
      <c r="L316" s="433"/>
      <c r="M316" s="433"/>
      <c r="N316" s="433"/>
      <c r="O316" s="433"/>
      <c r="P316" s="433"/>
      <c r="Q316" s="433"/>
      <c r="R316" s="433"/>
      <c r="S316" s="433"/>
      <c r="T316" s="433"/>
      <c r="U316" s="433"/>
      <c r="V316" s="433"/>
      <c r="W316" s="433"/>
      <c r="X316" s="433"/>
      <c r="Y316" s="433"/>
      <c r="Z316" s="433"/>
    </row>
    <row r="317">
      <c r="A317" s="433"/>
      <c r="B317" s="433"/>
      <c r="C317" s="247"/>
      <c r="D317" s="433"/>
      <c r="E317" s="433"/>
      <c r="F317" s="433"/>
      <c r="G317" s="433"/>
      <c r="H317" s="433"/>
      <c r="I317" s="433"/>
      <c r="J317" s="433"/>
      <c r="K317" s="433"/>
      <c r="L317" s="433"/>
      <c r="M317" s="433"/>
      <c r="N317" s="433"/>
      <c r="O317" s="433"/>
      <c r="P317" s="433"/>
      <c r="Q317" s="433"/>
      <c r="R317" s="433"/>
      <c r="S317" s="433"/>
      <c r="T317" s="433"/>
      <c r="U317" s="433"/>
      <c r="V317" s="433"/>
      <c r="W317" s="433"/>
      <c r="X317" s="433"/>
      <c r="Y317" s="433"/>
      <c r="Z317" s="433"/>
    </row>
    <row r="318">
      <c r="A318" s="433"/>
      <c r="B318" s="433"/>
      <c r="C318" s="247"/>
      <c r="D318" s="433"/>
      <c r="E318" s="433"/>
      <c r="F318" s="433"/>
      <c r="G318" s="433"/>
      <c r="H318" s="433"/>
      <c r="I318" s="433"/>
      <c r="J318" s="433"/>
      <c r="K318" s="433"/>
      <c r="L318" s="433"/>
      <c r="M318" s="433"/>
      <c r="N318" s="433"/>
      <c r="O318" s="433"/>
      <c r="P318" s="433"/>
      <c r="Q318" s="433"/>
      <c r="R318" s="433"/>
      <c r="S318" s="433"/>
      <c r="T318" s="433"/>
      <c r="U318" s="433"/>
      <c r="V318" s="433"/>
      <c r="W318" s="433"/>
      <c r="X318" s="433"/>
      <c r="Y318" s="433"/>
      <c r="Z318" s="433"/>
    </row>
    <row r="319">
      <c r="A319" s="433"/>
      <c r="B319" s="433"/>
      <c r="C319" s="247"/>
      <c r="D319" s="433"/>
      <c r="E319" s="433"/>
      <c r="F319" s="433"/>
      <c r="G319" s="433"/>
      <c r="H319" s="433"/>
      <c r="I319" s="433"/>
      <c r="J319" s="433"/>
      <c r="K319" s="433"/>
      <c r="L319" s="433"/>
      <c r="M319" s="433"/>
      <c r="N319" s="433"/>
      <c r="O319" s="433"/>
      <c r="P319" s="433"/>
      <c r="Q319" s="433"/>
      <c r="R319" s="433"/>
      <c r="S319" s="433"/>
      <c r="T319" s="433"/>
      <c r="U319" s="433"/>
      <c r="V319" s="433"/>
      <c r="W319" s="433"/>
      <c r="X319" s="433"/>
      <c r="Y319" s="433"/>
      <c r="Z319" s="433"/>
    </row>
    <row r="320">
      <c r="A320" s="433"/>
      <c r="B320" s="433"/>
      <c r="C320" s="247"/>
      <c r="D320" s="433"/>
      <c r="E320" s="433"/>
      <c r="F320" s="433"/>
      <c r="G320" s="433"/>
      <c r="H320" s="433"/>
      <c r="I320" s="433"/>
      <c r="J320" s="433"/>
      <c r="K320" s="433"/>
      <c r="L320" s="433"/>
      <c r="M320" s="433"/>
      <c r="N320" s="433"/>
      <c r="O320" s="433"/>
      <c r="P320" s="433"/>
      <c r="Q320" s="433"/>
      <c r="R320" s="433"/>
      <c r="S320" s="433"/>
      <c r="T320" s="433"/>
      <c r="U320" s="433"/>
      <c r="V320" s="433"/>
      <c r="W320" s="433"/>
      <c r="X320" s="433"/>
      <c r="Y320" s="433"/>
      <c r="Z320" s="433"/>
    </row>
    <row r="321">
      <c r="A321" s="433"/>
      <c r="B321" s="433"/>
      <c r="C321" s="247"/>
      <c r="D321" s="433"/>
      <c r="E321" s="433"/>
      <c r="F321" s="433"/>
      <c r="G321" s="433"/>
      <c r="H321" s="433"/>
      <c r="I321" s="433"/>
      <c r="J321" s="433"/>
      <c r="K321" s="433"/>
      <c r="L321" s="433"/>
      <c r="M321" s="433"/>
      <c r="N321" s="433"/>
      <c r="O321" s="433"/>
      <c r="P321" s="433"/>
      <c r="Q321" s="433"/>
      <c r="R321" s="433"/>
      <c r="S321" s="433"/>
      <c r="T321" s="433"/>
      <c r="U321" s="433"/>
      <c r="V321" s="433"/>
      <c r="W321" s="433"/>
      <c r="X321" s="433"/>
      <c r="Y321" s="433"/>
      <c r="Z321" s="433"/>
    </row>
    <row r="322">
      <c r="A322" s="433"/>
      <c r="B322" s="433"/>
      <c r="C322" s="247"/>
      <c r="D322" s="433"/>
      <c r="E322" s="433"/>
      <c r="F322" s="433"/>
      <c r="G322" s="433"/>
      <c r="H322" s="433"/>
      <c r="I322" s="433"/>
      <c r="J322" s="433"/>
      <c r="K322" s="433"/>
      <c r="L322" s="433"/>
      <c r="M322" s="433"/>
      <c r="N322" s="433"/>
      <c r="O322" s="433"/>
      <c r="P322" s="433"/>
      <c r="Q322" s="433"/>
      <c r="R322" s="433"/>
      <c r="S322" s="433"/>
      <c r="T322" s="433"/>
      <c r="U322" s="433"/>
      <c r="V322" s="433"/>
      <c r="W322" s="433"/>
      <c r="X322" s="433"/>
      <c r="Y322" s="433"/>
      <c r="Z322" s="433"/>
    </row>
    <row r="323">
      <c r="A323" s="433"/>
      <c r="B323" s="433"/>
      <c r="C323" s="247"/>
      <c r="D323" s="433"/>
      <c r="E323" s="433"/>
      <c r="F323" s="433"/>
      <c r="G323" s="433"/>
      <c r="H323" s="433"/>
      <c r="I323" s="433"/>
      <c r="J323" s="433"/>
      <c r="K323" s="433"/>
      <c r="L323" s="433"/>
      <c r="M323" s="433"/>
      <c r="N323" s="433"/>
      <c r="O323" s="433"/>
      <c r="P323" s="433"/>
      <c r="Q323" s="433"/>
      <c r="R323" s="433"/>
      <c r="S323" s="433"/>
      <c r="T323" s="433"/>
      <c r="U323" s="433"/>
      <c r="V323" s="433"/>
      <c r="W323" s="433"/>
      <c r="X323" s="433"/>
      <c r="Y323" s="433"/>
      <c r="Z323" s="433"/>
    </row>
    <row r="324">
      <c r="A324" s="433"/>
      <c r="B324" s="433"/>
      <c r="C324" s="247"/>
      <c r="D324" s="433"/>
      <c r="E324" s="433"/>
      <c r="F324" s="433"/>
      <c r="G324" s="433"/>
      <c r="H324" s="433"/>
      <c r="I324" s="433"/>
      <c r="J324" s="433"/>
      <c r="K324" s="433"/>
      <c r="L324" s="433"/>
      <c r="M324" s="433"/>
      <c r="N324" s="433"/>
      <c r="O324" s="433"/>
      <c r="P324" s="433"/>
      <c r="Q324" s="433"/>
      <c r="R324" s="433"/>
      <c r="S324" s="433"/>
      <c r="T324" s="433"/>
      <c r="U324" s="433"/>
      <c r="V324" s="433"/>
      <c r="W324" s="433"/>
      <c r="X324" s="433"/>
      <c r="Y324" s="433"/>
      <c r="Z324" s="433"/>
    </row>
    <row r="325">
      <c r="A325" s="433"/>
      <c r="B325" s="433"/>
      <c r="C325" s="247"/>
      <c r="D325" s="433"/>
      <c r="E325" s="433"/>
      <c r="F325" s="433"/>
      <c r="G325" s="433"/>
      <c r="H325" s="433"/>
      <c r="I325" s="433"/>
      <c r="J325" s="433"/>
      <c r="K325" s="433"/>
      <c r="L325" s="433"/>
      <c r="M325" s="433"/>
      <c r="N325" s="433"/>
      <c r="O325" s="433"/>
      <c r="P325" s="433"/>
      <c r="Q325" s="433"/>
      <c r="R325" s="433"/>
      <c r="S325" s="433"/>
      <c r="T325" s="433"/>
      <c r="U325" s="433"/>
      <c r="V325" s="433"/>
      <c r="W325" s="433"/>
      <c r="X325" s="433"/>
      <c r="Y325" s="433"/>
      <c r="Z325" s="433"/>
    </row>
    <row r="326">
      <c r="A326" s="433"/>
      <c r="B326" s="433"/>
      <c r="C326" s="247"/>
      <c r="D326" s="433"/>
      <c r="E326" s="433"/>
      <c r="F326" s="433"/>
      <c r="G326" s="433"/>
      <c r="H326" s="433"/>
      <c r="I326" s="433"/>
      <c r="J326" s="433"/>
      <c r="K326" s="433"/>
      <c r="L326" s="433"/>
      <c r="M326" s="433"/>
      <c r="N326" s="433"/>
      <c r="O326" s="433"/>
      <c r="P326" s="433"/>
      <c r="Q326" s="433"/>
      <c r="R326" s="433"/>
      <c r="S326" s="433"/>
      <c r="T326" s="433"/>
      <c r="U326" s="433"/>
      <c r="V326" s="433"/>
      <c r="W326" s="433"/>
      <c r="X326" s="433"/>
      <c r="Y326" s="433"/>
      <c r="Z326" s="433"/>
    </row>
    <row r="327">
      <c r="A327" s="433"/>
      <c r="B327" s="433"/>
      <c r="C327" s="247"/>
      <c r="D327" s="433"/>
      <c r="E327" s="433"/>
      <c r="F327" s="433"/>
      <c r="G327" s="433"/>
      <c r="H327" s="433"/>
      <c r="I327" s="433"/>
      <c r="J327" s="433"/>
      <c r="K327" s="433"/>
      <c r="L327" s="433"/>
      <c r="M327" s="433"/>
      <c r="N327" s="433"/>
      <c r="O327" s="433"/>
      <c r="P327" s="433"/>
      <c r="Q327" s="433"/>
      <c r="R327" s="433"/>
      <c r="S327" s="433"/>
      <c r="T327" s="433"/>
      <c r="U327" s="433"/>
      <c r="V327" s="433"/>
      <c r="W327" s="433"/>
      <c r="X327" s="433"/>
      <c r="Y327" s="433"/>
      <c r="Z327" s="433"/>
    </row>
    <row r="328">
      <c r="A328" s="433"/>
      <c r="B328" s="433"/>
      <c r="C328" s="247"/>
      <c r="D328" s="433"/>
      <c r="E328" s="433"/>
      <c r="F328" s="433"/>
      <c r="G328" s="433"/>
      <c r="H328" s="433"/>
      <c r="I328" s="433"/>
      <c r="J328" s="433"/>
      <c r="K328" s="433"/>
      <c r="L328" s="433"/>
      <c r="M328" s="433"/>
      <c r="N328" s="433"/>
      <c r="O328" s="433"/>
      <c r="P328" s="433"/>
      <c r="Q328" s="433"/>
      <c r="R328" s="433"/>
      <c r="S328" s="433"/>
      <c r="T328" s="433"/>
      <c r="U328" s="433"/>
      <c r="V328" s="433"/>
      <c r="W328" s="433"/>
      <c r="X328" s="433"/>
      <c r="Y328" s="433"/>
      <c r="Z328" s="433"/>
    </row>
    <row r="329">
      <c r="A329" s="433"/>
      <c r="B329" s="433"/>
      <c r="C329" s="247"/>
      <c r="D329" s="433"/>
      <c r="E329" s="433"/>
      <c r="F329" s="433"/>
      <c r="G329" s="433"/>
      <c r="H329" s="433"/>
      <c r="I329" s="433"/>
      <c r="J329" s="433"/>
      <c r="K329" s="433"/>
      <c r="L329" s="433"/>
      <c r="M329" s="433"/>
      <c r="N329" s="433"/>
      <c r="O329" s="433"/>
      <c r="P329" s="433"/>
      <c r="Q329" s="433"/>
      <c r="R329" s="433"/>
      <c r="S329" s="433"/>
      <c r="T329" s="433"/>
      <c r="U329" s="433"/>
      <c r="V329" s="433"/>
      <c r="W329" s="433"/>
      <c r="X329" s="433"/>
      <c r="Y329" s="433"/>
      <c r="Z329" s="433"/>
    </row>
    <row r="330">
      <c r="A330" s="433"/>
      <c r="B330" s="433"/>
      <c r="C330" s="247"/>
      <c r="D330" s="433"/>
      <c r="E330" s="433"/>
      <c r="F330" s="433"/>
      <c r="G330" s="433"/>
      <c r="H330" s="433"/>
      <c r="I330" s="433"/>
      <c r="J330" s="433"/>
      <c r="K330" s="433"/>
      <c r="L330" s="433"/>
      <c r="M330" s="433"/>
      <c r="N330" s="433"/>
      <c r="O330" s="433"/>
      <c r="P330" s="433"/>
      <c r="Q330" s="433"/>
      <c r="R330" s="433"/>
      <c r="S330" s="433"/>
      <c r="T330" s="433"/>
      <c r="U330" s="433"/>
      <c r="V330" s="433"/>
      <c r="W330" s="433"/>
      <c r="X330" s="433"/>
      <c r="Y330" s="433"/>
      <c r="Z330" s="433"/>
    </row>
    <row r="331">
      <c r="A331" s="433"/>
      <c r="B331" s="433"/>
      <c r="C331" s="247"/>
      <c r="D331" s="433"/>
      <c r="E331" s="433"/>
      <c r="F331" s="433"/>
      <c r="G331" s="433"/>
      <c r="H331" s="433"/>
      <c r="I331" s="433"/>
      <c r="J331" s="433"/>
      <c r="K331" s="433"/>
      <c r="L331" s="433"/>
      <c r="M331" s="433"/>
      <c r="N331" s="433"/>
      <c r="O331" s="433"/>
      <c r="P331" s="433"/>
      <c r="Q331" s="433"/>
      <c r="R331" s="433"/>
      <c r="S331" s="433"/>
      <c r="T331" s="433"/>
      <c r="U331" s="433"/>
      <c r="V331" s="433"/>
      <c r="W331" s="433"/>
      <c r="X331" s="433"/>
      <c r="Y331" s="433"/>
      <c r="Z331" s="433"/>
    </row>
    <row r="332">
      <c r="A332" s="433"/>
      <c r="B332" s="433"/>
      <c r="C332" s="247"/>
      <c r="D332" s="433"/>
      <c r="E332" s="433"/>
      <c r="F332" s="433"/>
      <c r="G332" s="433"/>
      <c r="H332" s="433"/>
      <c r="I332" s="433"/>
      <c r="J332" s="433"/>
      <c r="K332" s="433"/>
      <c r="L332" s="433"/>
      <c r="M332" s="433"/>
      <c r="N332" s="433"/>
      <c r="O332" s="433"/>
      <c r="P332" s="433"/>
      <c r="Q332" s="433"/>
      <c r="R332" s="433"/>
      <c r="S332" s="433"/>
      <c r="T332" s="433"/>
      <c r="U332" s="433"/>
      <c r="V332" s="433"/>
      <c r="W332" s="433"/>
      <c r="X332" s="433"/>
      <c r="Y332" s="433"/>
      <c r="Z332" s="433"/>
    </row>
    <row r="333">
      <c r="A333" s="433"/>
      <c r="B333" s="433"/>
      <c r="C333" s="247"/>
      <c r="D333" s="433"/>
      <c r="E333" s="433"/>
      <c r="F333" s="433"/>
      <c r="G333" s="433"/>
      <c r="H333" s="433"/>
      <c r="I333" s="433"/>
      <c r="J333" s="433"/>
      <c r="K333" s="433"/>
      <c r="L333" s="433"/>
      <c r="M333" s="433"/>
      <c r="N333" s="433"/>
      <c r="O333" s="433"/>
      <c r="P333" s="433"/>
      <c r="Q333" s="433"/>
      <c r="R333" s="433"/>
      <c r="S333" s="433"/>
      <c r="T333" s="433"/>
      <c r="U333" s="433"/>
      <c r="V333" s="433"/>
      <c r="W333" s="433"/>
      <c r="X333" s="433"/>
      <c r="Y333" s="433"/>
      <c r="Z333" s="433"/>
    </row>
    <row r="334">
      <c r="A334" s="433"/>
      <c r="B334" s="433"/>
      <c r="C334" s="247"/>
      <c r="D334" s="433"/>
      <c r="E334" s="433"/>
      <c r="F334" s="433"/>
      <c r="G334" s="433"/>
      <c r="H334" s="433"/>
      <c r="I334" s="433"/>
      <c r="J334" s="433"/>
      <c r="K334" s="433"/>
      <c r="L334" s="433"/>
      <c r="M334" s="433"/>
      <c r="N334" s="433"/>
      <c r="O334" s="433"/>
      <c r="P334" s="433"/>
      <c r="Q334" s="433"/>
      <c r="R334" s="433"/>
      <c r="S334" s="433"/>
      <c r="T334" s="433"/>
      <c r="U334" s="433"/>
      <c r="V334" s="433"/>
      <c r="W334" s="433"/>
      <c r="X334" s="433"/>
      <c r="Y334" s="433"/>
      <c r="Z334" s="433"/>
    </row>
    <row r="335">
      <c r="A335" s="433"/>
      <c r="B335" s="433"/>
      <c r="C335" s="247"/>
      <c r="D335" s="433"/>
      <c r="E335" s="433"/>
      <c r="F335" s="433"/>
      <c r="G335" s="433"/>
      <c r="H335" s="433"/>
      <c r="I335" s="433"/>
      <c r="J335" s="433"/>
      <c r="K335" s="433"/>
      <c r="L335" s="433"/>
      <c r="M335" s="433"/>
      <c r="N335" s="433"/>
      <c r="O335" s="433"/>
      <c r="P335" s="433"/>
      <c r="Q335" s="433"/>
      <c r="R335" s="433"/>
      <c r="S335" s="433"/>
      <c r="T335" s="433"/>
      <c r="U335" s="433"/>
      <c r="V335" s="433"/>
      <c r="W335" s="433"/>
      <c r="X335" s="433"/>
      <c r="Y335" s="433"/>
      <c r="Z335" s="433"/>
    </row>
    <row r="336">
      <c r="A336" s="433"/>
      <c r="B336" s="433"/>
      <c r="C336" s="247"/>
      <c r="D336" s="433"/>
      <c r="E336" s="433"/>
      <c r="F336" s="433"/>
      <c r="G336" s="433"/>
      <c r="H336" s="433"/>
      <c r="I336" s="433"/>
      <c r="J336" s="433"/>
      <c r="K336" s="433"/>
      <c r="L336" s="433"/>
      <c r="M336" s="433"/>
      <c r="N336" s="433"/>
      <c r="O336" s="433"/>
      <c r="P336" s="433"/>
      <c r="Q336" s="433"/>
      <c r="R336" s="433"/>
      <c r="S336" s="433"/>
      <c r="T336" s="433"/>
      <c r="U336" s="433"/>
      <c r="V336" s="433"/>
      <c r="W336" s="433"/>
      <c r="X336" s="433"/>
      <c r="Y336" s="433"/>
      <c r="Z336" s="433"/>
    </row>
    <row r="337">
      <c r="A337" s="433"/>
      <c r="B337" s="433"/>
      <c r="C337" s="247"/>
      <c r="D337" s="433"/>
      <c r="E337" s="433"/>
      <c r="F337" s="433"/>
      <c r="G337" s="433"/>
      <c r="H337" s="433"/>
      <c r="I337" s="433"/>
      <c r="J337" s="433"/>
      <c r="K337" s="433"/>
      <c r="L337" s="433"/>
      <c r="M337" s="433"/>
      <c r="N337" s="433"/>
      <c r="O337" s="433"/>
      <c r="P337" s="433"/>
      <c r="Q337" s="433"/>
      <c r="R337" s="433"/>
      <c r="S337" s="433"/>
      <c r="T337" s="433"/>
      <c r="U337" s="433"/>
      <c r="V337" s="433"/>
      <c r="W337" s="433"/>
      <c r="X337" s="433"/>
      <c r="Y337" s="433"/>
      <c r="Z337" s="433"/>
    </row>
    <row r="338">
      <c r="A338" s="433"/>
      <c r="B338" s="433"/>
      <c r="C338" s="247"/>
      <c r="D338" s="433"/>
      <c r="E338" s="433"/>
      <c r="F338" s="433"/>
      <c r="G338" s="433"/>
      <c r="H338" s="433"/>
      <c r="I338" s="433"/>
      <c r="J338" s="433"/>
      <c r="K338" s="433"/>
      <c r="L338" s="433"/>
      <c r="M338" s="433"/>
      <c r="N338" s="433"/>
      <c r="O338" s="433"/>
      <c r="P338" s="433"/>
      <c r="Q338" s="433"/>
      <c r="R338" s="433"/>
      <c r="S338" s="433"/>
      <c r="T338" s="433"/>
      <c r="U338" s="433"/>
      <c r="V338" s="433"/>
      <c r="W338" s="433"/>
      <c r="X338" s="433"/>
      <c r="Y338" s="433"/>
      <c r="Z338" s="433"/>
    </row>
    <row r="339">
      <c r="A339" s="433"/>
      <c r="B339" s="433"/>
      <c r="C339" s="247"/>
      <c r="D339" s="433"/>
      <c r="E339" s="433"/>
      <c r="F339" s="433"/>
      <c r="G339" s="433"/>
      <c r="H339" s="433"/>
      <c r="I339" s="433"/>
      <c r="J339" s="433"/>
      <c r="K339" s="433"/>
      <c r="L339" s="433"/>
      <c r="M339" s="433"/>
      <c r="N339" s="433"/>
      <c r="O339" s="433"/>
      <c r="P339" s="433"/>
      <c r="Q339" s="433"/>
      <c r="R339" s="433"/>
      <c r="S339" s="433"/>
      <c r="T339" s="433"/>
      <c r="U339" s="433"/>
      <c r="V339" s="433"/>
      <c r="W339" s="433"/>
      <c r="X339" s="433"/>
      <c r="Y339" s="433"/>
      <c r="Z339" s="433"/>
    </row>
    <row r="340">
      <c r="A340" s="433"/>
      <c r="B340" s="433"/>
      <c r="C340" s="247"/>
      <c r="D340" s="433"/>
      <c r="E340" s="433"/>
      <c r="F340" s="433"/>
      <c r="G340" s="433"/>
      <c r="H340" s="433"/>
      <c r="I340" s="433"/>
      <c r="J340" s="433"/>
      <c r="K340" s="433"/>
      <c r="L340" s="433"/>
      <c r="M340" s="433"/>
      <c r="N340" s="433"/>
      <c r="O340" s="433"/>
      <c r="P340" s="433"/>
      <c r="Q340" s="433"/>
      <c r="R340" s="433"/>
      <c r="S340" s="433"/>
      <c r="T340" s="433"/>
      <c r="U340" s="433"/>
      <c r="V340" s="433"/>
      <c r="W340" s="433"/>
      <c r="X340" s="433"/>
      <c r="Y340" s="433"/>
      <c r="Z340" s="433"/>
    </row>
    <row r="341">
      <c r="A341" s="433"/>
      <c r="B341" s="433"/>
      <c r="C341" s="247"/>
      <c r="D341" s="433"/>
      <c r="E341" s="433"/>
      <c r="F341" s="433"/>
      <c r="G341" s="433"/>
      <c r="H341" s="433"/>
      <c r="I341" s="433"/>
      <c r="J341" s="433"/>
      <c r="K341" s="433"/>
      <c r="L341" s="433"/>
      <c r="M341" s="433"/>
      <c r="N341" s="433"/>
      <c r="O341" s="433"/>
      <c r="P341" s="433"/>
      <c r="Q341" s="433"/>
      <c r="R341" s="433"/>
      <c r="S341" s="433"/>
      <c r="T341" s="433"/>
      <c r="U341" s="433"/>
      <c r="V341" s="433"/>
      <c r="W341" s="433"/>
      <c r="X341" s="433"/>
      <c r="Y341" s="433"/>
      <c r="Z341" s="433"/>
    </row>
    <row r="342">
      <c r="A342" s="433"/>
      <c r="B342" s="433"/>
      <c r="C342" s="247"/>
      <c r="D342" s="433"/>
      <c r="E342" s="433"/>
      <c r="F342" s="433"/>
      <c r="G342" s="433"/>
      <c r="H342" s="433"/>
      <c r="I342" s="433"/>
      <c r="J342" s="433"/>
      <c r="K342" s="433"/>
      <c r="L342" s="433"/>
      <c r="M342" s="433"/>
      <c r="N342" s="433"/>
      <c r="O342" s="433"/>
      <c r="P342" s="433"/>
      <c r="Q342" s="433"/>
      <c r="R342" s="433"/>
      <c r="S342" s="433"/>
      <c r="T342" s="433"/>
      <c r="U342" s="433"/>
      <c r="V342" s="433"/>
      <c r="W342" s="433"/>
      <c r="X342" s="433"/>
      <c r="Y342" s="433"/>
      <c r="Z342" s="433"/>
    </row>
    <row r="343">
      <c r="A343" s="433"/>
      <c r="B343" s="433"/>
      <c r="C343" s="247"/>
      <c r="D343" s="433"/>
      <c r="E343" s="433"/>
      <c r="F343" s="433"/>
      <c r="G343" s="433"/>
      <c r="H343" s="433"/>
      <c r="I343" s="433"/>
      <c r="J343" s="433"/>
      <c r="K343" s="433"/>
      <c r="L343" s="433"/>
      <c r="M343" s="433"/>
      <c r="N343" s="433"/>
      <c r="O343" s="433"/>
      <c r="P343" s="433"/>
      <c r="Q343" s="433"/>
      <c r="R343" s="433"/>
      <c r="S343" s="433"/>
      <c r="T343" s="433"/>
      <c r="U343" s="433"/>
      <c r="V343" s="433"/>
      <c r="W343" s="433"/>
      <c r="X343" s="433"/>
      <c r="Y343" s="433"/>
      <c r="Z343" s="433"/>
    </row>
    <row r="344">
      <c r="A344" s="433"/>
      <c r="B344" s="433"/>
      <c r="C344" s="247"/>
      <c r="D344" s="433"/>
      <c r="E344" s="433"/>
      <c r="F344" s="433"/>
      <c r="G344" s="433"/>
      <c r="H344" s="433"/>
      <c r="I344" s="433"/>
      <c r="J344" s="433"/>
      <c r="K344" s="433"/>
      <c r="L344" s="433"/>
      <c r="M344" s="433"/>
      <c r="N344" s="433"/>
      <c r="O344" s="433"/>
      <c r="P344" s="433"/>
      <c r="Q344" s="433"/>
      <c r="R344" s="433"/>
      <c r="S344" s="433"/>
      <c r="T344" s="433"/>
      <c r="U344" s="433"/>
      <c r="V344" s="433"/>
      <c r="W344" s="433"/>
      <c r="X344" s="433"/>
      <c r="Y344" s="433"/>
      <c r="Z344" s="433"/>
    </row>
    <row r="345">
      <c r="A345" s="433"/>
      <c r="B345" s="433"/>
      <c r="C345" s="247"/>
      <c r="D345" s="433"/>
      <c r="E345" s="433"/>
      <c r="F345" s="433"/>
      <c r="G345" s="433"/>
      <c r="H345" s="433"/>
      <c r="I345" s="433"/>
      <c r="J345" s="433"/>
      <c r="K345" s="433"/>
      <c r="L345" s="433"/>
      <c r="M345" s="433"/>
      <c r="N345" s="433"/>
      <c r="O345" s="433"/>
      <c r="P345" s="433"/>
      <c r="Q345" s="433"/>
      <c r="R345" s="433"/>
      <c r="S345" s="433"/>
      <c r="T345" s="433"/>
      <c r="U345" s="433"/>
      <c r="V345" s="433"/>
      <c r="W345" s="433"/>
      <c r="X345" s="433"/>
      <c r="Y345" s="433"/>
      <c r="Z345" s="433"/>
    </row>
    <row r="346">
      <c r="A346" s="433"/>
      <c r="B346" s="433"/>
      <c r="C346" s="247"/>
      <c r="D346" s="433"/>
      <c r="E346" s="433"/>
      <c r="F346" s="433"/>
      <c r="G346" s="433"/>
      <c r="H346" s="433"/>
      <c r="I346" s="433"/>
      <c r="J346" s="433"/>
      <c r="K346" s="433"/>
      <c r="L346" s="433"/>
      <c r="M346" s="433"/>
      <c r="N346" s="433"/>
      <c r="O346" s="433"/>
      <c r="P346" s="433"/>
      <c r="Q346" s="433"/>
      <c r="R346" s="433"/>
      <c r="S346" s="433"/>
      <c r="T346" s="433"/>
      <c r="U346" s="433"/>
      <c r="V346" s="433"/>
      <c r="W346" s="433"/>
      <c r="X346" s="433"/>
      <c r="Y346" s="433"/>
      <c r="Z346" s="433"/>
    </row>
    <row r="347">
      <c r="A347" s="433"/>
      <c r="B347" s="433"/>
      <c r="C347" s="247"/>
      <c r="D347" s="433"/>
      <c r="E347" s="433"/>
      <c r="F347" s="433"/>
      <c r="G347" s="433"/>
      <c r="H347" s="433"/>
      <c r="I347" s="433"/>
      <c r="J347" s="433"/>
      <c r="K347" s="433"/>
      <c r="L347" s="433"/>
      <c r="M347" s="433"/>
      <c r="N347" s="433"/>
      <c r="O347" s="433"/>
      <c r="P347" s="433"/>
      <c r="Q347" s="433"/>
      <c r="R347" s="433"/>
      <c r="S347" s="433"/>
      <c r="T347" s="433"/>
      <c r="U347" s="433"/>
      <c r="V347" s="433"/>
      <c r="W347" s="433"/>
      <c r="X347" s="433"/>
      <c r="Y347" s="433"/>
      <c r="Z347" s="433"/>
    </row>
    <row r="348">
      <c r="A348" s="433"/>
      <c r="B348" s="433"/>
      <c r="C348" s="247"/>
      <c r="D348" s="433"/>
      <c r="E348" s="433"/>
      <c r="F348" s="433"/>
      <c r="G348" s="433"/>
      <c r="H348" s="433"/>
      <c r="I348" s="433"/>
      <c r="J348" s="433"/>
      <c r="K348" s="433"/>
      <c r="L348" s="433"/>
      <c r="M348" s="433"/>
      <c r="N348" s="433"/>
      <c r="O348" s="433"/>
      <c r="P348" s="433"/>
      <c r="Q348" s="433"/>
      <c r="R348" s="433"/>
      <c r="S348" s="433"/>
      <c r="T348" s="433"/>
      <c r="U348" s="433"/>
      <c r="V348" s="433"/>
      <c r="W348" s="433"/>
      <c r="X348" s="433"/>
      <c r="Y348" s="433"/>
      <c r="Z348" s="433"/>
    </row>
    <row r="349">
      <c r="A349" s="433"/>
      <c r="B349" s="433"/>
      <c r="C349" s="247"/>
      <c r="D349" s="433"/>
      <c r="E349" s="433"/>
      <c r="F349" s="433"/>
      <c r="G349" s="433"/>
      <c r="H349" s="433"/>
      <c r="I349" s="433"/>
      <c r="J349" s="433"/>
      <c r="K349" s="433"/>
      <c r="L349" s="433"/>
      <c r="M349" s="433"/>
      <c r="N349" s="433"/>
      <c r="O349" s="433"/>
      <c r="P349" s="433"/>
      <c r="Q349" s="433"/>
      <c r="R349" s="433"/>
      <c r="S349" s="433"/>
      <c r="T349" s="433"/>
      <c r="U349" s="433"/>
      <c r="V349" s="433"/>
      <c r="W349" s="433"/>
      <c r="X349" s="433"/>
      <c r="Y349" s="433"/>
      <c r="Z349" s="433"/>
    </row>
    <row r="350">
      <c r="A350" s="433"/>
      <c r="B350" s="433"/>
      <c r="C350" s="247"/>
      <c r="D350" s="433"/>
      <c r="E350" s="433"/>
      <c r="F350" s="433"/>
      <c r="G350" s="433"/>
      <c r="H350" s="433"/>
      <c r="I350" s="433"/>
      <c r="J350" s="433"/>
      <c r="K350" s="433"/>
      <c r="L350" s="433"/>
      <c r="M350" s="433"/>
      <c r="N350" s="433"/>
      <c r="O350" s="433"/>
      <c r="P350" s="433"/>
      <c r="Q350" s="433"/>
      <c r="R350" s="433"/>
      <c r="S350" s="433"/>
      <c r="T350" s="433"/>
      <c r="U350" s="433"/>
      <c r="V350" s="433"/>
      <c r="W350" s="433"/>
      <c r="X350" s="433"/>
      <c r="Y350" s="433"/>
      <c r="Z350" s="433"/>
    </row>
    <row r="351">
      <c r="A351" s="433"/>
      <c r="B351" s="433"/>
      <c r="C351" s="247"/>
      <c r="D351" s="433"/>
      <c r="E351" s="433"/>
      <c r="F351" s="433"/>
      <c r="G351" s="433"/>
      <c r="H351" s="433"/>
      <c r="I351" s="433"/>
      <c r="J351" s="433"/>
      <c r="K351" s="433"/>
      <c r="L351" s="433"/>
      <c r="M351" s="433"/>
      <c r="N351" s="433"/>
      <c r="O351" s="433"/>
      <c r="P351" s="433"/>
      <c r="Q351" s="433"/>
      <c r="R351" s="433"/>
      <c r="S351" s="433"/>
      <c r="T351" s="433"/>
      <c r="U351" s="433"/>
      <c r="V351" s="433"/>
      <c r="W351" s="433"/>
      <c r="X351" s="433"/>
      <c r="Y351" s="433"/>
      <c r="Z351" s="433"/>
    </row>
    <row r="352">
      <c r="A352" s="433"/>
      <c r="B352" s="433"/>
      <c r="C352" s="247"/>
      <c r="D352" s="433"/>
      <c r="E352" s="433"/>
      <c r="F352" s="433"/>
      <c r="G352" s="433"/>
      <c r="H352" s="433"/>
      <c r="I352" s="433"/>
      <c r="J352" s="433"/>
      <c r="K352" s="433"/>
      <c r="L352" s="433"/>
      <c r="M352" s="433"/>
      <c r="N352" s="433"/>
      <c r="O352" s="433"/>
      <c r="P352" s="433"/>
      <c r="Q352" s="433"/>
      <c r="R352" s="433"/>
      <c r="S352" s="433"/>
      <c r="T352" s="433"/>
      <c r="U352" s="433"/>
      <c r="V352" s="433"/>
      <c r="W352" s="433"/>
      <c r="X352" s="433"/>
      <c r="Y352" s="433"/>
      <c r="Z352" s="433"/>
    </row>
    <row r="353">
      <c r="A353" s="433"/>
      <c r="B353" s="433"/>
      <c r="C353" s="247"/>
      <c r="D353" s="433"/>
      <c r="E353" s="433"/>
      <c r="F353" s="433"/>
      <c r="G353" s="433"/>
      <c r="H353" s="433"/>
      <c r="I353" s="433"/>
      <c r="J353" s="433"/>
      <c r="K353" s="433"/>
      <c r="L353" s="433"/>
      <c r="M353" s="433"/>
      <c r="N353" s="433"/>
      <c r="O353" s="433"/>
      <c r="P353" s="433"/>
      <c r="Q353" s="433"/>
      <c r="R353" s="433"/>
      <c r="S353" s="433"/>
      <c r="T353" s="433"/>
      <c r="U353" s="433"/>
      <c r="V353" s="433"/>
      <c r="W353" s="433"/>
      <c r="X353" s="433"/>
      <c r="Y353" s="433"/>
      <c r="Z353" s="433"/>
    </row>
    <row r="354">
      <c r="A354" s="433"/>
      <c r="B354" s="433"/>
      <c r="C354" s="247"/>
      <c r="D354" s="433"/>
      <c r="E354" s="433"/>
      <c r="F354" s="433"/>
      <c r="G354" s="433"/>
      <c r="H354" s="433"/>
      <c r="I354" s="433"/>
      <c r="J354" s="433"/>
      <c r="K354" s="433"/>
      <c r="L354" s="433"/>
      <c r="M354" s="433"/>
      <c r="N354" s="433"/>
      <c r="O354" s="433"/>
      <c r="P354" s="433"/>
      <c r="Q354" s="433"/>
      <c r="R354" s="433"/>
      <c r="S354" s="433"/>
      <c r="T354" s="433"/>
      <c r="U354" s="433"/>
      <c r="V354" s="433"/>
      <c r="W354" s="433"/>
      <c r="X354" s="433"/>
      <c r="Y354" s="433"/>
      <c r="Z354" s="433"/>
    </row>
    <row r="355">
      <c r="A355" s="433"/>
      <c r="B355" s="433"/>
      <c r="C355" s="247"/>
      <c r="D355" s="433"/>
      <c r="E355" s="433"/>
      <c r="F355" s="433"/>
      <c r="G355" s="433"/>
      <c r="H355" s="433"/>
      <c r="I355" s="433"/>
      <c r="J355" s="433"/>
      <c r="K355" s="433"/>
      <c r="L355" s="433"/>
      <c r="M355" s="433"/>
      <c r="N355" s="433"/>
      <c r="O355" s="433"/>
      <c r="P355" s="433"/>
      <c r="Q355" s="433"/>
      <c r="R355" s="433"/>
      <c r="S355" s="433"/>
      <c r="T355" s="433"/>
      <c r="U355" s="433"/>
      <c r="V355" s="433"/>
      <c r="W355" s="433"/>
      <c r="X355" s="433"/>
      <c r="Y355" s="433"/>
      <c r="Z355" s="433"/>
    </row>
    <row r="356">
      <c r="A356" s="433"/>
      <c r="B356" s="433"/>
      <c r="C356" s="247"/>
      <c r="D356" s="433"/>
      <c r="E356" s="433"/>
      <c r="F356" s="433"/>
      <c r="G356" s="433"/>
      <c r="H356" s="433"/>
      <c r="I356" s="433"/>
      <c r="J356" s="433"/>
      <c r="K356" s="433"/>
      <c r="L356" s="433"/>
      <c r="M356" s="433"/>
      <c r="N356" s="433"/>
      <c r="O356" s="433"/>
      <c r="P356" s="433"/>
      <c r="Q356" s="433"/>
      <c r="R356" s="433"/>
      <c r="S356" s="433"/>
      <c r="T356" s="433"/>
      <c r="U356" s="433"/>
      <c r="V356" s="433"/>
      <c r="W356" s="433"/>
      <c r="X356" s="433"/>
      <c r="Y356" s="433"/>
      <c r="Z356" s="433"/>
    </row>
    <row r="357">
      <c r="A357" s="433"/>
      <c r="B357" s="433"/>
      <c r="C357" s="247"/>
      <c r="D357" s="433"/>
      <c r="E357" s="433"/>
      <c r="F357" s="433"/>
      <c r="G357" s="433"/>
      <c r="H357" s="433"/>
      <c r="I357" s="433"/>
      <c r="J357" s="433"/>
      <c r="K357" s="433"/>
      <c r="L357" s="433"/>
      <c r="M357" s="433"/>
      <c r="N357" s="433"/>
      <c r="O357" s="433"/>
      <c r="P357" s="433"/>
      <c r="Q357" s="433"/>
      <c r="R357" s="433"/>
      <c r="S357" s="433"/>
      <c r="T357" s="433"/>
      <c r="U357" s="433"/>
      <c r="V357" s="433"/>
      <c r="W357" s="433"/>
      <c r="X357" s="433"/>
      <c r="Y357" s="433"/>
      <c r="Z357" s="433"/>
    </row>
    <row r="358">
      <c r="A358" s="433"/>
      <c r="B358" s="433"/>
      <c r="C358" s="247"/>
      <c r="D358" s="433"/>
      <c r="E358" s="433"/>
      <c r="F358" s="433"/>
      <c r="G358" s="433"/>
      <c r="H358" s="433"/>
      <c r="I358" s="433"/>
      <c r="J358" s="433"/>
      <c r="K358" s="433"/>
      <c r="L358" s="433"/>
      <c r="M358" s="433"/>
      <c r="N358" s="433"/>
      <c r="O358" s="433"/>
      <c r="P358" s="433"/>
      <c r="Q358" s="433"/>
      <c r="R358" s="433"/>
      <c r="S358" s="433"/>
      <c r="T358" s="433"/>
      <c r="U358" s="433"/>
      <c r="V358" s="433"/>
      <c r="W358" s="433"/>
      <c r="X358" s="433"/>
      <c r="Y358" s="433"/>
      <c r="Z358" s="433"/>
    </row>
    <row r="359">
      <c r="A359" s="433"/>
      <c r="B359" s="433"/>
      <c r="C359" s="247"/>
      <c r="D359" s="433"/>
      <c r="E359" s="433"/>
      <c r="F359" s="433"/>
      <c r="G359" s="433"/>
      <c r="H359" s="433"/>
      <c r="I359" s="433"/>
      <c r="J359" s="433"/>
      <c r="K359" s="433"/>
      <c r="L359" s="433"/>
      <c r="M359" s="433"/>
      <c r="N359" s="433"/>
      <c r="O359" s="433"/>
      <c r="P359" s="433"/>
      <c r="Q359" s="433"/>
      <c r="R359" s="433"/>
      <c r="S359" s="433"/>
      <c r="T359" s="433"/>
      <c r="U359" s="433"/>
      <c r="V359" s="433"/>
      <c r="W359" s="433"/>
      <c r="X359" s="433"/>
      <c r="Y359" s="433"/>
      <c r="Z359" s="433"/>
    </row>
    <row r="360">
      <c r="A360" s="433"/>
      <c r="B360" s="433"/>
      <c r="C360" s="247"/>
      <c r="D360" s="433"/>
      <c r="E360" s="433"/>
      <c r="F360" s="433"/>
      <c r="G360" s="433"/>
      <c r="H360" s="433"/>
      <c r="I360" s="433"/>
      <c r="J360" s="433"/>
      <c r="K360" s="433"/>
      <c r="L360" s="433"/>
      <c r="M360" s="433"/>
      <c r="N360" s="433"/>
      <c r="O360" s="433"/>
      <c r="P360" s="433"/>
      <c r="Q360" s="433"/>
      <c r="R360" s="433"/>
      <c r="S360" s="433"/>
      <c r="T360" s="433"/>
      <c r="U360" s="433"/>
      <c r="V360" s="433"/>
      <c r="W360" s="433"/>
      <c r="X360" s="433"/>
      <c r="Y360" s="433"/>
      <c r="Z360" s="433"/>
    </row>
    <row r="361">
      <c r="A361" s="433"/>
      <c r="B361" s="433"/>
      <c r="C361" s="247"/>
      <c r="D361" s="433"/>
      <c r="E361" s="433"/>
      <c r="F361" s="433"/>
      <c r="G361" s="433"/>
      <c r="H361" s="433"/>
      <c r="I361" s="433"/>
      <c r="J361" s="433"/>
      <c r="K361" s="433"/>
      <c r="L361" s="433"/>
      <c r="M361" s="433"/>
      <c r="N361" s="433"/>
      <c r="O361" s="433"/>
      <c r="P361" s="433"/>
      <c r="Q361" s="433"/>
      <c r="R361" s="433"/>
      <c r="S361" s="433"/>
      <c r="T361" s="433"/>
      <c r="U361" s="433"/>
      <c r="V361" s="433"/>
      <c r="W361" s="433"/>
      <c r="X361" s="433"/>
      <c r="Y361" s="433"/>
      <c r="Z361" s="433"/>
    </row>
    <row r="362">
      <c r="A362" s="433"/>
      <c r="B362" s="433"/>
      <c r="C362" s="247"/>
      <c r="D362" s="433"/>
      <c r="E362" s="433"/>
      <c r="F362" s="433"/>
      <c r="G362" s="433"/>
      <c r="H362" s="433"/>
      <c r="I362" s="433"/>
      <c r="J362" s="433"/>
      <c r="K362" s="433"/>
      <c r="L362" s="433"/>
      <c r="M362" s="433"/>
      <c r="N362" s="433"/>
      <c r="O362" s="433"/>
      <c r="P362" s="433"/>
      <c r="Q362" s="433"/>
      <c r="R362" s="433"/>
      <c r="S362" s="433"/>
      <c r="T362" s="433"/>
      <c r="U362" s="433"/>
      <c r="V362" s="433"/>
      <c r="W362" s="433"/>
      <c r="X362" s="433"/>
      <c r="Y362" s="433"/>
      <c r="Z362" s="433"/>
    </row>
    <row r="363">
      <c r="A363" s="433"/>
      <c r="B363" s="433"/>
      <c r="C363" s="247"/>
      <c r="D363" s="433"/>
      <c r="E363" s="433"/>
      <c r="F363" s="433"/>
      <c r="G363" s="433"/>
      <c r="H363" s="433"/>
      <c r="I363" s="433"/>
      <c r="J363" s="433"/>
      <c r="K363" s="433"/>
      <c r="L363" s="433"/>
      <c r="M363" s="433"/>
      <c r="N363" s="433"/>
      <c r="O363" s="433"/>
      <c r="P363" s="433"/>
      <c r="Q363" s="433"/>
      <c r="R363" s="433"/>
      <c r="S363" s="433"/>
      <c r="T363" s="433"/>
      <c r="U363" s="433"/>
      <c r="V363" s="433"/>
      <c r="W363" s="433"/>
      <c r="X363" s="433"/>
      <c r="Y363" s="433"/>
      <c r="Z363" s="433"/>
    </row>
    <row r="364">
      <c r="A364" s="433"/>
      <c r="B364" s="433"/>
      <c r="C364" s="247"/>
      <c r="D364" s="433"/>
      <c r="E364" s="433"/>
      <c r="F364" s="433"/>
      <c r="G364" s="433"/>
      <c r="H364" s="433"/>
      <c r="I364" s="433"/>
      <c r="J364" s="433"/>
      <c r="K364" s="433"/>
      <c r="L364" s="433"/>
      <c r="M364" s="433"/>
      <c r="N364" s="433"/>
      <c r="O364" s="433"/>
      <c r="P364" s="433"/>
      <c r="Q364" s="433"/>
      <c r="R364" s="433"/>
      <c r="S364" s="433"/>
      <c r="T364" s="433"/>
      <c r="U364" s="433"/>
      <c r="V364" s="433"/>
      <c r="W364" s="433"/>
      <c r="X364" s="433"/>
      <c r="Y364" s="433"/>
      <c r="Z364" s="433"/>
    </row>
    <row r="365">
      <c r="A365" s="433"/>
      <c r="B365" s="433"/>
      <c r="C365" s="247"/>
      <c r="D365" s="433"/>
      <c r="E365" s="433"/>
      <c r="F365" s="433"/>
      <c r="G365" s="433"/>
      <c r="H365" s="433"/>
      <c r="I365" s="433"/>
      <c r="J365" s="433"/>
      <c r="K365" s="433"/>
      <c r="L365" s="433"/>
      <c r="M365" s="433"/>
      <c r="N365" s="433"/>
      <c r="O365" s="433"/>
      <c r="P365" s="433"/>
      <c r="Q365" s="433"/>
      <c r="R365" s="433"/>
      <c r="S365" s="433"/>
      <c r="T365" s="433"/>
      <c r="U365" s="433"/>
      <c r="V365" s="433"/>
      <c r="W365" s="433"/>
      <c r="X365" s="433"/>
      <c r="Y365" s="433"/>
      <c r="Z365" s="433"/>
    </row>
    <row r="366">
      <c r="A366" s="433"/>
      <c r="B366" s="433"/>
      <c r="C366" s="247"/>
      <c r="D366" s="433"/>
      <c r="E366" s="433"/>
      <c r="F366" s="433"/>
      <c r="G366" s="433"/>
      <c r="H366" s="433"/>
      <c r="I366" s="433"/>
      <c r="J366" s="433"/>
      <c r="K366" s="433"/>
      <c r="L366" s="433"/>
      <c r="M366" s="433"/>
      <c r="N366" s="433"/>
      <c r="O366" s="433"/>
      <c r="P366" s="433"/>
      <c r="Q366" s="433"/>
      <c r="R366" s="433"/>
      <c r="S366" s="433"/>
      <c r="T366" s="433"/>
      <c r="U366" s="433"/>
      <c r="V366" s="433"/>
      <c r="W366" s="433"/>
      <c r="X366" s="433"/>
      <c r="Y366" s="433"/>
      <c r="Z366" s="433"/>
    </row>
    <row r="367">
      <c r="A367" s="433"/>
      <c r="B367" s="433"/>
      <c r="C367" s="247"/>
      <c r="D367" s="433"/>
      <c r="E367" s="433"/>
      <c r="F367" s="433"/>
      <c r="G367" s="433"/>
      <c r="H367" s="433"/>
      <c r="I367" s="433"/>
      <c r="J367" s="433"/>
      <c r="K367" s="433"/>
      <c r="L367" s="433"/>
      <c r="M367" s="433"/>
      <c r="N367" s="433"/>
      <c r="O367" s="433"/>
      <c r="P367" s="433"/>
      <c r="Q367" s="433"/>
      <c r="R367" s="433"/>
      <c r="S367" s="433"/>
      <c r="T367" s="433"/>
      <c r="U367" s="433"/>
      <c r="V367" s="433"/>
      <c r="W367" s="433"/>
      <c r="X367" s="433"/>
      <c r="Y367" s="433"/>
      <c r="Z367" s="433"/>
    </row>
    <row r="368">
      <c r="A368" s="433"/>
      <c r="B368" s="433"/>
      <c r="C368" s="247"/>
      <c r="D368" s="433"/>
      <c r="E368" s="433"/>
      <c r="F368" s="433"/>
      <c r="G368" s="433"/>
      <c r="H368" s="433"/>
      <c r="I368" s="433"/>
      <c r="J368" s="433"/>
      <c r="K368" s="433"/>
      <c r="L368" s="433"/>
      <c r="M368" s="433"/>
      <c r="N368" s="433"/>
      <c r="O368" s="433"/>
      <c r="P368" s="433"/>
      <c r="Q368" s="433"/>
      <c r="R368" s="433"/>
      <c r="S368" s="433"/>
      <c r="T368" s="433"/>
      <c r="U368" s="433"/>
      <c r="V368" s="433"/>
      <c r="W368" s="433"/>
      <c r="X368" s="433"/>
      <c r="Y368" s="433"/>
      <c r="Z368" s="433"/>
    </row>
    <row r="369">
      <c r="A369" s="433"/>
      <c r="B369" s="433"/>
      <c r="C369" s="247"/>
      <c r="D369" s="433"/>
      <c r="E369" s="433"/>
      <c r="F369" s="433"/>
      <c r="G369" s="433"/>
      <c r="H369" s="433"/>
      <c r="I369" s="433"/>
      <c r="J369" s="433"/>
      <c r="K369" s="433"/>
      <c r="L369" s="433"/>
      <c r="M369" s="433"/>
      <c r="N369" s="433"/>
      <c r="O369" s="433"/>
      <c r="P369" s="433"/>
      <c r="Q369" s="433"/>
      <c r="R369" s="433"/>
      <c r="S369" s="433"/>
      <c r="T369" s="433"/>
      <c r="U369" s="433"/>
      <c r="V369" s="433"/>
      <c r="W369" s="433"/>
      <c r="X369" s="433"/>
      <c r="Y369" s="433"/>
      <c r="Z369" s="433"/>
    </row>
    <row r="370">
      <c r="A370" s="433"/>
      <c r="B370" s="433"/>
      <c r="C370" s="247"/>
      <c r="D370" s="433"/>
      <c r="E370" s="433"/>
      <c r="F370" s="433"/>
      <c r="G370" s="433"/>
      <c r="H370" s="433"/>
      <c r="I370" s="433"/>
      <c r="J370" s="433"/>
      <c r="K370" s="433"/>
      <c r="L370" s="433"/>
      <c r="M370" s="433"/>
      <c r="N370" s="433"/>
      <c r="O370" s="433"/>
      <c r="P370" s="433"/>
      <c r="Q370" s="433"/>
      <c r="R370" s="433"/>
      <c r="S370" s="433"/>
      <c r="T370" s="433"/>
      <c r="U370" s="433"/>
      <c r="V370" s="433"/>
      <c r="W370" s="433"/>
      <c r="X370" s="433"/>
      <c r="Y370" s="433"/>
      <c r="Z370" s="433"/>
    </row>
    <row r="371">
      <c r="A371" s="433"/>
      <c r="B371" s="433"/>
      <c r="C371" s="247"/>
      <c r="D371" s="433"/>
      <c r="E371" s="433"/>
      <c r="F371" s="433"/>
      <c r="G371" s="433"/>
      <c r="H371" s="433"/>
      <c r="I371" s="433"/>
      <c r="J371" s="433"/>
      <c r="K371" s="433"/>
      <c r="L371" s="433"/>
      <c r="M371" s="433"/>
      <c r="N371" s="433"/>
      <c r="O371" s="433"/>
      <c r="P371" s="433"/>
      <c r="Q371" s="433"/>
      <c r="R371" s="433"/>
      <c r="S371" s="433"/>
      <c r="T371" s="433"/>
      <c r="U371" s="433"/>
      <c r="V371" s="433"/>
      <c r="W371" s="433"/>
      <c r="X371" s="433"/>
      <c r="Y371" s="433"/>
      <c r="Z371" s="433"/>
    </row>
    <row r="372">
      <c r="A372" s="433"/>
      <c r="B372" s="433"/>
      <c r="C372" s="247"/>
      <c r="D372" s="433"/>
      <c r="E372" s="433"/>
      <c r="F372" s="433"/>
      <c r="G372" s="433"/>
      <c r="H372" s="433"/>
      <c r="I372" s="433"/>
      <c r="J372" s="433"/>
      <c r="K372" s="433"/>
      <c r="L372" s="433"/>
      <c r="M372" s="433"/>
      <c r="N372" s="433"/>
      <c r="O372" s="433"/>
      <c r="P372" s="433"/>
      <c r="Q372" s="433"/>
      <c r="R372" s="433"/>
      <c r="S372" s="433"/>
      <c r="T372" s="433"/>
      <c r="U372" s="433"/>
      <c r="V372" s="433"/>
      <c r="W372" s="433"/>
      <c r="X372" s="433"/>
      <c r="Y372" s="433"/>
      <c r="Z372" s="433"/>
    </row>
    <row r="373">
      <c r="A373" s="433"/>
      <c r="B373" s="433"/>
      <c r="C373" s="247"/>
      <c r="D373" s="433"/>
      <c r="E373" s="433"/>
      <c r="F373" s="433"/>
      <c r="G373" s="433"/>
      <c r="H373" s="433"/>
      <c r="I373" s="433"/>
      <c r="J373" s="433"/>
      <c r="K373" s="433"/>
      <c r="L373" s="433"/>
      <c r="M373" s="433"/>
      <c r="N373" s="433"/>
      <c r="O373" s="433"/>
      <c r="P373" s="433"/>
      <c r="Q373" s="433"/>
      <c r="R373" s="433"/>
      <c r="S373" s="433"/>
      <c r="T373" s="433"/>
      <c r="U373" s="433"/>
      <c r="V373" s="433"/>
      <c r="W373" s="433"/>
      <c r="X373" s="433"/>
      <c r="Y373" s="433"/>
      <c r="Z373" s="433"/>
    </row>
    <row r="374">
      <c r="A374" s="433"/>
      <c r="B374" s="433"/>
      <c r="C374" s="247"/>
      <c r="D374" s="433"/>
      <c r="E374" s="433"/>
      <c r="F374" s="433"/>
      <c r="G374" s="433"/>
      <c r="H374" s="433"/>
      <c r="I374" s="433"/>
      <c r="J374" s="433"/>
      <c r="K374" s="433"/>
      <c r="L374" s="433"/>
      <c r="M374" s="433"/>
      <c r="N374" s="433"/>
      <c r="O374" s="433"/>
      <c r="P374" s="433"/>
      <c r="Q374" s="433"/>
      <c r="R374" s="433"/>
      <c r="S374" s="433"/>
      <c r="T374" s="433"/>
      <c r="U374" s="433"/>
      <c r="V374" s="433"/>
      <c r="W374" s="433"/>
      <c r="X374" s="433"/>
      <c r="Y374" s="433"/>
      <c r="Z374" s="433"/>
    </row>
    <row r="375">
      <c r="A375" s="433"/>
      <c r="B375" s="433"/>
      <c r="C375" s="247"/>
      <c r="D375" s="433"/>
      <c r="E375" s="433"/>
      <c r="F375" s="433"/>
      <c r="G375" s="433"/>
      <c r="H375" s="433"/>
      <c r="I375" s="433"/>
      <c r="J375" s="433"/>
      <c r="K375" s="433"/>
      <c r="L375" s="433"/>
      <c r="M375" s="433"/>
      <c r="N375" s="433"/>
      <c r="O375" s="433"/>
      <c r="P375" s="433"/>
      <c r="Q375" s="433"/>
      <c r="R375" s="433"/>
      <c r="S375" s="433"/>
      <c r="T375" s="433"/>
      <c r="U375" s="433"/>
      <c r="V375" s="433"/>
      <c r="W375" s="433"/>
      <c r="X375" s="433"/>
      <c r="Y375" s="433"/>
      <c r="Z375" s="433"/>
    </row>
    <row r="376">
      <c r="A376" s="433"/>
      <c r="B376" s="433"/>
      <c r="C376" s="247"/>
      <c r="D376" s="433"/>
      <c r="E376" s="433"/>
      <c r="F376" s="433"/>
      <c r="G376" s="433"/>
      <c r="H376" s="433"/>
      <c r="I376" s="433"/>
      <c r="J376" s="433"/>
      <c r="K376" s="433"/>
      <c r="L376" s="433"/>
      <c r="M376" s="433"/>
      <c r="N376" s="433"/>
      <c r="O376" s="433"/>
      <c r="P376" s="433"/>
      <c r="Q376" s="433"/>
      <c r="R376" s="433"/>
      <c r="S376" s="433"/>
      <c r="T376" s="433"/>
      <c r="U376" s="433"/>
      <c r="V376" s="433"/>
      <c r="W376" s="433"/>
      <c r="X376" s="433"/>
      <c r="Y376" s="433"/>
      <c r="Z376" s="433"/>
    </row>
    <row r="377">
      <c r="A377" s="433"/>
      <c r="B377" s="433"/>
      <c r="C377" s="247"/>
      <c r="D377" s="433"/>
      <c r="E377" s="433"/>
      <c r="F377" s="433"/>
      <c r="G377" s="433"/>
      <c r="H377" s="433"/>
      <c r="I377" s="433"/>
      <c r="J377" s="433"/>
      <c r="K377" s="433"/>
      <c r="L377" s="433"/>
      <c r="M377" s="433"/>
      <c r="N377" s="433"/>
      <c r="O377" s="433"/>
      <c r="P377" s="433"/>
      <c r="Q377" s="433"/>
      <c r="R377" s="433"/>
      <c r="S377" s="433"/>
      <c r="T377" s="433"/>
      <c r="U377" s="433"/>
      <c r="V377" s="433"/>
      <c r="W377" s="433"/>
      <c r="X377" s="433"/>
      <c r="Y377" s="433"/>
      <c r="Z377" s="433"/>
    </row>
    <row r="378">
      <c r="A378" s="433"/>
      <c r="B378" s="433"/>
      <c r="C378" s="247"/>
      <c r="D378" s="433"/>
      <c r="E378" s="433"/>
      <c r="F378" s="433"/>
      <c r="G378" s="433"/>
      <c r="H378" s="433"/>
      <c r="I378" s="433"/>
      <c r="J378" s="433"/>
      <c r="K378" s="433"/>
      <c r="L378" s="433"/>
      <c r="M378" s="433"/>
      <c r="N378" s="433"/>
      <c r="O378" s="433"/>
      <c r="P378" s="433"/>
      <c r="Q378" s="433"/>
      <c r="R378" s="433"/>
      <c r="S378" s="433"/>
      <c r="T378" s="433"/>
      <c r="U378" s="433"/>
      <c r="V378" s="433"/>
      <c r="W378" s="433"/>
      <c r="X378" s="433"/>
      <c r="Y378" s="433"/>
      <c r="Z378" s="433"/>
    </row>
    <row r="379">
      <c r="A379" s="433"/>
      <c r="B379" s="433"/>
      <c r="C379" s="247"/>
      <c r="D379" s="433"/>
      <c r="E379" s="433"/>
      <c r="F379" s="433"/>
      <c r="G379" s="433"/>
      <c r="H379" s="433"/>
      <c r="I379" s="433"/>
      <c r="J379" s="433"/>
      <c r="K379" s="433"/>
      <c r="L379" s="433"/>
      <c r="M379" s="433"/>
      <c r="N379" s="433"/>
      <c r="O379" s="433"/>
      <c r="P379" s="433"/>
      <c r="Q379" s="433"/>
      <c r="R379" s="433"/>
      <c r="S379" s="433"/>
      <c r="T379" s="433"/>
      <c r="U379" s="433"/>
      <c r="V379" s="433"/>
      <c r="W379" s="433"/>
      <c r="X379" s="433"/>
      <c r="Y379" s="433"/>
      <c r="Z379" s="433"/>
    </row>
    <row r="380">
      <c r="A380" s="433"/>
      <c r="B380" s="433"/>
      <c r="C380" s="247"/>
      <c r="D380" s="433"/>
      <c r="E380" s="433"/>
      <c r="F380" s="433"/>
      <c r="G380" s="433"/>
      <c r="H380" s="433"/>
      <c r="I380" s="433"/>
      <c r="J380" s="433"/>
      <c r="K380" s="433"/>
      <c r="L380" s="433"/>
      <c r="M380" s="433"/>
      <c r="N380" s="433"/>
      <c r="O380" s="433"/>
      <c r="P380" s="433"/>
      <c r="Q380" s="433"/>
      <c r="R380" s="433"/>
      <c r="S380" s="433"/>
      <c r="T380" s="433"/>
      <c r="U380" s="433"/>
      <c r="V380" s="433"/>
      <c r="W380" s="433"/>
      <c r="X380" s="433"/>
      <c r="Y380" s="433"/>
      <c r="Z380" s="433"/>
    </row>
    <row r="381">
      <c r="A381" s="433"/>
      <c r="B381" s="433"/>
      <c r="C381" s="247"/>
      <c r="D381" s="433"/>
      <c r="E381" s="433"/>
      <c r="F381" s="433"/>
      <c r="G381" s="433"/>
      <c r="H381" s="433"/>
      <c r="I381" s="433"/>
      <c r="J381" s="433"/>
      <c r="K381" s="433"/>
      <c r="L381" s="433"/>
      <c r="M381" s="433"/>
      <c r="N381" s="433"/>
      <c r="O381" s="433"/>
      <c r="P381" s="433"/>
      <c r="Q381" s="433"/>
      <c r="R381" s="433"/>
      <c r="S381" s="433"/>
      <c r="T381" s="433"/>
      <c r="U381" s="433"/>
      <c r="V381" s="433"/>
      <c r="W381" s="433"/>
      <c r="X381" s="433"/>
      <c r="Y381" s="433"/>
      <c r="Z381" s="433"/>
    </row>
    <row r="382">
      <c r="A382" s="433"/>
      <c r="B382" s="433"/>
      <c r="C382" s="247"/>
      <c r="D382" s="433"/>
      <c r="E382" s="433"/>
      <c r="F382" s="433"/>
      <c r="G382" s="433"/>
      <c r="H382" s="433"/>
      <c r="I382" s="433"/>
      <c r="J382" s="433"/>
      <c r="K382" s="433"/>
      <c r="L382" s="433"/>
      <c r="M382" s="433"/>
      <c r="N382" s="433"/>
      <c r="O382" s="433"/>
      <c r="P382" s="433"/>
      <c r="Q382" s="433"/>
      <c r="R382" s="433"/>
      <c r="S382" s="433"/>
      <c r="T382" s="433"/>
      <c r="U382" s="433"/>
      <c r="V382" s="433"/>
      <c r="W382" s="433"/>
      <c r="X382" s="433"/>
      <c r="Y382" s="433"/>
      <c r="Z382" s="433"/>
    </row>
    <row r="383">
      <c r="A383" s="433"/>
      <c r="B383" s="433"/>
      <c r="C383" s="247"/>
      <c r="D383" s="433"/>
      <c r="E383" s="433"/>
      <c r="F383" s="433"/>
      <c r="G383" s="433"/>
      <c r="H383" s="433"/>
      <c r="I383" s="433"/>
      <c r="J383" s="433"/>
      <c r="K383" s="433"/>
      <c r="L383" s="433"/>
      <c r="M383" s="433"/>
      <c r="N383" s="433"/>
      <c r="O383" s="433"/>
      <c r="P383" s="433"/>
      <c r="Q383" s="433"/>
      <c r="R383" s="433"/>
      <c r="S383" s="433"/>
      <c r="T383" s="433"/>
      <c r="U383" s="433"/>
      <c r="V383" s="433"/>
      <c r="W383" s="433"/>
      <c r="X383" s="433"/>
      <c r="Y383" s="433"/>
      <c r="Z383" s="433"/>
    </row>
    <row r="384">
      <c r="A384" s="433"/>
      <c r="B384" s="433"/>
      <c r="C384" s="247"/>
      <c r="D384" s="433"/>
      <c r="E384" s="433"/>
      <c r="F384" s="433"/>
      <c r="G384" s="433"/>
      <c r="H384" s="433"/>
      <c r="I384" s="433"/>
      <c r="J384" s="433"/>
      <c r="K384" s="433"/>
      <c r="L384" s="433"/>
      <c r="M384" s="433"/>
      <c r="N384" s="433"/>
      <c r="O384" s="433"/>
      <c r="P384" s="433"/>
      <c r="Q384" s="433"/>
      <c r="R384" s="433"/>
      <c r="S384" s="433"/>
      <c r="T384" s="433"/>
      <c r="U384" s="433"/>
      <c r="V384" s="433"/>
      <c r="W384" s="433"/>
      <c r="X384" s="433"/>
      <c r="Y384" s="433"/>
      <c r="Z384" s="433"/>
    </row>
    <row r="385">
      <c r="A385" s="433"/>
      <c r="B385" s="433"/>
      <c r="C385" s="247"/>
      <c r="D385" s="433"/>
      <c r="E385" s="433"/>
      <c r="F385" s="433"/>
      <c r="G385" s="433"/>
      <c r="H385" s="433"/>
      <c r="I385" s="433"/>
      <c r="J385" s="433"/>
      <c r="K385" s="433"/>
      <c r="L385" s="433"/>
      <c r="M385" s="433"/>
      <c r="N385" s="433"/>
      <c r="O385" s="433"/>
      <c r="P385" s="433"/>
      <c r="Q385" s="433"/>
      <c r="R385" s="433"/>
      <c r="S385" s="433"/>
      <c r="T385" s="433"/>
      <c r="U385" s="433"/>
      <c r="V385" s="433"/>
      <c r="W385" s="433"/>
      <c r="X385" s="433"/>
      <c r="Y385" s="433"/>
      <c r="Z385" s="433"/>
    </row>
    <row r="386">
      <c r="A386" s="433"/>
      <c r="B386" s="433"/>
      <c r="C386" s="247"/>
      <c r="D386" s="433"/>
      <c r="E386" s="433"/>
      <c r="F386" s="433"/>
      <c r="G386" s="433"/>
      <c r="H386" s="433"/>
      <c r="I386" s="433"/>
      <c r="J386" s="433"/>
      <c r="K386" s="433"/>
      <c r="L386" s="433"/>
      <c r="M386" s="433"/>
      <c r="N386" s="433"/>
      <c r="O386" s="433"/>
      <c r="P386" s="433"/>
      <c r="Q386" s="433"/>
      <c r="R386" s="433"/>
      <c r="S386" s="433"/>
      <c r="T386" s="433"/>
      <c r="U386" s="433"/>
      <c r="V386" s="433"/>
      <c r="W386" s="433"/>
      <c r="X386" s="433"/>
      <c r="Y386" s="433"/>
      <c r="Z386" s="433"/>
    </row>
    <row r="387">
      <c r="A387" s="433"/>
      <c r="B387" s="433"/>
      <c r="C387" s="247"/>
      <c r="D387" s="433"/>
      <c r="E387" s="433"/>
      <c r="F387" s="433"/>
      <c r="G387" s="433"/>
      <c r="H387" s="433"/>
      <c r="I387" s="433"/>
      <c r="J387" s="433"/>
      <c r="K387" s="433"/>
      <c r="L387" s="433"/>
      <c r="M387" s="433"/>
      <c r="N387" s="433"/>
      <c r="O387" s="433"/>
      <c r="P387" s="433"/>
      <c r="Q387" s="433"/>
      <c r="R387" s="433"/>
      <c r="S387" s="433"/>
      <c r="T387" s="433"/>
      <c r="U387" s="433"/>
      <c r="V387" s="433"/>
      <c r="W387" s="433"/>
      <c r="X387" s="433"/>
      <c r="Y387" s="433"/>
      <c r="Z387" s="433"/>
    </row>
    <row r="388">
      <c r="A388" s="433"/>
      <c r="B388" s="433"/>
      <c r="C388" s="247"/>
      <c r="D388" s="433"/>
      <c r="E388" s="433"/>
      <c r="F388" s="433"/>
      <c r="G388" s="433"/>
      <c r="H388" s="433"/>
      <c r="I388" s="433"/>
      <c r="J388" s="433"/>
      <c r="K388" s="433"/>
      <c r="L388" s="433"/>
      <c r="M388" s="433"/>
      <c r="N388" s="433"/>
      <c r="O388" s="433"/>
      <c r="P388" s="433"/>
      <c r="Q388" s="433"/>
      <c r="R388" s="433"/>
      <c r="S388" s="433"/>
      <c r="T388" s="433"/>
      <c r="U388" s="433"/>
      <c r="V388" s="433"/>
      <c r="W388" s="433"/>
      <c r="X388" s="433"/>
      <c r="Y388" s="433"/>
      <c r="Z388" s="433"/>
    </row>
    <row r="389">
      <c r="A389" s="433"/>
      <c r="B389" s="433"/>
      <c r="C389" s="247"/>
      <c r="D389" s="433"/>
      <c r="E389" s="433"/>
      <c r="F389" s="433"/>
      <c r="G389" s="433"/>
      <c r="H389" s="433"/>
      <c r="I389" s="433"/>
      <c r="J389" s="433"/>
      <c r="K389" s="433"/>
      <c r="L389" s="433"/>
      <c r="M389" s="433"/>
      <c r="N389" s="433"/>
      <c r="O389" s="433"/>
      <c r="P389" s="433"/>
      <c r="Q389" s="433"/>
      <c r="R389" s="433"/>
      <c r="S389" s="433"/>
      <c r="T389" s="433"/>
      <c r="U389" s="433"/>
      <c r="V389" s="433"/>
      <c r="W389" s="433"/>
      <c r="X389" s="433"/>
      <c r="Y389" s="433"/>
      <c r="Z389" s="433"/>
    </row>
    <row r="390">
      <c r="A390" s="433"/>
      <c r="B390" s="433"/>
      <c r="C390" s="247"/>
      <c r="D390" s="433"/>
      <c r="E390" s="433"/>
      <c r="F390" s="433"/>
      <c r="G390" s="433"/>
      <c r="H390" s="433"/>
      <c r="I390" s="433"/>
      <c r="J390" s="433"/>
      <c r="K390" s="433"/>
      <c r="L390" s="433"/>
      <c r="M390" s="433"/>
      <c r="N390" s="433"/>
      <c r="O390" s="433"/>
      <c r="P390" s="433"/>
      <c r="Q390" s="433"/>
      <c r="R390" s="433"/>
      <c r="S390" s="433"/>
      <c r="T390" s="433"/>
      <c r="U390" s="433"/>
      <c r="V390" s="433"/>
      <c r="W390" s="433"/>
      <c r="X390" s="433"/>
      <c r="Y390" s="433"/>
      <c r="Z390" s="433"/>
    </row>
    <row r="391">
      <c r="A391" s="433"/>
      <c r="B391" s="433"/>
      <c r="C391" s="247"/>
      <c r="D391" s="433"/>
      <c r="E391" s="433"/>
      <c r="F391" s="433"/>
      <c r="G391" s="433"/>
      <c r="H391" s="433"/>
      <c r="I391" s="433"/>
      <c r="J391" s="433"/>
      <c r="K391" s="433"/>
      <c r="L391" s="433"/>
      <c r="M391" s="433"/>
      <c r="N391" s="433"/>
      <c r="O391" s="433"/>
      <c r="P391" s="433"/>
      <c r="Q391" s="433"/>
      <c r="R391" s="433"/>
      <c r="S391" s="433"/>
      <c r="T391" s="433"/>
      <c r="U391" s="433"/>
      <c r="V391" s="433"/>
      <c r="W391" s="433"/>
      <c r="X391" s="433"/>
      <c r="Y391" s="433"/>
      <c r="Z391" s="433"/>
    </row>
    <row r="392">
      <c r="A392" s="433"/>
      <c r="B392" s="433"/>
      <c r="C392" s="247"/>
      <c r="D392" s="433"/>
      <c r="E392" s="433"/>
      <c r="F392" s="433"/>
      <c r="G392" s="433"/>
      <c r="H392" s="433"/>
      <c r="I392" s="433"/>
      <c r="J392" s="433"/>
      <c r="K392" s="433"/>
      <c r="L392" s="433"/>
      <c r="M392" s="433"/>
      <c r="N392" s="433"/>
      <c r="O392" s="433"/>
      <c r="P392" s="433"/>
      <c r="Q392" s="433"/>
      <c r="R392" s="433"/>
      <c r="S392" s="433"/>
      <c r="T392" s="433"/>
      <c r="U392" s="433"/>
      <c r="V392" s="433"/>
      <c r="W392" s="433"/>
      <c r="X392" s="433"/>
      <c r="Y392" s="433"/>
      <c r="Z392" s="433"/>
    </row>
    <row r="393">
      <c r="A393" s="433"/>
      <c r="B393" s="433"/>
      <c r="C393" s="247"/>
      <c r="D393" s="433"/>
      <c r="E393" s="433"/>
      <c r="F393" s="433"/>
      <c r="G393" s="433"/>
      <c r="H393" s="433"/>
      <c r="I393" s="433"/>
      <c r="J393" s="433"/>
      <c r="K393" s="433"/>
      <c r="L393" s="433"/>
      <c r="M393" s="433"/>
      <c r="N393" s="433"/>
      <c r="O393" s="433"/>
      <c r="P393" s="433"/>
      <c r="Q393" s="433"/>
      <c r="R393" s="433"/>
      <c r="S393" s="433"/>
      <c r="T393" s="433"/>
      <c r="U393" s="433"/>
      <c r="V393" s="433"/>
      <c r="W393" s="433"/>
      <c r="X393" s="433"/>
      <c r="Y393" s="433"/>
      <c r="Z393" s="433"/>
    </row>
    <row r="394">
      <c r="A394" s="433"/>
      <c r="B394" s="433"/>
      <c r="C394" s="247"/>
      <c r="D394" s="433"/>
      <c r="E394" s="433"/>
      <c r="F394" s="433"/>
      <c r="G394" s="433"/>
      <c r="H394" s="433"/>
      <c r="I394" s="433"/>
      <c r="J394" s="433"/>
      <c r="K394" s="433"/>
      <c r="L394" s="433"/>
      <c r="M394" s="433"/>
      <c r="N394" s="433"/>
      <c r="O394" s="433"/>
      <c r="P394" s="433"/>
      <c r="Q394" s="433"/>
      <c r="R394" s="433"/>
      <c r="S394" s="433"/>
      <c r="T394" s="433"/>
      <c r="U394" s="433"/>
      <c r="V394" s="433"/>
      <c r="W394" s="433"/>
      <c r="X394" s="433"/>
      <c r="Y394" s="433"/>
      <c r="Z394" s="433"/>
    </row>
    <row r="395">
      <c r="A395" s="433"/>
      <c r="B395" s="433"/>
      <c r="C395" s="247"/>
      <c r="D395" s="433"/>
      <c r="E395" s="433"/>
      <c r="F395" s="433"/>
      <c r="G395" s="433"/>
      <c r="H395" s="433"/>
      <c r="I395" s="433"/>
      <c r="J395" s="433"/>
      <c r="K395" s="433"/>
      <c r="L395" s="433"/>
      <c r="M395" s="433"/>
      <c r="N395" s="433"/>
      <c r="O395" s="433"/>
      <c r="P395" s="433"/>
      <c r="Q395" s="433"/>
      <c r="R395" s="433"/>
      <c r="S395" s="433"/>
      <c r="T395" s="433"/>
      <c r="U395" s="433"/>
      <c r="V395" s="433"/>
      <c r="W395" s="433"/>
      <c r="X395" s="433"/>
      <c r="Y395" s="433"/>
      <c r="Z395" s="433"/>
    </row>
    <row r="396">
      <c r="A396" s="433"/>
      <c r="B396" s="433"/>
      <c r="C396" s="247"/>
      <c r="D396" s="433"/>
      <c r="E396" s="433"/>
      <c r="F396" s="433"/>
      <c r="G396" s="433"/>
      <c r="H396" s="433"/>
      <c r="I396" s="433"/>
      <c r="J396" s="433"/>
      <c r="K396" s="433"/>
      <c r="L396" s="433"/>
      <c r="M396" s="433"/>
      <c r="N396" s="433"/>
      <c r="O396" s="433"/>
      <c r="P396" s="433"/>
      <c r="Q396" s="433"/>
      <c r="R396" s="433"/>
      <c r="S396" s="433"/>
      <c r="T396" s="433"/>
      <c r="U396" s="433"/>
      <c r="V396" s="433"/>
      <c r="W396" s="433"/>
      <c r="X396" s="433"/>
      <c r="Y396" s="433"/>
      <c r="Z396" s="433"/>
    </row>
    <row r="397">
      <c r="A397" s="433"/>
      <c r="B397" s="433"/>
      <c r="C397" s="247"/>
      <c r="D397" s="433"/>
      <c r="E397" s="433"/>
      <c r="F397" s="433"/>
      <c r="G397" s="433"/>
      <c r="H397" s="433"/>
      <c r="I397" s="433"/>
      <c r="J397" s="433"/>
      <c r="K397" s="433"/>
      <c r="L397" s="433"/>
      <c r="M397" s="433"/>
      <c r="N397" s="433"/>
      <c r="O397" s="433"/>
      <c r="P397" s="433"/>
      <c r="Q397" s="433"/>
      <c r="R397" s="433"/>
      <c r="S397" s="433"/>
      <c r="T397" s="433"/>
      <c r="U397" s="433"/>
      <c r="V397" s="433"/>
      <c r="W397" s="433"/>
      <c r="X397" s="433"/>
      <c r="Y397" s="433"/>
      <c r="Z397" s="433"/>
    </row>
    <row r="398">
      <c r="A398" s="433"/>
      <c r="B398" s="433"/>
      <c r="C398" s="247"/>
      <c r="D398" s="433"/>
      <c r="E398" s="433"/>
      <c r="F398" s="433"/>
      <c r="G398" s="433"/>
      <c r="H398" s="433"/>
      <c r="I398" s="433"/>
      <c r="J398" s="433"/>
      <c r="K398" s="433"/>
      <c r="L398" s="433"/>
      <c r="M398" s="433"/>
      <c r="N398" s="433"/>
      <c r="O398" s="433"/>
      <c r="P398" s="433"/>
      <c r="Q398" s="433"/>
      <c r="R398" s="433"/>
      <c r="S398" s="433"/>
      <c r="T398" s="433"/>
      <c r="U398" s="433"/>
      <c r="V398" s="433"/>
      <c r="W398" s="433"/>
      <c r="X398" s="433"/>
      <c r="Y398" s="433"/>
      <c r="Z398" s="433"/>
    </row>
    <row r="399">
      <c r="A399" s="433"/>
      <c r="B399" s="433"/>
      <c r="C399" s="247"/>
      <c r="D399" s="433"/>
      <c r="E399" s="433"/>
      <c r="F399" s="433"/>
      <c r="G399" s="433"/>
      <c r="H399" s="433"/>
      <c r="I399" s="433"/>
      <c r="J399" s="433"/>
      <c r="K399" s="433"/>
      <c r="L399" s="433"/>
      <c r="M399" s="433"/>
      <c r="N399" s="433"/>
      <c r="O399" s="433"/>
      <c r="P399" s="433"/>
      <c r="Q399" s="433"/>
      <c r="R399" s="433"/>
      <c r="S399" s="433"/>
      <c r="T399" s="433"/>
      <c r="U399" s="433"/>
      <c r="V399" s="433"/>
      <c r="W399" s="433"/>
      <c r="X399" s="433"/>
      <c r="Y399" s="433"/>
      <c r="Z399" s="433"/>
    </row>
    <row r="400">
      <c r="A400" s="433"/>
      <c r="B400" s="433"/>
      <c r="C400" s="247"/>
      <c r="D400" s="433"/>
      <c r="E400" s="433"/>
      <c r="F400" s="433"/>
      <c r="G400" s="433"/>
      <c r="H400" s="433"/>
      <c r="I400" s="433"/>
      <c r="J400" s="433"/>
      <c r="K400" s="433"/>
      <c r="L400" s="433"/>
      <c r="M400" s="433"/>
      <c r="N400" s="433"/>
      <c r="O400" s="433"/>
      <c r="P400" s="433"/>
      <c r="Q400" s="433"/>
      <c r="R400" s="433"/>
      <c r="S400" s="433"/>
      <c r="T400" s="433"/>
      <c r="U400" s="433"/>
      <c r="V400" s="433"/>
      <c r="W400" s="433"/>
      <c r="X400" s="433"/>
      <c r="Y400" s="433"/>
      <c r="Z400" s="433"/>
    </row>
    <row r="401">
      <c r="A401" s="433"/>
      <c r="B401" s="433"/>
      <c r="C401" s="247"/>
      <c r="D401" s="433"/>
      <c r="E401" s="433"/>
      <c r="F401" s="433"/>
      <c r="G401" s="433"/>
      <c r="H401" s="433"/>
      <c r="I401" s="433"/>
      <c r="J401" s="433"/>
      <c r="K401" s="433"/>
      <c r="L401" s="433"/>
      <c r="M401" s="433"/>
      <c r="N401" s="433"/>
      <c r="O401" s="433"/>
      <c r="P401" s="433"/>
      <c r="Q401" s="433"/>
      <c r="R401" s="433"/>
      <c r="S401" s="433"/>
      <c r="T401" s="433"/>
      <c r="U401" s="433"/>
      <c r="V401" s="433"/>
      <c r="W401" s="433"/>
      <c r="X401" s="433"/>
      <c r="Y401" s="433"/>
      <c r="Z401" s="433"/>
    </row>
    <row r="402">
      <c r="A402" s="433"/>
      <c r="B402" s="433"/>
      <c r="C402" s="247"/>
      <c r="D402" s="433"/>
      <c r="E402" s="433"/>
      <c r="F402" s="433"/>
      <c r="G402" s="433"/>
      <c r="H402" s="433"/>
      <c r="I402" s="433"/>
      <c r="J402" s="433"/>
      <c r="K402" s="433"/>
      <c r="L402" s="433"/>
      <c r="M402" s="433"/>
      <c r="N402" s="433"/>
      <c r="O402" s="433"/>
      <c r="P402" s="433"/>
      <c r="Q402" s="433"/>
      <c r="R402" s="433"/>
      <c r="S402" s="433"/>
      <c r="T402" s="433"/>
      <c r="U402" s="433"/>
      <c r="V402" s="433"/>
      <c r="W402" s="433"/>
      <c r="X402" s="433"/>
      <c r="Y402" s="433"/>
      <c r="Z402" s="433"/>
    </row>
    <row r="403">
      <c r="A403" s="433"/>
      <c r="B403" s="433"/>
      <c r="C403" s="247"/>
      <c r="D403" s="433"/>
      <c r="E403" s="433"/>
      <c r="F403" s="433"/>
      <c r="G403" s="433"/>
      <c r="H403" s="433"/>
      <c r="I403" s="433"/>
      <c r="J403" s="433"/>
      <c r="K403" s="433"/>
      <c r="L403" s="433"/>
      <c r="M403" s="433"/>
      <c r="N403" s="433"/>
      <c r="O403" s="433"/>
      <c r="P403" s="433"/>
      <c r="Q403" s="433"/>
      <c r="R403" s="433"/>
      <c r="S403" s="433"/>
      <c r="T403" s="433"/>
      <c r="U403" s="433"/>
      <c r="V403" s="433"/>
      <c r="W403" s="433"/>
      <c r="X403" s="433"/>
      <c r="Y403" s="433"/>
      <c r="Z403" s="433"/>
    </row>
    <row r="404">
      <c r="A404" s="433"/>
      <c r="B404" s="433"/>
      <c r="C404" s="247"/>
      <c r="D404" s="433"/>
      <c r="E404" s="433"/>
      <c r="F404" s="433"/>
      <c r="G404" s="433"/>
      <c r="H404" s="433"/>
      <c r="I404" s="433"/>
      <c r="J404" s="433"/>
      <c r="K404" s="433"/>
      <c r="L404" s="433"/>
      <c r="M404" s="433"/>
      <c r="N404" s="433"/>
      <c r="O404" s="433"/>
      <c r="P404" s="433"/>
      <c r="Q404" s="433"/>
      <c r="R404" s="433"/>
      <c r="S404" s="433"/>
      <c r="T404" s="433"/>
      <c r="U404" s="433"/>
      <c r="V404" s="433"/>
      <c r="W404" s="433"/>
      <c r="X404" s="433"/>
      <c r="Y404" s="433"/>
      <c r="Z404" s="433"/>
    </row>
    <row r="405">
      <c r="A405" s="433"/>
      <c r="B405" s="433"/>
      <c r="C405" s="247"/>
      <c r="D405" s="433"/>
      <c r="E405" s="433"/>
      <c r="F405" s="433"/>
      <c r="G405" s="433"/>
      <c r="H405" s="433"/>
      <c r="I405" s="433"/>
      <c r="J405" s="433"/>
      <c r="K405" s="433"/>
      <c r="L405" s="433"/>
      <c r="M405" s="433"/>
      <c r="N405" s="433"/>
      <c r="O405" s="433"/>
      <c r="P405" s="433"/>
      <c r="Q405" s="433"/>
      <c r="R405" s="433"/>
      <c r="S405" s="433"/>
      <c r="T405" s="433"/>
      <c r="U405" s="433"/>
      <c r="V405" s="433"/>
      <c r="W405" s="433"/>
      <c r="X405" s="433"/>
      <c r="Y405" s="433"/>
      <c r="Z405" s="433"/>
    </row>
    <row r="406">
      <c r="A406" s="433"/>
      <c r="B406" s="433"/>
      <c r="C406" s="247"/>
      <c r="D406" s="433"/>
      <c r="E406" s="433"/>
      <c r="F406" s="433"/>
      <c r="G406" s="433"/>
      <c r="H406" s="433"/>
      <c r="I406" s="433"/>
      <c r="J406" s="433"/>
      <c r="K406" s="433"/>
      <c r="L406" s="433"/>
      <c r="M406" s="433"/>
      <c r="N406" s="433"/>
      <c r="O406" s="433"/>
      <c r="P406" s="433"/>
      <c r="Q406" s="433"/>
      <c r="R406" s="433"/>
      <c r="S406" s="433"/>
      <c r="T406" s="433"/>
      <c r="U406" s="433"/>
      <c r="V406" s="433"/>
      <c r="W406" s="433"/>
      <c r="X406" s="433"/>
      <c r="Y406" s="433"/>
      <c r="Z406" s="433"/>
    </row>
    <row r="407">
      <c r="A407" s="433"/>
      <c r="B407" s="433"/>
      <c r="C407" s="247"/>
      <c r="D407" s="433"/>
      <c r="E407" s="433"/>
      <c r="F407" s="433"/>
      <c r="G407" s="433"/>
      <c r="H407" s="433"/>
      <c r="I407" s="433"/>
      <c r="J407" s="433"/>
      <c r="K407" s="433"/>
      <c r="L407" s="433"/>
      <c r="M407" s="433"/>
      <c r="N407" s="433"/>
      <c r="O407" s="433"/>
      <c r="P407" s="433"/>
      <c r="Q407" s="433"/>
      <c r="R407" s="433"/>
      <c r="S407" s="433"/>
      <c r="T407" s="433"/>
      <c r="U407" s="433"/>
      <c r="V407" s="433"/>
      <c r="W407" s="433"/>
      <c r="X407" s="433"/>
      <c r="Y407" s="433"/>
      <c r="Z407" s="433"/>
    </row>
    <row r="408">
      <c r="A408" s="433"/>
      <c r="B408" s="433"/>
      <c r="C408" s="247"/>
      <c r="D408" s="433"/>
      <c r="E408" s="433"/>
      <c r="F408" s="433"/>
      <c r="G408" s="433"/>
      <c r="H408" s="433"/>
      <c r="I408" s="433"/>
      <c r="J408" s="433"/>
      <c r="K408" s="433"/>
      <c r="L408" s="433"/>
      <c r="M408" s="433"/>
      <c r="N408" s="433"/>
      <c r="O408" s="433"/>
      <c r="P408" s="433"/>
      <c r="Q408" s="433"/>
      <c r="R408" s="433"/>
      <c r="S408" s="433"/>
      <c r="T408" s="433"/>
      <c r="U408" s="433"/>
      <c r="V408" s="433"/>
      <c r="W408" s="433"/>
      <c r="X408" s="433"/>
      <c r="Y408" s="433"/>
      <c r="Z408" s="433"/>
    </row>
    <row r="409">
      <c r="A409" s="433"/>
      <c r="B409" s="433"/>
      <c r="C409" s="247"/>
      <c r="D409" s="433"/>
      <c r="E409" s="433"/>
      <c r="F409" s="433"/>
      <c r="G409" s="433"/>
      <c r="H409" s="433"/>
      <c r="I409" s="433"/>
      <c r="J409" s="433"/>
      <c r="K409" s="433"/>
      <c r="L409" s="433"/>
      <c r="M409" s="433"/>
      <c r="N409" s="433"/>
      <c r="O409" s="433"/>
      <c r="P409" s="433"/>
      <c r="Q409" s="433"/>
      <c r="R409" s="433"/>
      <c r="S409" s="433"/>
      <c r="T409" s="433"/>
      <c r="U409" s="433"/>
      <c r="V409" s="433"/>
      <c r="W409" s="433"/>
      <c r="X409" s="433"/>
      <c r="Y409" s="433"/>
      <c r="Z409" s="433"/>
    </row>
    <row r="410">
      <c r="A410" s="433"/>
      <c r="B410" s="433"/>
      <c r="C410" s="247"/>
      <c r="D410" s="433"/>
      <c r="E410" s="433"/>
      <c r="F410" s="433"/>
      <c r="G410" s="433"/>
      <c r="H410" s="433"/>
      <c r="I410" s="433"/>
      <c r="J410" s="433"/>
      <c r="K410" s="433"/>
      <c r="L410" s="433"/>
      <c r="M410" s="433"/>
      <c r="N410" s="433"/>
      <c r="O410" s="433"/>
      <c r="P410" s="433"/>
      <c r="Q410" s="433"/>
      <c r="R410" s="433"/>
      <c r="S410" s="433"/>
      <c r="T410" s="433"/>
      <c r="U410" s="433"/>
      <c r="V410" s="433"/>
      <c r="W410" s="433"/>
      <c r="X410" s="433"/>
      <c r="Y410" s="433"/>
      <c r="Z410" s="433"/>
    </row>
    <row r="411">
      <c r="A411" s="433"/>
      <c r="B411" s="433"/>
      <c r="C411" s="247"/>
      <c r="D411" s="433"/>
      <c r="E411" s="433"/>
      <c r="F411" s="433"/>
      <c r="G411" s="433"/>
      <c r="H411" s="433"/>
      <c r="I411" s="433"/>
      <c r="J411" s="433"/>
      <c r="K411" s="433"/>
      <c r="L411" s="433"/>
      <c r="M411" s="433"/>
      <c r="N411" s="433"/>
      <c r="O411" s="433"/>
      <c r="P411" s="433"/>
      <c r="Q411" s="433"/>
      <c r="R411" s="433"/>
      <c r="S411" s="433"/>
      <c r="T411" s="433"/>
      <c r="U411" s="433"/>
      <c r="V411" s="433"/>
      <c r="W411" s="433"/>
      <c r="X411" s="433"/>
      <c r="Y411" s="433"/>
      <c r="Z411" s="433"/>
    </row>
    <row r="412">
      <c r="A412" s="433"/>
      <c r="B412" s="433"/>
      <c r="C412" s="247"/>
      <c r="D412" s="433"/>
      <c r="E412" s="433"/>
      <c r="F412" s="433"/>
      <c r="G412" s="433"/>
      <c r="H412" s="433"/>
      <c r="I412" s="433"/>
      <c r="J412" s="433"/>
      <c r="K412" s="433"/>
      <c r="L412" s="433"/>
      <c r="M412" s="433"/>
      <c r="N412" s="433"/>
      <c r="O412" s="433"/>
      <c r="P412" s="433"/>
      <c r="Q412" s="433"/>
      <c r="R412" s="433"/>
      <c r="S412" s="433"/>
      <c r="T412" s="433"/>
      <c r="U412" s="433"/>
      <c r="V412" s="433"/>
      <c r="W412" s="433"/>
      <c r="X412" s="433"/>
      <c r="Y412" s="433"/>
      <c r="Z412" s="433"/>
    </row>
    <row r="413">
      <c r="A413" s="433"/>
      <c r="B413" s="433"/>
      <c r="C413" s="247"/>
      <c r="D413" s="433"/>
      <c r="E413" s="433"/>
      <c r="F413" s="433"/>
      <c r="G413" s="433"/>
      <c r="H413" s="433"/>
      <c r="I413" s="433"/>
      <c r="J413" s="433"/>
      <c r="K413" s="433"/>
      <c r="L413" s="433"/>
      <c r="M413" s="433"/>
      <c r="N413" s="433"/>
      <c r="O413" s="433"/>
      <c r="P413" s="433"/>
      <c r="Q413" s="433"/>
      <c r="R413" s="433"/>
      <c r="S413" s="433"/>
      <c r="T413" s="433"/>
      <c r="U413" s="433"/>
      <c r="V413" s="433"/>
      <c r="W413" s="433"/>
      <c r="X413" s="433"/>
      <c r="Y413" s="433"/>
      <c r="Z413" s="433"/>
    </row>
    <row r="414">
      <c r="A414" s="433"/>
      <c r="B414" s="433"/>
      <c r="C414" s="247"/>
      <c r="D414" s="433"/>
      <c r="E414" s="433"/>
      <c r="F414" s="433"/>
      <c r="G414" s="433"/>
      <c r="H414" s="433"/>
      <c r="I414" s="433"/>
      <c r="J414" s="433"/>
      <c r="K414" s="433"/>
      <c r="L414" s="433"/>
      <c r="M414" s="433"/>
      <c r="N414" s="433"/>
      <c r="O414" s="433"/>
      <c r="P414" s="433"/>
      <c r="Q414" s="433"/>
      <c r="R414" s="433"/>
      <c r="S414" s="433"/>
      <c r="T414" s="433"/>
      <c r="U414" s="433"/>
      <c r="V414" s="433"/>
      <c r="W414" s="433"/>
      <c r="X414" s="433"/>
      <c r="Y414" s="433"/>
      <c r="Z414" s="433"/>
    </row>
    <row r="415">
      <c r="A415" s="433"/>
      <c r="B415" s="433"/>
      <c r="C415" s="247"/>
      <c r="D415" s="433"/>
      <c r="E415" s="433"/>
      <c r="F415" s="433"/>
      <c r="G415" s="433"/>
      <c r="H415" s="433"/>
      <c r="I415" s="433"/>
      <c r="J415" s="433"/>
      <c r="K415" s="433"/>
      <c r="L415" s="433"/>
      <c r="M415" s="433"/>
      <c r="N415" s="433"/>
      <c r="O415" s="433"/>
      <c r="P415" s="433"/>
      <c r="Q415" s="433"/>
      <c r="R415" s="433"/>
      <c r="S415" s="433"/>
      <c r="T415" s="433"/>
      <c r="U415" s="433"/>
      <c r="V415" s="433"/>
      <c r="W415" s="433"/>
      <c r="X415" s="433"/>
      <c r="Y415" s="433"/>
      <c r="Z415" s="433"/>
    </row>
    <row r="416">
      <c r="A416" s="433"/>
      <c r="B416" s="433"/>
      <c r="C416" s="247"/>
      <c r="D416" s="433"/>
      <c r="E416" s="433"/>
      <c r="F416" s="433"/>
      <c r="G416" s="433"/>
      <c r="H416" s="433"/>
      <c r="I416" s="433"/>
      <c r="J416" s="433"/>
      <c r="K416" s="433"/>
      <c r="L416" s="433"/>
      <c r="M416" s="433"/>
      <c r="N416" s="433"/>
      <c r="O416" s="433"/>
      <c r="P416" s="433"/>
      <c r="Q416" s="433"/>
      <c r="R416" s="433"/>
      <c r="S416" s="433"/>
      <c r="T416" s="433"/>
      <c r="U416" s="433"/>
      <c r="V416" s="433"/>
      <c r="W416" s="433"/>
      <c r="X416" s="433"/>
      <c r="Y416" s="433"/>
      <c r="Z416" s="433"/>
    </row>
    <row r="417">
      <c r="A417" s="433"/>
      <c r="B417" s="433"/>
      <c r="C417" s="247"/>
      <c r="D417" s="433"/>
      <c r="E417" s="433"/>
      <c r="F417" s="433"/>
      <c r="G417" s="433"/>
      <c r="H417" s="433"/>
      <c r="I417" s="433"/>
      <c r="J417" s="433"/>
      <c r="K417" s="433"/>
      <c r="L417" s="433"/>
      <c r="M417" s="433"/>
      <c r="N417" s="433"/>
      <c r="O417" s="433"/>
      <c r="P417" s="433"/>
      <c r="Q417" s="433"/>
      <c r="R417" s="433"/>
      <c r="S417" s="433"/>
      <c r="T417" s="433"/>
      <c r="U417" s="433"/>
      <c r="V417" s="433"/>
      <c r="W417" s="433"/>
      <c r="X417" s="433"/>
      <c r="Y417" s="433"/>
      <c r="Z417" s="433"/>
    </row>
    <row r="418">
      <c r="A418" s="433"/>
      <c r="B418" s="433"/>
      <c r="C418" s="247"/>
      <c r="D418" s="433"/>
      <c r="E418" s="433"/>
      <c r="F418" s="433"/>
      <c r="G418" s="433"/>
      <c r="H418" s="433"/>
      <c r="I418" s="433"/>
      <c r="J418" s="433"/>
      <c r="K418" s="433"/>
      <c r="L418" s="433"/>
      <c r="M418" s="433"/>
      <c r="N418" s="433"/>
      <c r="O418" s="433"/>
      <c r="P418" s="433"/>
      <c r="Q418" s="433"/>
      <c r="R418" s="433"/>
      <c r="S418" s="433"/>
      <c r="T418" s="433"/>
      <c r="U418" s="433"/>
      <c r="V418" s="433"/>
      <c r="W418" s="433"/>
      <c r="X418" s="433"/>
      <c r="Y418" s="433"/>
      <c r="Z418" s="433"/>
    </row>
    <row r="419">
      <c r="A419" s="433"/>
      <c r="B419" s="433"/>
      <c r="C419" s="247"/>
      <c r="D419" s="433"/>
      <c r="E419" s="433"/>
      <c r="F419" s="433"/>
      <c r="G419" s="433"/>
      <c r="H419" s="433"/>
      <c r="I419" s="433"/>
      <c r="J419" s="433"/>
      <c r="K419" s="433"/>
      <c r="L419" s="433"/>
      <c r="M419" s="433"/>
      <c r="N419" s="433"/>
      <c r="O419" s="433"/>
      <c r="P419" s="433"/>
      <c r="Q419" s="433"/>
      <c r="R419" s="433"/>
      <c r="S419" s="433"/>
      <c r="T419" s="433"/>
      <c r="U419" s="433"/>
      <c r="V419" s="433"/>
      <c r="W419" s="433"/>
      <c r="X419" s="433"/>
      <c r="Y419" s="433"/>
      <c r="Z419" s="433"/>
    </row>
    <row r="420">
      <c r="A420" s="433"/>
      <c r="B420" s="433"/>
      <c r="C420" s="247"/>
      <c r="D420" s="433"/>
      <c r="E420" s="433"/>
      <c r="F420" s="433"/>
      <c r="G420" s="433"/>
      <c r="H420" s="433"/>
      <c r="I420" s="433"/>
      <c r="J420" s="433"/>
      <c r="K420" s="433"/>
      <c r="L420" s="433"/>
      <c r="M420" s="433"/>
      <c r="N420" s="433"/>
      <c r="O420" s="433"/>
      <c r="P420" s="433"/>
      <c r="Q420" s="433"/>
      <c r="R420" s="433"/>
      <c r="S420" s="433"/>
      <c r="T420" s="433"/>
      <c r="U420" s="433"/>
      <c r="V420" s="433"/>
      <c r="W420" s="433"/>
      <c r="X420" s="433"/>
      <c r="Y420" s="433"/>
      <c r="Z420" s="433"/>
    </row>
    <row r="421">
      <c r="A421" s="433"/>
      <c r="B421" s="433"/>
      <c r="C421" s="247"/>
      <c r="D421" s="433"/>
      <c r="E421" s="433"/>
      <c r="F421" s="433"/>
      <c r="G421" s="433"/>
      <c r="H421" s="433"/>
      <c r="I421" s="433"/>
      <c r="J421" s="433"/>
      <c r="K421" s="433"/>
      <c r="L421" s="433"/>
      <c r="M421" s="433"/>
      <c r="N421" s="433"/>
      <c r="O421" s="433"/>
      <c r="P421" s="433"/>
      <c r="Q421" s="433"/>
      <c r="R421" s="433"/>
      <c r="S421" s="433"/>
      <c r="T421" s="433"/>
      <c r="U421" s="433"/>
      <c r="V421" s="433"/>
      <c r="W421" s="433"/>
      <c r="X421" s="433"/>
      <c r="Y421" s="433"/>
      <c r="Z421" s="433"/>
    </row>
    <row r="422">
      <c r="A422" s="433"/>
      <c r="B422" s="433"/>
      <c r="C422" s="247"/>
      <c r="D422" s="433"/>
      <c r="E422" s="433"/>
      <c r="F422" s="433"/>
      <c r="G422" s="433"/>
      <c r="H422" s="433"/>
      <c r="I422" s="433"/>
      <c r="J422" s="433"/>
      <c r="K422" s="433"/>
      <c r="L422" s="433"/>
      <c r="M422" s="433"/>
      <c r="N422" s="433"/>
      <c r="O422" s="433"/>
      <c r="P422" s="433"/>
      <c r="Q422" s="433"/>
      <c r="R422" s="433"/>
      <c r="S422" s="433"/>
      <c r="T422" s="433"/>
      <c r="U422" s="433"/>
      <c r="V422" s="433"/>
      <c r="W422" s="433"/>
      <c r="X422" s="433"/>
      <c r="Y422" s="433"/>
      <c r="Z422" s="433"/>
    </row>
    <row r="423">
      <c r="A423" s="433"/>
      <c r="B423" s="433"/>
      <c r="C423" s="247"/>
      <c r="D423" s="433"/>
      <c r="E423" s="433"/>
      <c r="F423" s="433"/>
      <c r="G423" s="433"/>
      <c r="H423" s="433"/>
      <c r="I423" s="433"/>
      <c r="J423" s="433"/>
      <c r="K423" s="433"/>
      <c r="L423" s="433"/>
      <c r="M423" s="433"/>
      <c r="N423" s="433"/>
      <c r="O423" s="433"/>
      <c r="P423" s="433"/>
      <c r="Q423" s="433"/>
      <c r="R423" s="433"/>
      <c r="S423" s="433"/>
      <c r="T423" s="433"/>
      <c r="U423" s="433"/>
      <c r="V423" s="433"/>
      <c r="W423" s="433"/>
      <c r="X423" s="433"/>
      <c r="Y423" s="433"/>
      <c r="Z423" s="433"/>
    </row>
    <row r="424">
      <c r="A424" s="433"/>
      <c r="B424" s="433"/>
      <c r="C424" s="247"/>
      <c r="D424" s="433"/>
      <c r="E424" s="433"/>
      <c r="F424" s="433"/>
      <c r="G424" s="433"/>
      <c r="H424" s="433"/>
      <c r="I424" s="433"/>
      <c r="J424" s="433"/>
      <c r="K424" s="433"/>
      <c r="L424" s="433"/>
      <c r="M424" s="433"/>
      <c r="N424" s="433"/>
      <c r="O424" s="433"/>
      <c r="P424" s="433"/>
      <c r="Q424" s="433"/>
      <c r="R424" s="433"/>
      <c r="S424" s="433"/>
      <c r="T424" s="433"/>
      <c r="U424" s="433"/>
      <c r="V424" s="433"/>
      <c r="W424" s="433"/>
      <c r="X424" s="433"/>
      <c r="Y424" s="433"/>
      <c r="Z424" s="433"/>
    </row>
    <row r="425">
      <c r="A425" s="433"/>
      <c r="B425" s="433"/>
      <c r="C425" s="247"/>
      <c r="D425" s="433"/>
      <c r="E425" s="433"/>
      <c r="F425" s="433"/>
      <c r="G425" s="433"/>
      <c r="H425" s="433"/>
      <c r="I425" s="433"/>
      <c r="J425" s="433"/>
      <c r="K425" s="433"/>
      <c r="L425" s="433"/>
      <c r="M425" s="433"/>
      <c r="N425" s="433"/>
      <c r="O425" s="433"/>
      <c r="P425" s="433"/>
      <c r="Q425" s="433"/>
      <c r="R425" s="433"/>
      <c r="S425" s="433"/>
      <c r="T425" s="433"/>
      <c r="U425" s="433"/>
      <c r="V425" s="433"/>
      <c r="W425" s="433"/>
      <c r="X425" s="433"/>
      <c r="Y425" s="433"/>
      <c r="Z425" s="433"/>
    </row>
    <row r="426">
      <c r="A426" s="433"/>
      <c r="B426" s="433"/>
      <c r="C426" s="247"/>
      <c r="D426" s="433"/>
      <c r="E426" s="433"/>
      <c r="F426" s="433"/>
      <c r="G426" s="433"/>
      <c r="H426" s="433"/>
      <c r="I426" s="433"/>
      <c r="J426" s="433"/>
      <c r="K426" s="433"/>
      <c r="L426" s="433"/>
      <c r="M426" s="433"/>
      <c r="N426" s="433"/>
      <c r="O426" s="433"/>
      <c r="P426" s="433"/>
      <c r="Q426" s="433"/>
      <c r="R426" s="433"/>
      <c r="S426" s="433"/>
      <c r="T426" s="433"/>
      <c r="U426" s="433"/>
      <c r="V426" s="433"/>
      <c r="W426" s="433"/>
      <c r="X426" s="433"/>
      <c r="Y426" s="433"/>
      <c r="Z426" s="433"/>
    </row>
    <row r="427">
      <c r="A427" s="433"/>
      <c r="B427" s="433"/>
      <c r="C427" s="247"/>
      <c r="D427" s="433"/>
      <c r="E427" s="433"/>
      <c r="F427" s="433"/>
      <c r="G427" s="433"/>
      <c r="H427" s="433"/>
      <c r="I427" s="433"/>
      <c r="J427" s="433"/>
      <c r="K427" s="433"/>
      <c r="L427" s="433"/>
      <c r="M427" s="433"/>
      <c r="N427" s="433"/>
      <c r="O427" s="433"/>
      <c r="P427" s="433"/>
      <c r="Q427" s="433"/>
      <c r="R427" s="433"/>
      <c r="S427" s="433"/>
      <c r="T427" s="433"/>
      <c r="U427" s="433"/>
      <c r="V427" s="433"/>
      <c r="W427" s="433"/>
      <c r="X427" s="433"/>
      <c r="Y427" s="433"/>
      <c r="Z427" s="433"/>
    </row>
    <row r="428">
      <c r="A428" s="433"/>
      <c r="B428" s="433"/>
      <c r="C428" s="247"/>
      <c r="D428" s="433"/>
      <c r="E428" s="433"/>
      <c r="F428" s="433"/>
      <c r="G428" s="433"/>
      <c r="H428" s="433"/>
      <c r="I428" s="433"/>
      <c r="J428" s="433"/>
      <c r="K428" s="433"/>
      <c r="L428" s="433"/>
      <c r="M428" s="433"/>
      <c r="N428" s="433"/>
      <c r="O428" s="433"/>
      <c r="P428" s="433"/>
      <c r="Q428" s="433"/>
      <c r="R428" s="433"/>
      <c r="S428" s="433"/>
      <c r="T428" s="433"/>
      <c r="U428" s="433"/>
      <c r="V428" s="433"/>
      <c r="W428" s="433"/>
      <c r="X428" s="433"/>
      <c r="Y428" s="433"/>
      <c r="Z428" s="433"/>
    </row>
    <row r="429">
      <c r="A429" s="433"/>
      <c r="B429" s="433"/>
      <c r="C429" s="247"/>
      <c r="D429" s="433"/>
      <c r="E429" s="433"/>
      <c r="F429" s="433"/>
      <c r="G429" s="433"/>
      <c r="H429" s="433"/>
      <c r="I429" s="433"/>
      <c r="J429" s="433"/>
      <c r="K429" s="433"/>
      <c r="L429" s="433"/>
      <c r="M429" s="433"/>
      <c r="N429" s="433"/>
      <c r="O429" s="433"/>
      <c r="P429" s="433"/>
      <c r="Q429" s="433"/>
      <c r="R429" s="433"/>
      <c r="S429" s="433"/>
      <c r="T429" s="433"/>
      <c r="U429" s="433"/>
      <c r="V429" s="433"/>
      <c r="W429" s="433"/>
      <c r="X429" s="433"/>
      <c r="Y429" s="433"/>
      <c r="Z429" s="433"/>
    </row>
    <row r="430">
      <c r="A430" s="433"/>
      <c r="B430" s="433"/>
      <c r="C430" s="247"/>
      <c r="D430" s="433"/>
      <c r="E430" s="433"/>
      <c r="F430" s="433"/>
      <c r="G430" s="433"/>
      <c r="H430" s="433"/>
      <c r="I430" s="433"/>
      <c r="J430" s="433"/>
      <c r="K430" s="433"/>
      <c r="L430" s="433"/>
      <c r="M430" s="433"/>
      <c r="N430" s="433"/>
      <c r="O430" s="433"/>
      <c r="P430" s="433"/>
      <c r="Q430" s="433"/>
      <c r="R430" s="433"/>
      <c r="S430" s="433"/>
      <c r="T430" s="433"/>
      <c r="U430" s="433"/>
      <c r="V430" s="433"/>
      <c r="W430" s="433"/>
      <c r="X430" s="433"/>
      <c r="Y430" s="433"/>
      <c r="Z430" s="433"/>
    </row>
    <row r="431">
      <c r="A431" s="433"/>
      <c r="B431" s="433"/>
      <c r="C431" s="247"/>
      <c r="D431" s="433"/>
      <c r="E431" s="433"/>
      <c r="F431" s="433"/>
      <c r="G431" s="433"/>
      <c r="H431" s="433"/>
      <c r="I431" s="433"/>
      <c r="J431" s="433"/>
      <c r="K431" s="433"/>
      <c r="L431" s="433"/>
      <c r="M431" s="433"/>
      <c r="N431" s="433"/>
      <c r="O431" s="433"/>
      <c r="P431" s="433"/>
      <c r="Q431" s="433"/>
      <c r="R431" s="433"/>
      <c r="S431" s="433"/>
      <c r="T431" s="433"/>
      <c r="U431" s="433"/>
      <c r="V431" s="433"/>
      <c r="W431" s="433"/>
      <c r="X431" s="433"/>
      <c r="Y431" s="433"/>
      <c r="Z431" s="433"/>
    </row>
    <row r="432">
      <c r="A432" s="433"/>
      <c r="B432" s="433"/>
      <c r="C432" s="247"/>
      <c r="D432" s="433"/>
      <c r="E432" s="433"/>
      <c r="F432" s="433"/>
      <c r="G432" s="433"/>
      <c r="H432" s="433"/>
      <c r="I432" s="433"/>
      <c r="J432" s="433"/>
      <c r="K432" s="433"/>
      <c r="L432" s="433"/>
      <c r="M432" s="433"/>
      <c r="N432" s="433"/>
      <c r="O432" s="433"/>
      <c r="P432" s="433"/>
      <c r="Q432" s="433"/>
      <c r="R432" s="433"/>
      <c r="S432" s="433"/>
      <c r="T432" s="433"/>
      <c r="U432" s="433"/>
      <c r="V432" s="433"/>
      <c r="W432" s="433"/>
      <c r="X432" s="433"/>
      <c r="Y432" s="433"/>
      <c r="Z432" s="433"/>
    </row>
    <row r="433">
      <c r="A433" s="433"/>
      <c r="B433" s="433"/>
      <c r="C433" s="247"/>
      <c r="D433" s="433"/>
      <c r="E433" s="433"/>
      <c r="F433" s="433"/>
      <c r="G433" s="433"/>
      <c r="H433" s="433"/>
      <c r="I433" s="433"/>
      <c r="J433" s="433"/>
      <c r="K433" s="433"/>
      <c r="L433" s="433"/>
      <c r="M433" s="433"/>
      <c r="N433" s="433"/>
      <c r="O433" s="433"/>
      <c r="P433" s="433"/>
      <c r="Q433" s="433"/>
      <c r="R433" s="433"/>
      <c r="S433" s="433"/>
      <c r="T433" s="433"/>
      <c r="U433" s="433"/>
      <c r="V433" s="433"/>
      <c r="W433" s="433"/>
      <c r="X433" s="433"/>
      <c r="Y433" s="433"/>
      <c r="Z433" s="433"/>
    </row>
    <row r="434">
      <c r="A434" s="433"/>
      <c r="B434" s="433"/>
      <c r="C434" s="247"/>
      <c r="D434" s="433"/>
      <c r="E434" s="433"/>
      <c r="F434" s="433"/>
      <c r="G434" s="433"/>
      <c r="H434" s="433"/>
      <c r="I434" s="433"/>
      <c r="J434" s="433"/>
      <c r="K434" s="433"/>
      <c r="L434" s="433"/>
      <c r="M434" s="433"/>
      <c r="N434" s="433"/>
      <c r="O434" s="433"/>
      <c r="P434" s="433"/>
      <c r="Q434" s="433"/>
      <c r="R434" s="433"/>
      <c r="S434" s="433"/>
      <c r="T434" s="433"/>
      <c r="U434" s="433"/>
      <c r="V434" s="433"/>
      <c r="W434" s="433"/>
      <c r="X434" s="433"/>
      <c r="Y434" s="433"/>
      <c r="Z434" s="433"/>
    </row>
    <row r="435">
      <c r="A435" s="433"/>
      <c r="B435" s="433"/>
      <c r="C435" s="247"/>
      <c r="D435" s="433"/>
      <c r="E435" s="433"/>
      <c r="F435" s="433"/>
      <c r="G435" s="433"/>
      <c r="H435" s="433"/>
      <c r="I435" s="433"/>
      <c r="J435" s="433"/>
      <c r="K435" s="433"/>
      <c r="L435" s="433"/>
      <c r="M435" s="433"/>
      <c r="N435" s="433"/>
      <c r="O435" s="433"/>
      <c r="P435" s="433"/>
      <c r="Q435" s="433"/>
      <c r="R435" s="433"/>
      <c r="S435" s="433"/>
      <c r="T435" s="433"/>
      <c r="U435" s="433"/>
      <c r="V435" s="433"/>
      <c r="W435" s="433"/>
      <c r="X435" s="433"/>
      <c r="Y435" s="433"/>
      <c r="Z435" s="433"/>
    </row>
    <row r="436">
      <c r="A436" s="433"/>
      <c r="B436" s="433"/>
      <c r="C436" s="247"/>
      <c r="D436" s="433"/>
      <c r="E436" s="433"/>
      <c r="F436" s="433"/>
      <c r="G436" s="433"/>
      <c r="H436" s="433"/>
      <c r="I436" s="433"/>
      <c r="J436" s="433"/>
      <c r="K436" s="433"/>
      <c r="L436" s="433"/>
      <c r="M436" s="433"/>
      <c r="N436" s="433"/>
      <c r="O436" s="433"/>
      <c r="P436" s="433"/>
      <c r="Q436" s="433"/>
      <c r="R436" s="433"/>
      <c r="S436" s="433"/>
      <c r="T436" s="433"/>
      <c r="U436" s="433"/>
      <c r="V436" s="433"/>
      <c r="W436" s="433"/>
      <c r="X436" s="433"/>
      <c r="Y436" s="433"/>
      <c r="Z436" s="433"/>
    </row>
    <row r="437">
      <c r="A437" s="433"/>
      <c r="B437" s="433"/>
      <c r="C437" s="247"/>
      <c r="D437" s="433"/>
      <c r="E437" s="433"/>
      <c r="F437" s="433"/>
      <c r="G437" s="433"/>
      <c r="H437" s="433"/>
      <c r="I437" s="433"/>
      <c r="J437" s="433"/>
      <c r="K437" s="433"/>
      <c r="L437" s="433"/>
      <c r="M437" s="433"/>
      <c r="N437" s="433"/>
      <c r="O437" s="433"/>
      <c r="P437" s="433"/>
      <c r="Q437" s="433"/>
      <c r="R437" s="433"/>
      <c r="S437" s="433"/>
      <c r="T437" s="433"/>
      <c r="U437" s="433"/>
      <c r="V437" s="433"/>
      <c r="W437" s="433"/>
      <c r="X437" s="433"/>
      <c r="Y437" s="433"/>
      <c r="Z437" s="433"/>
    </row>
    <row r="438">
      <c r="A438" s="433"/>
      <c r="B438" s="433"/>
      <c r="C438" s="247"/>
      <c r="D438" s="433"/>
      <c r="E438" s="433"/>
      <c r="F438" s="433"/>
      <c r="G438" s="433"/>
      <c r="H438" s="433"/>
      <c r="I438" s="433"/>
      <c r="J438" s="433"/>
      <c r="K438" s="433"/>
      <c r="L438" s="433"/>
      <c r="M438" s="433"/>
      <c r="N438" s="433"/>
      <c r="O438" s="433"/>
      <c r="P438" s="433"/>
      <c r="Q438" s="433"/>
      <c r="R438" s="433"/>
      <c r="S438" s="433"/>
      <c r="T438" s="433"/>
      <c r="U438" s="433"/>
      <c r="V438" s="433"/>
      <c r="W438" s="433"/>
      <c r="X438" s="433"/>
      <c r="Y438" s="433"/>
      <c r="Z438" s="433"/>
    </row>
    <row r="439">
      <c r="A439" s="433"/>
      <c r="B439" s="433"/>
      <c r="C439" s="247"/>
      <c r="D439" s="433"/>
      <c r="E439" s="433"/>
      <c r="F439" s="433"/>
      <c r="G439" s="433"/>
      <c r="H439" s="433"/>
      <c r="I439" s="433"/>
      <c r="J439" s="433"/>
      <c r="K439" s="433"/>
      <c r="L439" s="433"/>
      <c r="M439" s="433"/>
      <c r="N439" s="433"/>
      <c r="O439" s="433"/>
      <c r="P439" s="433"/>
      <c r="Q439" s="433"/>
      <c r="R439" s="433"/>
      <c r="S439" s="433"/>
      <c r="T439" s="433"/>
      <c r="U439" s="433"/>
      <c r="V439" s="433"/>
      <c r="W439" s="433"/>
      <c r="X439" s="433"/>
      <c r="Y439" s="433"/>
      <c r="Z439" s="433"/>
    </row>
    <row r="440">
      <c r="A440" s="433"/>
      <c r="B440" s="433"/>
      <c r="C440" s="247"/>
      <c r="D440" s="433"/>
      <c r="E440" s="433"/>
      <c r="F440" s="433"/>
      <c r="G440" s="433"/>
      <c r="H440" s="433"/>
      <c r="I440" s="433"/>
      <c r="J440" s="433"/>
      <c r="K440" s="433"/>
      <c r="L440" s="433"/>
      <c r="M440" s="433"/>
      <c r="N440" s="433"/>
      <c r="O440" s="433"/>
      <c r="P440" s="433"/>
      <c r="Q440" s="433"/>
      <c r="R440" s="433"/>
      <c r="S440" s="433"/>
      <c r="T440" s="433"/>
      <c r="U440" s="433"/>
      <c r="V440" s="433"/>
      <c r="W440" s="433"/>
      <c r="X440" s="433"/>
      <c r="Y440" s="433"/>
      <c r="Z440" s="433"/>
    </row>
    <row r="441">
      <c r="A441" s="433"/>
      <c r="B441" s="433"/>
      <c r="C441" s="247"/>
      <c r="D441" s="433"/>
      <c r="E441" s="433"/>
      <c r="F441" s="433"/>
      <c r="G441" s="433"/>
      <c r="H441" s="433"/>
      <c r="I441" s="433"/>
      <c r="J441" s="433"/>
      <c r="K441" s="433"/>
      <c r="L441" s="433"/>
      <c r="M441" s="433"/>
      <c r="N441" s="433"/>
      <c r="O441" s="433"/>
      <c r="P441" s="433"/>
      <c r="Q441" s="433"/>
      <c r="R441" s="433"/>
      <c r="S441" s="433"/>
      <c r="T441" s="433"/>
      <c r="U441" s="433"/>
      <c r="V441" s="433"/>
      <c r="W441" s="433"/>
      <c r="X441" s="433"/>
      <c r="Y441" s="433"/>
      <c r="Z441" s="433"/>
    </row>
    <row r="442">
      <c r="A442" s="433"/>
      <c r="B442" s="433"/>
      <c r="C442" s="247"/>
      <c r="D442" s="433"/>
      <c r="E442" s="433"/>
      <c r="F442" s="433"/>
      <c r="G442" s="433"/>
      <c r="H442" s="433"/>
      <c r="I442" s="433"/>
      <c r="J442" s="433"/>
      <c r="K442" s="433"/>
      <c r="L442" s="433"/>
      <c r="M442" s="433"/>
      <c r="N442" s="433"/>
      <c r="O442" s="433"/>
      <c r="P442" s="433"/>
      <c r="Q442" s="433"/>
      <c r="R442" s="433"/>
      <c r="S442" s="433"/>
      <c r="T442" s="433"/>
      <c r="U442" s="433"/>
      <c r="V442" s="433"/>
      <c r="W442" s="433"/>
      <c r="X442" s="433"/>
      <c r="Y442" s="433"/>
      <c r="Z442" s="433"/>
    </row>
    <row r="443">
      <c r="A443" s="433"/>
      <c r="B443" s="433"/>
      <c r="C443" s="247"/>
      <c r="D443" s="433"/>
      <c r="E443" s="433"/>
      <c r="F443" s="433"/>
      <c r="G443" s="433"/>
      <c r="H443" s="433"/>
      <c r="I443" s="433"/>
      <c r="J443" s="433"/>
      <c r="K443" s="433"/>
      <c r="L443" s="433"/>
      <c r="M443" s="433"/>
      <c r="N443" s="433"/>
      <c r="O443" s="433"/>
      <c r="P443" s="433"/>
      <c r="Q443" s="433"/>
      <c r="R443" s="433"/>
      <c r="S443" s="433"/>
      <c r="T443" s="433"/>
      <c r="U443" s="433"/>
      <c r="V443" s="433"/>
      <c r="W443" s="433"/>
      <c r="X443" s="433"/>
      <c r="Y443" s="433"/>
      <c r="Z443" s="433"/>
    </row>
    <row r="444">
      <c r="A444" s="433"/>
      <c r="B444" s="433"/>
      <c r="C444" s="247"/>
      <c r="D444" s="433"/>
      <c r="E444" s="433"/>
      <c r="F444" s="433"/>
      <c r="G444" s="433"/>
      <c r="H444" s="433"/>
      <c r="I444" s="433"/>
      <c r="J444" s="433"/>
      <c r="K444" s="433"/>
      <c r="L444" s="433"/>
      <c r="M444" s="433"/>
      <c r="N444" s="433"/>
      <c r="O444" s="433"/>
      <c r="P444" s="433"/>
      <c r="Q444" s="433"/>
      <c r="R444" s="433"/>
      <c r="S444" s="433"/>
      <c r="T444" s="433"/>
      <c r="U444" s="433"/>
      <c r="V444" s="433"/>
      <c r="W444" s="433"/>
      <c r="X444" s="433"/>
      <c r="Y444" s="433"/>
      <c r="Z444" s="433"/>
    </row>
    <row r="445">
      <c r="A445" s="433"/>
      <c r="B445" s="433"/>
      <c r="C445" s="247"/>
      <c r="D445" s="433"/>
      <c r="E445" s="433"/>
      <c r="F445" s="433"/>
      <c r="G445" s="433"/>
      <c r="H445" s="433"/>
      <c r="I445" s="433"/>
      <c r="J445" s="433"/>
      <c r="K445" s="433"/>
      <c r="L445" s="433"/>
      <c r="M445" s="433"/>
      <c r="N445" s="433"/>
      <c r="O445" s="433"/>
      <c r="P445" s="433"/>
      <c r="Q445" s="433"/>
      <c r="R445" s="433"/>
      <c r="S445" s="433"/>
      <c r="T445" s="433"/>
      <c r="U445" s="433"/>
      <c r="V445" s="433"/>
      <c r="W445" s="433"/>
      <c r="X445" s="433"/>
      <c r="Y445" s="433"/>
      <c r="Z445" s="433"/>
    </row>
    <row r="446">
      <c r="A446" s="433"/>
      <c r="B446" s="433"/>
      <c r="C446" s="247"/>
      <c r="D446" s="433"/>
      <c r="E446" s="433"/>
      <c r="F446" s="433"/>
      <c r="G446" s="433"/>
      <c r="H446" s="433"/>
      <c r="I446" s="433"/>
      <c r="J446" s="433"/>
      <c r="K446" s="433"/>
      <c r="L446" s="433"/>
      <c r="M446" s="433"/>
      <c r="N446" s="433"/>
      <c r="O446" s="433"/>
      <c r="P446" s="433"/>
      <c r="Q446" s="433"/>
      <c r="R446" s="433"/>
      <c r="S446" s="433"/>
      <c r="T446" s="433"/>
      <c r="U446" s="433"/>
      <c r="V446" s="433"/>
      <c r="W446" s="433"/>
      <c r="X446" s="433"/>
      <c r="Y446" s="433"/>
      <c r="Z446" s="433"/>
    </row>
    <row r="447">
      <c r="A447" s="433"/>
      <c r="B447" s="433"/>
      <c r="C447" s="247"/>
      <c r="D447" s="433"/>
      <c r="E447" s="433"/>
      <c r="F447" s="433"/>
      <c r="G447" s="433"/>
      <c r="H447" s="433"/>
      <c r="I447" s="433"/>
      <c r="J447" s="433"/>
      <c r="K447" s="433"/>
      <c r="L447" s="433"/>
      <c r="M447" s="433"/>
      <c r="N447" s="433"/>
      <c r="O447" s="433"/>
      <c r="P447" s="433"/>
      <c r="Q447" s="433"/>
      <c r="R447" s="433"/>
      <c r="S447" s="433"/>
      <c r="T447" s="433"/>
      <c r="U447" s="433"/>
      <c r="V447" s="433"/>
      <c r="W447" s="433"/>
      <c r="X447" s="433"/>
      <c r="Y447" s="433"/>
      <c r="Z447" s="433"/>
    </row>
    <row r="448">
      <c r="A448" s="433"/>
      <c r="B448" s="433"/>
      <c r="C448" s="247"/>
      <c r="D448" s="433"/>
      <c r="E448" s="433"/>
      <c r="F448" s="433"/>
      <c r="G448" s="433"/>
      <c r="H448" s="433"/>
      <c r="I448" s="433"/>
      <c r="J448" s="433"/>
      <c r="K448" s="433"/>
      <c r="L448" s="433"/>
      <c r="M448" s="433"/>
      <c r="N448" s="433"/>
      <c r="O448" s="433"/>
      <c r="P448" s="433"/>
      <c r="Q448" s="433"/>
      <c r="R448" s="433"/>
      <c r="S448" s="433"/>
      <c r="T448" s="433"/>
      <c r="U448" s="433"/>
      <c r="V448" s="433"/>
      <c r="W448" s="433"/>
      <c r="X448" s="433"/>
      <c r="Y448" s="433"/>
      <c r="Z448" s="433"/>
    </row>
    <row r="449">
      <c r="A449" s="433"/>
      <c r="B449" s="433"/>
      <c r="C449" s="247"/>
      <c r="D449" s="433"/>
      <c r="E449" s="433"/>
      <c r="F449" s="433"/>
      <c r="G449" s="433"/>
      <c r="H449" s="433"/>
      <c r="I449" s="433"/>
      <c r="J449" s="433"/>
      <c r="K449" s="433"/>
      <c r="L449" s="433"/>
      <c r="M449" s="433"/>
      <c r="N449" s="433"/>
      <c r="O449" s="433"/>
      <c r="P449" s="433"/>
      <c r="Q449" s="433"/>
      <c r="R449" s="433"/>
      <c r="S449" s="433"/>
      <c r="T449" s="433"/>
      <c r="U449" s="433"/>
      <c r="V449" s="433"/>
      <c r="W449" s="433"/>
      <c r="X449" s="433"/>
      <c r="Y449" s="433"/>
      <c r="Z449" s="433"/>
    </row>
    <row r="450">
      <c r="A450" s="433"/>
      <c r="B450" s="433"/>
      <c r="C450" s="247"/>
      <c r="D450" s="433"/>
      <c r="E450" s="433"/>
      <c r="F450" s="433"/>
      <c r="G450" s="433"/>
      <c r="H450" s="433"/>
      <c r="I450" s="433"/>
      <c r="J450" s="433"/>
      <c r="K450" s="433"/>
      <c r="L450" s="433"/>
      <c r="M450" s="433"/>
      <c r="N450" s="433"/>
      <c r="O450" s="433"/>
      <c r="P450" s="433"/>
      <c r="Q450" s="433"/>
      <c r="R450" s="433"/>
      <c r="S450" s="433"/>
      <c r="T450" s="433"/>
      <c r="U450" s="433"/>
      <c r="V450" s="433"/>
      <c r="W450" s="433"/>
      <c r="X450" s="433"/>
      <c r="Y450" s="433"/>
      <c r="Z450" s="433"/>
    </row>
    <row r="451">
      <c r="A451" s="433"/>
      <c r="B451" s="433"/>
      <c r="C451" s="247"/>
      <c r="D451" s="433"/>
      <c r="E451" s="433"/>
      <c r="F451" s="433"/>
      <c r="G451" s="433"/>
      <c r="H451" s="433"/>
      <c r="I451" s="433"/>
      <c r="J451" s="433"/>
      <c r="K451" s="433"/>
      <c r="L451" s="433"/>
      <c r="M451" s="433"/>
      <c r="N451" s="433"/>
      <c r="O451" s="433"/>
      <c r="P451" s="433"/>
      <c r="Q451" s="433"/>
      <c r="R451" s="433"/>
      <c r="S451" s="433"/>
      <c r="T451" s="433"/>
      <c r="U451" s="433"/>
      <c r="V451" s="433"/>
      <c r="W451" s="433"/>
      <c r="X451" s="433"/>
      <c r="Y451" s="433"/>
      <c r="Z451" s="433"/>
    </row>
    <row r="452">
      <c r="A452" s="433"/>
      <c r="B452" s="433"/>
      <c r="C452" s="247"/>
      <c r="D452" s="433"/>
      <c r="E452" s="433"/>
      <c r="F452" s="433"/>
      <c r="G452" s="433"/>
      <c r="H452" s="433"/>
      <c r="I452" s="433"/>
      <c r="J452" s="433"/>
      <c r="K452" s="433"/>
      <c r="L452" s="433"/>
      <c r="M452" s="433"/>
      <c r="N452" s="433"/>
      <c r="O452" s="433"/>
      <c r="P452" s="433"/>
      <c r="Q452" s="433"/>
      <c r="R452" s="433"/>
      <c r="S452" s="433"/>
      <c r="T452" s="433"/>
      <c r="U452" s="433"/>
      <c r="V452" s="433"/>
      <c r="W452" s="433"/>
      <c r="X452" s="433"/>
      <c r="Y452" s="433"/>
      <c r="Z452" s="433"/>
    </row>
    <row r="453">
      <c r="A453" s="433"/>
      <c r="B453" s="433"/>
      <c r="C453" s="247"/>
      <c r="D453" s="433"/>
      <c r="E453" s="433"/>
      <c r="F453" s="433"/>
      <c r="G453" s="433"/>
      <c r="H453" s="433"/>
      <c r="I453" s="433"/>
      <c r="J453" s="433"/>
      <c r="K453" s="433"/>
      <c r="L453" s="433"/>
      <c r="M453" s="433"/>
      <c r="N453" s="433"/>
      <c r="O453" s="433"/>
      <c r="P453" s="433"/>
      <c r="Q453" s="433"/>
      <c r="R453" s="433"/>
      <c r="S453" s="433"/>
      <c r="T453" s="433"/>
      <c r="U453" s="433"/>
      <c r="V453" s="433"/>
      <c r="W453" s="433"/>
      <c r="X453" s="433"/>
      <c r="Y453" s="433"/>
      <c r="Z453" s="433"/>
    </row>
    <row r="454">
      <c r="A454" s="433"/>
      <c r="B454" s="433"/>
      <c r="C454" s="247"/>
      <c r="D454" s="433"/>
      <c r="E454" s="433"/>
      <c r="F454" s="433"/>
      <c r="G454" s="433"/>
      <c r="H454" s="433"/>
      <c r="I454" s="433"/>
      <c r="J454" s="433"/>
      <c r="K454" s="433"/>
      <c r="L454" s="433"/>
      <c r="M454" s="433"/>
      <c r="N454" s="433"/>
      <c r="O454" s="433"/>
      <c r="P454" s="433"/>
      <c r="Q454" s="433"/>
      <c r="R454" s="433"/>
      <c r="S454" s="433"/>
      <c r="T454" s="433"/>
      <c r="U454" s="433"/>
      <c r="V454" s="433"/>
      <c r="W454" s="433"/>
      <c r="X454" s="433"/>
      <c r="Y454" s="433"/>
      <c r="Z454" s="433"/>
    </row>
    <row r="455">
      <c r="A455" s="433"/>
      <c r="B455" s="433"/>
      <c r="C455" s="247"/>
      <c r="D455" s="433"/>
      <c r="E455" s="433"/>
      <c r="F455" s="433"/>
      <c r="G455" s="433"/>
      <c r="H455" s="433"/>
      <c r="I455" s="433"/>
      <c r="J455" s="433"/>
      <c r="K455" s="433"/>
      <c r="L455" s="433"/>
      <c r="M455" s="433"/>
      <c r="N455" s="433"/>
      <c r="O455" s="433"/>
      <c r="P455" s="433"/>
      <c r="Q455" s="433"/>
      <c r="R455" s="433"/>
      <c r="S455" s="433"/>
      <c r="T455" s="433"/>
      <c r="U455" s="433"/>
      <c r="V455" s="433"/>
      <c r="W455" s="433"/>
      <c r="X455" s="433"/>
      <c r="Y455" s="433"/>
      <c r="Z455" s="433"/>
    </row>
    <row r="456">
      <c r="A456" s="433"/>
      <c r="B456" s="433"/>
      <c r="C456" s="247"/>
      <c r="D456" s="433"/>
      <c r="E456" s="433"/>
      <c r="F456" s="433"/>
      <c r="G456" s="433"/>
      <c r="H456" s="433"/>
      <c r="I456" s="433"/>
      <c r="J456" s="433"/>
      <c r="K456" s="433"/>
      <c r="L456" s="433"/>
      <c r="M456" s="433"/>
      <c r="N456" s="433"/>
      <c r="O456" s="433"/>
      <c r="P456" s="433"/>
      <c r="Q456" s="433"/>
      <c r="R456" s="433"/>
      <c r="S456" s="433"/>
      <c r="T456" s="433"/>
      <c r="U456" s="433"/>
      <c r="V456" s="433"/>
      <c r="W456" s="433"/>
      <c r="X456" s="433"/>
      <c r="Y456" s="433"/>
      <c r="Z456" s="433"/>
    </row>
    <row r="457">
      <c r="A457" s="433"/>
      <c r="B457" s="433"/>
      <c r="C457" s="247"/>
      <c r="D457" s="433"/>
      <c r="E457" s="433"/>
      <c r="F457" s="433"/>
      <c r="G457" s="433"/>
      <c r="H457" s="433"/>
      <c r="I457" s="433"/>
      <c r="J457" s="433"/>
      <c r="K457" s="433"/>
      <c r="L457" s="433"/>
      <c r="M457" s="433"/>
      <c r="N457" s="433"/>
      <c r="O457" s="433"/>
      <c r="P457" s="433"/>
      <c r="Q457" s="433"/>
      <c r="R457" s="433"/>
      <c r="S457" s="433"/>
      <c r="T457" s="433"/>
      <c r="U457" s="433"/>
      <c r="V457" s="433"/>
      <c r="W457" s="433"/>
      <c r="X457" s="433"/>
      <c r="Y457" s="433"/>
      <c r="Z457" s="433"/>
    </row>
    <row r="458">
      <c r="A458" s="433"/>
      <c r="B458" s="433"/>
      <c r="C458" s="247"/>
      <c r="D458" s="433"/>
      <c r="E458" s="433"/>
      <c r="F458" s="433"/>
      <c r="G458" s="433"/>
      <c r="H458" s="433"/>
      <c r="I458" s="433"/>
      <c r="J458" s="433"/>
      <c r="K458" s="433"/>
      <c r="L458" s="433"/>
      <c r="M458" s="433"/>
      <c r="N458" s="433"/>
      <c r="O458" s="433"/>
      <c r="P458" s="433"/>
      <c r="Q458" s="433"/>
      <c r="R458" s="433"/>
      <c r="S458" s="433"/>
      <c r="T458" s="433"/>
      <c r="U458" s="433"/>
      <c r="V458" s="433"/>
      <c r="W458" s="433"/>
      <c r="X458" s="433"/>
      <c r="Y458" s="433"/>
      <c r="Z458" s="433"/>
    </row>
    <row r="459">
      <c r="A459" s="433"/>
      <c r="B459" s="433"/>
      <c r="C459" s="247"/>
      <c r="D459" s="433"/>
      <c r="E459" s="433"/>
      <c r="F459" s="433"/>
      <c r="G459" s="433"/>
      <c r="H459" s="433"/>
      <c r="I459" s="433"/>
      <c r="J459" s="433"/>
      <c r="K459" s="433"/>
      <c r="L459" s="433"/>
      <c r="M459" s="433"/>
      <c r="N459" s="433"/>
      <c r="O459" s="433"/>
      <c r="P459" s="433"/>
      <c r="Q459" s="433"/>
      <c r="R459" s="433"/>
      <c r="S459" s="433"/>
      <c r="T459" s="433"/>
      <c r="U459" s="433"/>
      <c r="V459" s="433"/>
      <c r="W459" s="433"/>
      <c r="X459" s="433"/>
      <c r="Y459" s="433"/>
      <c r="Z459" s="433"/>
    </row>
    <row r="460">
      <c r="A460" s="433"/>
      <c r="B460" s="433"/>
      <c r="C460" s="247"/>
      <c r="D460" s="433"/>
      <c r="E460" s="433"/>
      <c r="F460" s="433"/>
      <c r="G460" s="433"/>
      <c r="H460" s="433"/>
      <c r="I460" s="433"/>
      <c r="J460" s="433"/>
      <c r="K460" s="433"/>
      <c r="L460" s="433"/>
      <c r="M460" s="433"/>
      <c r="N460" s="433"/>
      <c r="O460" s="433"/>
      <c r="P460" s="433"/>
      <c r="Q460" s="433"/>
      <c r="R460" s="433"/>
      <c r="S460" s="433"/>
      <c r="T460" s="433"/>
      <c r="U460" s="433"/>
      <c r="V460" s="433"/>
      <c r="W460" s="433"/>
      <c r="X460" s="433"/>
      <c r="Y460" s="433"/>
      <c r="Z460" s="433"/>
    </row>
    <row r="461">
      <c r="A461" s="433"/>
      <c r="B461" s="433"/>
      <c r="C461" s="247"/>
      <c r="D461" s="433"/>
      <c r="E461" s="433"/>
      <c r="F461" s="433"/>
      <c r="G461" s="433"/>
      <c r="H461" s="433"/>
      <c r="I461" s="433"/>
      <c r="J461" s="433"/>
      <c r="K461" s="433"/>
      <c r="L461" s="433"/>
      <c r="M461" s="433"/>
      <c r="N461" s="433"/>
      <c r="O461" s="433"/>
      <c r="P461" s="433"/>
      <c r="Q461" s="433"/>
      <c r="R461" s="433"/>
      <c r="S461" s="433"/>
      <c r="T461" s="433"/>
      <c r="U461" s="433"/>
      <c r="V461" s="433"/>
      <c r="W461" s="433"/>
      <c r="X461" s="433"/>
      <c r="Y461" s="433"/>
      <c r="Z461" s="433"/>
    </row>
    <row r="462">
      <c r="A462" s="433"/>
      <c r="B462" s="433"/>
      <c r="C462" s="247"/>
      <c r="D462" s="433"/>
      <c r="E462" s="433"/>
      <c r="F462" s="433"/>
      <c r="G462" s="433"/>
      <c r="H462" s="433"/>
      <c r="I462" s="433"/>
      <c r="J462" s="433"/>
      <c r="K462" s="433"/>
      <c r="L462" s="433"/>
      <c r="M462" s="433"/>
      <c r="N462" s="433"/>
      <c r="O462" s="433"/>
      <c r="P462" s="433"/>
      <c r="Q462" s="433"/>
      <c r="R462" s="433"/>
      <c r="S462" s="433"/>
      <c r="T462" s="433"/>
      <c r="U462" s="433"/>
      <c r="V462" s="433"/>
      <c r="W462" s="433"/>
      <c r="X462" s="433"/>
      <c r="Y462" s="433"/>
      <c r="Z462" s="433"/>
    </row>
    <row r="463">
      <c r="A463" s="433"/>
      <c r="B463" s="433"/>
      <c r="C463" s="247"/>
      <c r="D463" s="433"/>
      <c r="E463" s="433"/>
      <c r="F463" s="433"/>
      <c r="G463" s="433"/>
      <c r="H463" s="433"/>
      <c r="I463" s="433"/>
      <c r="J463" s="433"/>
      <c r="K463" s="433"/>
      <c r="L463" s="433"/>
      <c r="M463" s="433"/>
      <c r="N463" s="433"/>
      <c r="O463" s="433"/>
      <c r="P463" s="433"/>
      <c r="Q463" s="433"/>
      <c r="R463" s="433"/>
      <c r="S463" s="433"/>
      <c r="T463" s="433"/>
      <c r="U463" s="433"/>
      <c r="V463" s="433"/>
      <c r="W463" s="433"/>
      <c r="X463" s="433"/>
      <c r="Y463" s="433"/>
      <c r="Z463" s="433"/>
    </row>
    <row r="464">
      <c r="A464" s="433"/>
      <c r="B464" s="433"/>
      <c r="C464" s="247"/>
      <c r="D464" s="433"/>
      <c r="E464" s="433"/>
      <c r="F464" s="433"/>
      <c r="G464" s="433"/>
      <c r="H464" s="433"/>
      <c r="I464" s="433"/>
      <c r="J464" s="433"/>
      <c r="K464" s="433"/>
      <c r="L464" s="433"/>
      <c r="M464" s="433"/>
      <c r="N464" s="433"/>
      <c r="O464" s="433"/>
      <c r="P464" s="433"/>
      <c r="Q464" s="433"/>
      <c r="R464" s="433"/>
      <c r="S464" s="433"/>
      <c r="T464" s="433"/>
      <c r="U464" s="433"/>
      <c r="V464" s="433"/>
      <c r="W464" s="433"/>
      <c r="X464" s="433"/>
      <c r="Y464" s="433"/>
      <c r="Z464" s="433"/>
    </row>
    <row r="465">
      <c r="A465" s="433"/>
      <c r="B465" s="433"/>
      <c r="C465" s="247"/>
      <c r="D465" s="433"/>
      <c r="E465" s="433"/>
      <c r="F465" s="433"/>
      <c r="G465" s="433"/>
      <c r="H465" s="433"/>
      <c r="I465" s="433"/>
      <c r="J465" s="433"/>
      <c r="K465" s="433"/>
      <c r="L465" s="433"/>
      <c r="M465" s="433"/>
      <c r="N465" s="433"/>
      <c r="O465" s="433"/>
      <c r="P465" s="433"/>
      <c r="Q465" s="433"/>
      <c r="R465" s="433"/>
      <c r="S465" s="433"/>
      <c r="T465" s="433"/>
      <c r="U465" s="433"/>
      <c r="V465" s="433"/>
      <c r="W465" s="433"/>
      <c r="X465" s="433"/>
      <c r="Y465" s="433"/>
      <c r="Z465" s="433"/>
    </row>
    <row r="466">
      <c r="A466" s="433"/>
      <c r="B466" s="433"/>
      <c r="C466" s="247"/>
      <c r="D466" s="433"/>
      <c r="E466" s="433"/>
      <c r="F466" s="433"/>
      <c r="G466" s="433"/>
      <c r="H466" s="433"/>
      <c r="I466" s="433"/>
      <c r="J466" s="433"/>
      <c r="K466" s="433"/>
      <c r="L466" s="433"/>
      <c r="M466" s="433"/>
      <c r="N466" s="433"/>
      <c r="O466" s="433"/>
      <c r="P466" s="433"/>
      <c r="Q466" s="433"/>
      <c r="R466" s="433"/>
      <c r="S466" s="433"/>
      <c r="T466" s="433"/>
      <c r="U466" s="433"/>
      <c r="V466" s="433"/>
      <c r="W466" s="433"/>
      <c r="X466" s="433"/>
      <c r="Y466" s="433"/>
      <c r="Z466" s="433"/>
    </row>
    <row r="467">
      <c r="A467" s="433"/>
      <c r="B467" s="433"/>
      <c r="C467" s="247"/>
      <c r="D467" s="433"/>
      <c r="E467" s="433"/>
      <c r="F467" s="433"/>
      <c r="G467" s="433"/>
      <c r="H467" s="433"/>
      <c r="I467" s="433"/>
      <c r="J467" s="433"/>
      <c r="K467" s="433"/>
      <c r="L467" s="433"/>
      <c r="M467" s="433"/>
      <c r="N467" s="433"/>
      <c r="O467" s="433"/>
      <c r="P467" s="433"/>
      <c r="Q467" s="433"/>
      <c r="R467" s="433"/>
      <c r="S467" s="433"/>
      <c r="T467" s="433"/>
      <c r="U467" s="433"/>
      <c r="V467" s="433"/>
      <c r="W467" s="433"/>
      <c r="X467" s="433"/>
      <c r="Y467" s="433"/>
      <c r="Z467" s="433"/>
    </row>
    <row r="468">
      <c r="A468" s="433"/>
      <c r="B468" s="433"/>
      <c r="C468" s="247"/>
      <c r="D468" s="433"/>
      <c r="E468" s="433"/>
      <c r="F468" s="433"/>
      <c r="G468" s="433"/>
      <c r="H468" s="433"/>
      <c r="I468" s="433"/>
      <c r="J468" s="433"/>
      <c r="K468" s="433"/>
      <c r="L468" s="433"/>
      <c r="M468" s="433"/>
      <c r="N468" s="433"/>
      <c r="O468" s="433"/>
      <c r="P468" s="433"/>
      <c r="Q468" s="433"/>
      <c r="R468" s="433"/>
      <c r="S468" s="433"/>
      <c r="T468" s="433"/>
      <c r="U468" s="433"/>
      <c r="V468" s="433"/>
      <c r="W468" s="433"/>
      <c r="X468" s="433"/>
      <c r="Y468" s="433"/>
      <c r="Z468" s="433"/>
    </row>
    <row r="469">
      <c r="A469" s="433"/>
      <c r="B469" s="433"/>
      <c r="C469" s="247"/>
      <c r="D469" s="433"/>
      <c r="E469" s="433"/>
      <c r="F469" s="433"/>
      <c r="G469" s="433"/>
      <c r="H469" s="433"/>
      <c r="I469" s="433"/>
      <c r="J469" s="433"/>
      <c r="K469" s="433"/>
      <c r="L469" s="433"/>
      <c r="M469" s="433"/>
      <c r="N469" s="433"/>
      <c r="O469" s="433"/>
      <c r="P469" s="433"/>
      <c r="Q469" s="433"/>
      <c r="R469" s="433"/>
      <c r="S469" s="433"/>
      <c r="T469" s="433"/>
      <c r="U469" s="433"/>
      <c r="V469" s="433"/>
      <c r="W469" s="433"/>
      <c r="X469" s="433"/>
      <c r="Y469" s="433"/>
      <c r="Z469" s="433"/>
    </row>
    <row r="470">
      <c r="A470" s="433"/>
      <c r="B470" s="433"/>
      <c r="C470" s="247"/>
      <c r="D470" s="433"/>
      <c r="E470" s="433"/>
      <c r="F470" s="433"/>
      <c r="G470" s="433"/>
      <c r="H470" s="433"/>
      <c r="I470" s="433"/>
      <c r="J470" s="433"/>
      <c r="K470" s="433"/>
      <c r="L470" s="433"/>
      <c r="M470" s="433"/>
      <c r="N470" s="433"/>
      <c r="O470" s="433"/>
      <c r="P470" s="433"/>
      <c r="Q470" s="433"/>
      <c r="R470" s="433"/>
      <c r="S470" s="433"/>
      <c r="T470" s="433"/>
      <c r="U470" s="433"/>
      <c r="V470" s="433"/>
      <c r="W470" s="433"/>
      <c r="X470" s="433"/>
      <c r="Y470" s="433"/>
      <c r="Z470" s="433"/>
    </row>
    <row r="471">
      <c r="A471" s="433"/>
      <c r="B471" s="433"/>
      <c r="C471" s="247"/>
      <c r="D471" s="433"/>
      <c r="E471" s="433"/>
      <c r="F471" s="433"/>
      <c r="G471" s="433"/>
      <c r="H471" s="433"/>
      <c r="I471" s="433"/>
      <c r="J471" s="433"/>
      <c r="K471" s="433"/>
      <c r="L471" s="433"/>
      <c r="M471" s="433"/>
      <c r="N471" s="433"/>
      <c r="O471" s="433"/>
      <c r="P471" s="433"/>
      <c r="Q471" s="433"/>
      <c r="R471" s="433"/>
      <c r="S471" s="433"/>
      <c r="T471" s="433"/>
      <c r="U471" s="433"/>
      <c r="V471" s="433"/>
      <c r="W471" s="433"/>
      <c r="X471" s="433"/>
      <c r="Y471" s="433"/>
      <c r="Z471" s="433"/>
    </row>
    <row r="472">
      <c r="A472" s="433"/>
      <c r="B472" s="433"/>
      <c r="C472" s="247"/>
      <c r="D472" s="433"/>
      <c r="E472" s="433"/>
      <c r="F472" s="433"/>
      <c r="G472" s="433"/>
      <c r="H472" s="433"/>
      <c r="I472" s="433"/>
      <c r="J472" s="433"/>
      <c r="K472" s="433"/>
      <c r="L472" s="433"/>
      <c r="M472" s="433"/>
      <c r="N472" s="433"/>
      <c r="O472" s="433"/>
      <c r="P472" s="433"/>
      <c r="Q472" s="433"/>
      <c r="R472" s="433"/>
      <c r="S472" s="433"/>
      <c r="T472" s="433"/>
      <c r="U472" s="433"/>
      <c r="V472" s="433"/>
      <c r="W472" s="433"/>
      <c r="X472" s="433"/>
      <c r="Y472" s="433"/>
      <c r="Z472" s="433"/>
    </row>
    <row r="473">
      <c r="A473" s="433"/>
      <c r="B473" s="433"/>
      <c r="C473" s="247"/>
      <c r="D473" s="433"/>
      <c r="E473" s="433"/>
      <c r="F473" s="433"/>
      <c r="G473" s="433"/>
      <c r="H473" s="433"/>
      <c r="I473" s="433"/>
      <c r="J473" s="433"/>
      <c r="K473" s="433"/>
      <c r="L473" s="433"/>
      <c r="M473" s="433"/>
      <c r="N473" s="433"/>
      <c r="O473" s="433"/>
      <c r="P473" s="433"/>
      <c r="Q473" s="433"/>
      <c r="R473" s="433"/>
      <c r="S473" s="433"/>
      <c r="T473" s="433"/>
      <c r="U473" s="433"/>
      <c r="V473" s="433"/>
      <c r="W473" s="433"/>
      <c r="X473" s="433"/>
      <c r="Y473" s="433"/>
      <c r="Z473" s="433"/>
    </row>
    <row r="474">
      <c r="A474" s="433"/>
      <c r="B474" s="433"/>
      <c r="C474" s="247"/>
      <c r="D474" s="433"/>
      <c r="E474" s="433"/>
      <c r="F474" s="433"/>
      <c r="G474" s="433"/>
      <c r="H474" s="433"/>
      <c r="I474" s="433"/>
      <c r="J474" s="433"/>
      <c r="K474" s="433"/>
      <c r="L474" s="433"/>
      <c r="M474" s="433"/>
      <c r="N474" s="433"/>
      <c r="O474" s="433"/>
      <c r="P474" s="433"/>
      <c r="Q474" s="433"/>
      <c r="R474" s="433"/>
      <c r="S474" s="433"/>
      <c r="T474" s="433"/>
      <c r="U474" s="433"/>
      <c r="V474" s="433"/>
      <c r="W474" s="433"/>
      <c r="X474" s="433"/>
      <c r="Y474" s="433"/>
      <c r="Z474" s="433"/>
    </row>
    <row r="475">
      <c r="A475" s="433"/>
      <c r="B475" s="433"/>
      <c r="C475" s="247"/>
      <c r="D475" s="433"/>
      <c r="E475" s="433"/>
      <c r="F475" s="433"/>
      <c r="G475" s="433"/>
      <c r="H475" s="433"/>
      <c r="I475" s="433"/>
      <c r="J475" s="433"/>
      <c r="K475" s="433"/>
      <c r="L475" s="433"/>
      <c r="M475" s="433"/>
      <c r="N475" s="433"/>
      <c r="O475" s="433"/>
      <c r="P475" s="433"/>
      <c r="Q475" s="433"/>
      <c r="R475" s="433"/>
      <c r="S475" s="433"/>
      <c r="T475" s="433"/>
      <c r="U475" s="433"/>
      <c r="V475" s="433"/>
      <c r="W475" s="433"/>
      <c r="X475" s="433"/>
      <c r="Y475" s="433"/>
      <c r="Z475" s="433"/>
    </row>
    <row r="476">
      <c r="A476" s="433"/>
      <c r="B476" s="433"/>
      <c r="C476" s="247"/>
      <c r="D476" s="433"/>
      <c r="E476" s="433"/>
      <c r="F476" s="433"/>
      <c r="G476" s="433"/>
      <c r="H476" s="433"/>
      <c r="I476" s="433"/>
      <c r="J476" s="433"/>
      <c r="K476" s="433"/>
      <c r="L476" s="433"/>
      <c r="M476" s="433"/>
      <c r="N476" s="433"/>
      <c r="O476" s="433"/>
      <c r="P476" s="433"/>
      <c r="Q476" s="433"/>
      <c r="R476" s="433"/>
      <c r="S476" s="433"/>
      <c r="T476" s="433"/>
      <c r="U476" s="433"/>
      <c r="V476" s="433"/>
      <c r="W476" s="433"/>
      <c r="X476" s="433"/>
      <c r="Y476" s="433"/>
      <c r="Z476" s="433"/>
    </row>
    <row r="477">
      <c r="A477" s="433"/>
      <c r="B477" s="433"/>
      <c r="C477" s="247"/>
      <c r="D477" s="433"/>
      <c r="E477" s="433"/>
      <c r="F477" s="433"/>
      <c r="G477" s="433"/>
      <c r="H477" s="433"/>
      <c r="I477" s="433"/>
      <c r="J477" s="433"/>
      <c r="K477" s="433"/>
      <c r="L477" s="433"/>
      <c r="M477" s="433"/>
      <c r="N477" s="433"/>
      <c r="O477" s="433"/>
      <c r="P477" s="433"/>
      <c r="Q477" s="433"/>
      <c r="R477" s="433"/>
      <c r="S477" s="433"/>
      <c r="T477" s="433"/>
      <c r="U477" s="433"/>
      <c r="V477" s="433"/>
      <c r="W477" s="433"/>
      <c r="X477" s="433"/>
      <c r="Y477" s="433"/>
      <c r="Z477" s="433"/>
    </row>
    <row r="478">
      <c r="A478" s="433"/>
      <c r="B478" s="433"/>
      <c r="C478" s="247"/>
      <c r="D478" s="433"/>
      <c r="E478" s="433"/>
      <c r="F478" s="433"/>
      <c r="G478" s="433"/>
      <c r="H478" s="433"/>
      <c r="I478" s="433"/>
      <c r="J478" s="433"/>
      <c r="K478" s="433"/>
      <c r="L478" s="433"/>
      <c r="M478" s="433"/>
      <c r="N478" s="433"/>
      <c r="O478" s="433"/>
      <c r="P478" s="433"/>
      <c r="Q478" s="433"/>
      <c r="R478" s="433"/>
      <c r="S478" s="433"/>
      <c r="T478" s="433"/>
      <c r="U478" s="433"/>
      <c r="V478" s="433"/>
      <c r="W478" s="433"/>
      <c r="X478" s="433"/>
      <c r="Y478" s="433"/>
      <c r="Z478" s="433"/>
    </row>
    <row r="479">
      <c r="A479" s="433"/>
      <c r="B479" s="433"/>
      <c r="C479" s="247"/>
      <c r="D479" s="433"/>
      <c r="E479" s="433"/>
      <c r="F479" s="433"/>
      <c r="G479" s="433"/>
      <c r="H479" s="433"/>
      <c r="I479" s="433"/>
      <c r="J479" s="433"/>
      <c r="K479" s="433"/>
      <c r="L479" s="433"/>
      <c r="M479" s="433"/>
      <c r="N479" s="433"/>
      <c r="O479" s="433"/>
      <c r="P479" s="433"/>
      <c r="Q479" s="433"/>
      <c r="R479" s="433"/>
      <c r="S479" s="433"/>
      <c r="T479" s="433"/>
      <c r="U479" s="433"/>
      <c r="V479" s="433"/>
      <c r="W479" s="433"/>
      <c r="X479" s="433"/>
      <c r="Y479" s="433"/>
      <c r="Z479" s="433"/>
    </row>
    <row r="480">
      <c r="A480" s="433"/>
      <c r="B480" s="433"/>
      <c r="C480" s="247"/>
      <c r="D480" s="433"/>
      <c r="E480" s="433"/>
      <c r="F480" s="433"/>
      <c r="G480" s="433"/>
      <c r="H480" s="433"/>
      <c r="I480" s="433"/>
      <c r="J480" s="433"/>
      <c r="K480" s="433"/>
      <c r="L480" s="433"/>
      <c r="M480" s="433"/>
      <c r="N480" s="433"/>
      <c r="O480" s="433"/>
      <c r="P480" s="433"/>
      <c r="Q480" s="433"/>
      <c r="R480" s="433"/>
      <c r="S480" s="433"/>
      <c r="T480" s="433"/>
      <c r="U480" s="433"/>
      <c r="V480" s="433"/>
      <c r="W480" s="433"/>
      <c r="X480" s="433"/>
      <c r="Y480" s="433"/>
      <c r="Z480" s="433"/>
    </row>
    <row r="481">
      <c r="A481" s="433"/>
      <c r="B481" s="433"/>
      <c r="C481" s="247"/>
      <c r="D481" s="433"/>
      <c r="E481" s="433"/>
      <c r="F481" s="433"/>
      <c r="G481" s="433"/>
      <c r="H481" s="433"/>
      <c r="I481" s="433"/>
      <c r="J481" s="433"/>
      <c r="K481" s="433"/>
      <c r="L481" s="433"/>
      <c r="M481" s="433"/>
      <c r="N481" s="433"/>
      <c r="O481" s="433"/>
      <c r="P481" s="433"/>
      <c r="Q481" s="433"/>
      <c r="R481" s="433"/>
      <c r="S481" s="433"/>
      <c r="T481" s="433"/>
      <c r="U481" s="433"/>
      <c r="V481" s="433"/>
      <c r="W481" s="433"/>
      <c r="X481" s="433"/>
      <c r="Y481" s="433"/>
      <c r="Z481" s="433"/>
    </row>
    <row r="482">
      <c r="A482" s="433"/>
      <c r="B482" s="433"/>
      <c r="C482" s="247"/>
      <c r="D482" s="433"/>
      <c r="E482" s="433"/>
      <c r="F482" s="433"/>
      <c r="G482" s="433"/>
      <c r="H482" s="433"/>
      <c r="I482" s="433"/>
      <c r="J482" s="433"/>
      <c r="K482" s="433"/>
      <c r="L482" s="433"/>
      <c r="M482" s="433"/>
      <c r="N482" s="433"/>
      <c r="O482" s="433"/>
      <c r="P482" s="433"/>
      <c r="Q482" s="433"/>
      <c r="R482" s="433"/>
      <c r="S482" s="433"/>
      <c r="T482" s="433"/>
      <c r="U482" s="433"/>
      <c r="V482" s="433"/>
      <c r="W482" s="433"/>
      <c r="X482" s="433"/>
      <c r="Y482" s="433"/>
      <c r="Z482" s="433"/>
    </row>
    <row r="483">
      <c r="A483" s="433"/>
      <c r="B483" s="433"/>
      <c r="C483" s="247"/>
      <c r="D483" s="433"/>
      <c r="E483" s="433"/>
      <c r="F483" s="433"/>
      <c r="G483" s="433"/>
      <c r="H483" s="433"/>
      <c r="I483" s="433"/>
      <c r="J483" s="433"/>
      <c r="K483" s="433"/>
      <c r="L483" s="433"/>
      <c r="M483" s="433"/>
      <c r="N483" s="433"/>
      <c r="O483" s="433"/>
      <c r="P483" s="433"/>
      <c r="Q483" s="433"/>
      <c r="R483" s="433"/>
      <c r="S483" s="433"/>
      <c r="T483" s="433"/>
      <c r="U483" s="433"/>
      <c r="V483" s="433"/>
      <c r="W483" s="433"/>
      <c r="X483" s="433"/>
      <c r="Y483" s="433"/>
      <c r="Z483" s="433"/>
    </row>
    <row r="484">
      <c r="A484" s="433"/>
      <c r="B484" s="433"/>
      <c r="C484" s="247"/>
      <c r="D484" s="433"/>
      <c r="E484" s="433"/>
      <c r="F484" s="433"/>
      <c r="G484" s="433"/>
      <c r="H484" s="433"/>
      <c r="I484" s="433"/>
      <c r="J484" s="433"/>
      <c r="K484" s="433"/>
      <c r="L484" s="433"/>
      <c r="M484" s="433"/>
      <c r="N484" s="433"/>
      <c r="O484" s="433"/>
      <c r="P484" s="433"/>
      <c r="Q484" s="433"/>
      <c r="R484" s="433"/>
      <c r="S484" s="433"/>
      <c r="T484" s="433"/>
      <c r="U484" s="433"/>
      <c r="V484" s="433"/>
      <c r="W484" s="433"/>
      <c r="X484" s="433"/>
      <c r="Y484" s="433"/>
      <c r="Z484" s="433"/>
    </row>
    <row r="485">
      <c r="A485" s="433"/>
      <c r="B485" s="433"/>
      <c r="C485" s="247"/>
      <c r="D485" s="433"/>
      <c r="E485" s="433"/>
      <c r="F485" s="433"/>
      <c r="G485" s="433"/>
      <c r="H485" s="433"/>
      <c r="I485" s="433"/>
      <c r="J485" s="433"/>
      <c r="K485" s="433"/>
      <c r="L485" s="433"/>
      <c r="M485" s="433"/>
      <c r="N485" s="433"/>
      <c r="O485" s="433"/>
      <c r="P485" s="433"/>
      <c r="Q485" s="433"/>
      <c r="R485" s="433"/>
      <c r="S485" s="433"/>
      <c r="T485" s="433"/>
      <c r="U485" s="433"/>
      <c r="V485" s="433"/>
      <c r="W485" s="433"/>
      <c r="X485" s="433"/>
      <c r="Y485" s="433"/>
      <c r="Z485" s="433"/>
    </row>
    <row r="486">
      <c r="A486" s="433"/>
      <c r="B486" s="433"/>
      <c r="C486" s="247"/>
      <c r="D486" s="433"/>
      <c r="E486" s="433"/>
      <c r="F486" s="433"/>
      <c r="G486" s="433"/>
      <c r="H486" s="433"/>
      <c r="I486" s="433"/>
      <c r="J486" s="433"/>
      <c r="K486" s="433"/>
      <c r="L486" s="433"/>
      <c r="M486" s="433"/>
      <c r="N486" s="433"/>
      <c r="O486" s="433"/>
      <c r="P486" s="433"/>
      <c r="Q486" s="433"/>
      <c r="R486" s="433"/>
      <c r="S486" s="433"/>
      <c r="T486" s="433"/>
      <c r="U486" s="433"/>
      <c r="V486" s="433"/>
      <c r="W486" s="433"/>
      <c r="X486" s="433"/>
      <c r="Y486" s="433"/>
      <c r="Z486" s="433"/>
    </row>
    <row r="487">
      <c r="A487" s="433"/>
      <c r="B487" s="433"/>
      <c r="C487" s="247"/>
      <c r="D487" s="433"/>
      <c r="E487" s="433"/>
      <c r="F487" s="433"/>
      <c r="G487" s="433"/>
      <c r="H487" s="433"/>
      <c r="I487" s="433"/>
      <c r="J487" s="433"/>
      <c r="K487" s="433"/>
      <c r="L487" s="433"/>
      <c r="M487" s="433"/>
      <c r="N487" s="433"/>
      <c r="O487" s="433"/>
      <c r="P487" s="433"/>
      <c r="Q487" s="433"/>
      <c r="R487" s="433"/>
      <c r="S487" s="433"/>
      <c r="T487" s="433"/>
      <c r="U487" s="433"/>
      <c r="V487" s="433"/>
      <c r="W487" s="433"/>
      <c r="X487" s="433"/>
      <c r="Y487" s="433"/>
      <c r="Z487" s="433"/>
    </row>
    <row r="488">
      <c r="A488" s="433"/>
      <c r="B488" s="433"/>
      <c r="C488" s="247"/>
      <c r="D488" s="433"/>
      <c r="E488" s="433"/>
      <c r="F488" s="433"/>
      <c r="G488" s="433"/>
      <c r="H488" s="433"/>
      <c r="I488" s="433"/>
      <c r="J488" s="433"/>
      <c r="K488" s="433"/>
      <c r="L488" s="433"/>
      <c r="M488" s="433"/>
      <c r="N488" s="433"/>
      <c r="O488" s="433"/>
      <c r="P488" s="433"/>
      <c r="Q488" s="433"/>
      <c r="R488" s="433"/>
      <c r="S488" s="433"/>
      <c r="T488" s="433"/>
      <c r="U488" s="433"/>
      <c r="V488" s="433"/>
      <c r="W488" s="433"/>
      <c r="X488" s="433"/>
      <c r="Y488" s="433"/>
      <c r="Z488" s="433"/>
    </row>
    <row r="489">
      <c r="A489" s="433"/>
      <c r="B489" s="433"/>
      <c r="C489" s="247"/>
      <c r="D489" s="433"/>
      <c r="E489" s="433"/>
      <c r="F489" s="433"/>
      <c r="G489" s="433"/>
      <c r="H489" s="433"/>
      <c r="I489" s="433"/>
      <c r="J489" s="433"/>
      <c r="K489" s="433"/>
      <c r="L489" s="433"/>
      <c r="M489" s="433"/>
      <c r="N489" s="433"/>
      <c r="O489" s="433"/>
      <c r="P489" s="433"/>
      <c r="Q489" s="433"/>
      <c r="R489" s="433"/>
      <c r="S489" s="433"/>
      <c r="T489" s="433"/>
      <c r="U489" s="433"/>
      <c r="V489" s="433"/>
      <c r="W489" s="433"/>
      <c r="X489" s="433"/>
      <c r="Y489" s="433"/>
      <c r="Z489" s="433"/>
    </row>
    <row r="490">
      <c r="A490" s="433"/>
      <c r="B490" s="433"/>
      <c r="C490" s="247"/>
      <c r="D490" s="433"/>
      <c r="E490" s="433"/>
      <c r="F490" s="433"/>
      <c r="G490" s="433"/>
      <c r="H490" s="433"/>
      <c r="I490" s="433"/>
      <c r="J490" s="433"/>
      <c r="K490" s="433"/>
      <c r="L490" s="433"/>
      <c r="M490" s="433"/>
      <c r="N490" s="433"/>
      <c r="O490" s="433"/>
      <c r="P490" s="433"/>
      <c r="Q490" s="433"/>
      <c r="R490" s="433"/>
      <c r="S490" s="433"/>
      <c r="T490" s="433"/>
      <c r="U490" s="433"/>
      <c r="V490" s="433"/>
      <c r="W490" s="433"/>
      <c r="X490" s="433"/>
      <c r="Y490" s="433"/>
      <c r="Z490" s="433"/>
    </row>
    <row r="491">
      <c r="A491" s="433"/>
      <c r="B491" s="433"/>
      <c r="C491" s="247"/>
      <c r="D491" s="433"/>
      <c r="E491" s="433"/>
      <c r="F491" s="433"/>
      <c r="G491" s="433"/>
      <c r="H491" s="433"/>
      <c r="I491" s="433"/>
      <c r="J491" s="433"/>
      <c r="K491" s="433"/>
      <c r="L491" s="433"/>
      <c r="M491" s="433"/>
      <c r="N491" s="433"/>
      <c r="O491" s="433"/>
      <c r="P491" s="433"/>
      <c r="Q491" s="433"/>
      <c r="R491" s="433"/>
      <c r="S491" s="433"/>
      <c r="T491" s="433"/>
      <c r="U491" s="433"/>
      <c r="V491" s="433"/>
      <c r="W491" s="433"/>
      <c r="X491" s="433"/>
      <c r="Y491" s="433"/>
      <c r="Z491" s="433"/>
    </row>
    <row r="492">
      <c r="A492" s="433"/>
      <c r="B492" s="433"/>
      <c r="C492" s="247"/>
      <c r="D492" s="433"/>
      <c r="E492" s="433"/>
      <c r="F492" s="433"/>
      <c r="G492" s="433"/>
      <c r="H492" s="433"/>
      <c r="I492" s="433"/>
      <c r="J492" s="433"/>
      <c r="K492" s="433"/>
      <c r="L492" s="433"/>
      <c r="M492" s="433"/>
      <c r="N492" s="433"/>
      <c r="O492" s="433"/>
      <c r="P492" s="433"/>
      <c r="Q492" s="433"/>
      <c r="R492" s="433"/>
      <c r="S492" s="433"/>
      <c r="T492" s="433"/>
      <c r="U492" s="433"/>
      <c r="V492" s="433"/>
      <c r="W492" s="433"/>
      <c r="X492" s="433"/>
      <c r="Y492" s="433"/>
      <c r="Z492" s="433"/>
    </row>
    <row r="493">
      <c r="A493" s="433"/>
      <c r="B493" s="433"/>
      <c r="C493" s="247"/>
      <c r="D493" s="433"/>
      <c r="E493" s="433"/>
      <c r="F493" s="433"/>
      <c r="G493" s="433"/>
      <c r="H493" s="433"/>
      <c r="I493" s="433"/>
      <c r="J493" s="433"/>
      <c r="K493" s="433"/>
      <c r="L493" s="433"/>
      <c r="M493" s="433"/>
      <c r="N493" s="433"/>
      <c r="O493" s="433"/>
      <c r="P493" s="433"/>
      <c r="Q493" s="433"/>
      <c r="R493" s="433"/>
      <c r="S493" s="433"/>
      <c r="T493" s="433"/>
      <c r="U493" s="433"/>
      <c r="V493" s="433"/>
      <c r="W493" s="433"/>
      <c r="X493" s="433"/>
      <c r="Y493" s="433"/>
      <c r="Z493" s="433"/>
    </row>
    <row r="494">
      <c r="A494" s="433"/>
      <c r="B494" s="433"/>
      <c r="C494" s="247"/>
      <c r="D494" s="433"/>
      <c r="E494" s="433"/>
      <c r="F494" s="433"/>
      <c r="G494" s="433"/>
      <c r="H494" s="433"/>
      <c r="I494" s="433"/>
      <c r="J494" s="433"/>
      <c r="K494" s="433"/>
      <c r="L494" s="433"/>
      <c r="M494" s="433"/>
      <c r="N494" s="433"/>
      <c r="O494" s="433"/>
      <c r="P494" s="433"/>
      <c r="Q494" s="433"/>
      <c r="R494" s="433"/>
      <c r="S494" s="433"/>
      <c r="T494" s="433"/>
      <c r="U494" s="433"/>
      <c r="V494" s="433"/>
      <c r="W494" s="433"/>
      <c r="X494" s="433"/>
      <c r="Y494" s="433"/>
      <c r="Z494" s="433"/>
    </row>
    <row r="495">
      <c r="A495" s="433"/>
      <c r="B495" s="433"/>
      <c r="C495" s="247"/>
      <c r="D495" s="433"/>
      <c r="E495" s="433"/>
      <c r="F495" s="433"/>
      <c r="G495" s="433"/>
      <c r="H495" s="433"/>
      <c r="I495" s="433"/>
      <c r="J495" s="433"/>
      <c r="K495" s="433"/>
      <c r="L495" s="433"/>
      <c r="M495" s="433"/>
      <c r="N495" s="433"/>
      <c r="O495" s="433"/>
      <c r="P495" s="433"/>
      <c r="Q495" s="433"/>
      <c r="R495" s="433"/>
      <c r="S495" s="433"/>
      <c r="T495" s="433"/>
      <c r="U495" s="433"/>
      <c r="V495" s="433"/>
      <c r="W495" s="433"/>
      <c r="X495" s="433"/>
      <c r="Y495" s="433"/>
      <c r="Z495" s="433"/>
    </row>
    <row r="496">
      <c r="A496" s="433"/>
      <c r="B496" s="433"/>
      <c r="C496" s="247"/>
      <c r="D496" s="433"/>
      <c r="E496" s="433"/>
      <c r="F496" s="433"/>
      <c r="G496" s="433"/>
      <c r="H496" s="433"/>
      <c r="I496" s="433"/>
      <c r="J496" s="433"/>
      <c r="K496" s="433"/>
      <c r="L496" s="433"/>
      <c r="M496" s="433"/>
      <c r="N496" s="433"/>
      <c r="O496" s="433"/>
      <c r="P496" s="433"/>
      <c r="Q496" s="433"/>
      <c r="R496" s="433"/>
      <c r="S496" s="433"/>
      <c r="T496" s="433"/>
      <c r="U496" s="433"/>
      <c r="V496" s="433"/>
      <c r="W496" s="433"/>
      <c r="X496" s="433"/>
      <c r="Y496" s="433"/>
      <c r="Z496" s="433"/>
    </row>
    <row r="497">
      <c r="A497" s="433"/>
      <c r="B497" s="433"/>
      <c r="C497" s="247"/>
      <c r="D497" s="433"/>
      <c r="E497" s="433"/>
      <c r="F497" s="433"/>
      <c r="G497" s="433"/>
      <c r="H497" s="433"/>
      <c r="I497" s="433"/>
      <c r="J497" s="433"/>
      <c r="K497" s="433"/>
      <c r="L497" s="433"/>
      <c r="M497" s="433"/>
      <c r="N497" s="433"/>
      <c r="O497" s="433"/>
      <c r="P497" s="433"/>
      <c r="Q497" s="433"/>
      <c r="R497" s="433"/>
      <c r="S497" s="433"/>
      <c r="T497" s="433"/>
      <c r="U497" s="433"/>
      <c r="V497" s="433"/>
      <c r="W497" s="433"/>
      <c r="X497" s="433"/>
      <c r="Y497" s="433"/>
      <c r="Z497" s="433"/>
    </row>
    <row r="498">
      <c r="A498" s="433"/>
      <c r="B498" s="433"/>
      <c r="C498" s="247"/>
      <c r="D498" s="433"/>
      <c r="E498" s="433"/>
      <c r="F498" s="433"/>
      <c r="G498" s="433"/>
      <c r="H498" s="433"/>
      <c r="I498" s="433"/>
      <c r="J498" s="433"/>
      <c r="K498" s="433"/>
      <c r="L498" s="433"/>
      <c r="M498" s="433"/>
      <c r="N498" s="433"/>
      <c r="O498" s="433"/>
      <c r="P498" s="433"/>
      <c r="Q498" s="433"/>
      <c r="R498" s="433"/>
      <c r="S498" s="433"/>
      <c r="T498" s="433"/>
      <c r="U498" s="433"/>
      <c r="V498" s="433"/>
      <c r="W498" s="433"/>
      <c r="X498" s="433"/>
      <c r="Y498" s="433"/>
      <c r="Z498" s="433"/>
    </row>
    <row r="499">
      <c r="A499" s="433"/>
      <c r="B499" s="433"/>
      <c r="C499" s="247"/>
      <c r="D499" s="433"/>
      <c r="E499" s="433"/>
      <c r="F499" s="433"/>
      <c r="G499" s="433"/>
      <c r="H499" s="433"/>
      <c r="I499" s="433"/>
      <c r="J499" s="433"/>
      <c r="K499" s="433"/>
      <c r="L499" s="433"/>
      <c r="M499" s="433"/>
      <c r="N499" s="433"/>
      <c r="O499" s="433"/>
      <c r="P499" s="433"/>
      <c r="Q499" s="433"/>
      <c r="R499" s="433"/>
      <c r="S499" s="433"/>
      <c r="T499" s="433"/>
      <c r="U499" s="433"/>
      <c r="V499" s="433"/>
      <c r="W499" s="433"/>
      <c r="X499" s="433"/>
      <c r="Y499" s="433"/>
      <c r="Z499" s="433"/>
    </row>
    <row r="500">
      <c r="A500" s="433"/>
      <c r="B500" s="433"/>
      <c r="C500" s="247"/>
      <c r="D500" s="433"/>
      <c r="E500" s="433"/>
      <c r="F500" s="433"/>
      <c r="G500" s="433"/>
      <c r="H500" s="433"/>
      <c r="I500" s="433"/>
      <c r="J500" s="433"/>
      <c r="K500" s="433"/>
      <c r="L500" s="433"/>
      <c r="M500" s="433"/>
      <c r="N500" s="433"/>
      <c r="O500" s="433"/>
      <c r="P500" s="433"/>
      <c r="Q500" s="433"/>
      <c r="R500" s="433"/>
      <c r="S500" s="433"/>
      <c r="T500" s="433"/>
      <c r="U500" s="433"/>
      <c r="V500" s="433"/>
      <c r="W500" s="433"/>
      <c r="X500" s="433"/>
      <c r="Y500" s="433"/>
      <c r="Z500" s="433"/>
    </row>
    <row r="501">
      <c r="A501" s="433"/>
      <c r="B501" s="433"/>
      <c r="C501" s="247"/>
      <c r="D501" s="433"/>
      <c r="E501" s="433"/>
      <c r="F501" s="433"/>
      <c r="G501" s="433"/>
      <c r="H501" s="433"/>
      <c r="I501" s="433"/>
      <c r="J501" s="433"/>
      <c r="K501" s="433"/>
      <c r="L501" s="433"/>
      <c r="M501" s="433"/>
      <c r="N501" s="433"/>
      <c r="O501" s="433"/>
      <c r="P501" s="433"/>
      <c r="Q501" s="433"/>
      <c r="R501" s="433"/>
      <c r="S501" s="433"/>
      <c r="T501" s="433"/>
      <c r="U501" s="433"/>
      <c r="V501" s="433"/>
      <c r="W501" s="433"/>
      <c r="X501" s="433"/>
      <c r="Y501" s="433"/>
      <c r="Z501" s="433"/>
    </row>
    <row r="502">
      <c r="A502" s="433"/>
      <c r="B502" s="433"/>
      <c r="C502" s="247"/>
      <c r="D502" s="433"/>
      <c r="E502" s="433"/>
      <c r="F502" s="433"/>
      <c r="G502" s="433"/>
      <c r="H502" s="433"/>
      <c r="I502" s="433"/>
      <c r="J502" s="433"/>
      <c r="K502" s="433"/>
      <c r="L502" s="433"/>
      <c r="M502" s="433"/>
      <c r="N502" s="433"/>
      <c r="O502" s="433"/>
      <c r="P502" s="433"/>
      <c r="Q502" s="433"/>
      <c r="R502" s="433"/>
      <c r="S502" s="433"/>
      <c r="T502" s="433"/>
      <c r="U502" s="433"/>
      <c r="V502" s="433"/>
      <c r="W502" s="433"/>
      <c r="X502" s="433"/>
      <c r="Y502" s="433"/>
      <c r="Z502" s="433"/>
    </row>
    <row r="503">
      <c r="A503" s="433"/>
      <c r="B503" s="433"/>
      <c r="C503" s="247"/>
      <c r="D503" s="433"/>
      <c r="E503" s="433"/>
      <c r="F503" s="433"/>
      <c r="G503" s="433"/>
      <c r="H503" s="433"/>
      <c r="I503" s="433"/>
      <c r="J503" s="433"/>
      <c r="K503" s="433"/>
      <c r="L503" s="433"/>
      <c r="M503" s="433"/>
      <c r="N503" s="433"/>
      <c r="O503" s="433"/>
      <c r="P503" s="433"/>
      <c r="Q503" s="433"/>
      <c r="R503" s="433"/>
      <c r="S503" s="433"/>
      <c r="T503" s="433"/>
      <c r="U503" s="433"/>
      <c r="V503" s="433"/>
      <c r="W503" s="433"/>
      <c r="X503" s="433"/>
      <c r="Y503" s="433"/>
      <c r="Z503" s="433"/>
    </row>
    <row r="504">
      <c r="A504" s="433"/>
      <c r="B504" s="433"/>
      <c r="C504" s="247"/>
      <c r="D504" s="433"/>
      <c r="E504" s="433"/>
      <c r="F504" s="433"/>
      <c r="G504" s="433"/>
      <c r="H504" s="433"/>
      <c r="I504" s="433"/>
      <c r="J504" s="433"/>
      <c r="K504" s="433"/>
      <c r="L504" s="433"/>
      <c r="M504" s="433"/>
      <c r="N504" s="433"/>
      <c r="O504" s="433"/>
      <c r="P504" s="433"/>
      <c r="Q504" s="433"/>
      <c r="R504" s="433"/>
      <c r="S504" s="433"/>
      <c r="T504" s="433"/>
      <c r="U504" s="433"/>
      <c r="V504" s="433"/>
      <c r="W504" s="433"/>
      <c r="X504" s="433"/>
      <c r="Y504" s="433"/>
      <c r="Z504" s="433"/>
    </row>
    <row r="505">
      <c r="A505" s="433"/>
      <c r="B505" s="433"/>
      <c r="C505" s="247"/>
      <c r="D505" s="433"/>
      <c r="E505" s="433"/>
      <c r="F505" s="433"/>
      <c r="G505" s="433"/>
      <c r="H505" s="433"/>
      <c r="I505" s="433"/>
      <c r="J505" s="433"/>
      <c r="K505" s="433"/>
      <c r="L505" s="433"/>
      <c r="M505" s="433"/>
      <c r="N505" s="433"/>
      <c r="O505" s="433"/>
      <c r="P505" s="433"/>
      <c r="Q505" s="433"/>
      <c r="R505" s="433"/>
      <c r="S505" s="433"/>
      <c r="T505" s="433"/>
      <c r="U505" s="433"/>
      <c r="V505" s="433"/>
      <c r="W505" s="433"/>
      <c r="X505" s="433"/>
      <c r="Y505" s="433"/>
      <c r="Z505" s="433"/>
    </row>
    <row r="506">
      <c r="A506" s="433"/>
      <c r="B506" s="433"/>
      <c r="C506" s="247"/>
      <c r="D506" s="433"/>
      <c r="E506" s="433"/>
      <c r="F506" s="433"/>
      <c r="G506" s="433"/>
      <c r="H506" s="433"/>
      <c r="I506" s="433"/>
      <c r="J506" s="433"/>
      <c r="K506" s="433"/>
      <c r="L506" s="433"/>
      <c r="M506" s="433"/>
      <c r="N506" s="433"/>
      <c r="O506" s="433"/>
      <c r="P506" s="433"/>
      <c r="Q506" s="433"/>
      <c r="R506" s="433"/>
      <c r="S506" s="433"/>
      <c r="T506" s="433"/>
      <c r="U506" s="433"/>
      <c r="V506" s="433"/>
      <c r="W506" s="433"/>
      <c r="X506" s="433"/>
      <c r="Y506" s="433"/>
      <c r="Z506" s="433"/>
    </row>
    <row r="507">
      <c r="A507" s="433"/>
      <c r="B507" s="433"/>
      <c r="C507" s="247"/>
      <c r="D507" s="433"/>
      <c r="E507" s="433"/>
      <c r="F507" s="433"/>
      <c r="G507" s="433"/>
      <c r="H507" s="433"/>
      <c r="I507" s="433"/>
      <c r="J507" s="433"/>
      <c r="K507" s="433"/>
      <c r="L507" s="433"/>
      <c r="M507" s="433"/>
      <c r="N507" s="433"/>
      <c r="O507" s="433"/>
      <c r="P507" s="433"/>
      <c r="Q507" s="433"/>
      <c r="R507" s="433"/>
      <c r="S507" s="433"/>
      <c r="T507" s="433"/>
      <c r="U507" s="433"/>
      <c r="V507" s="433"/>
      <c r="W507" s="433"/>
      <c r="X507" s="433"/>
      <c r="Y507" s="433"/>
      <c r="Z507" s="433"/>
    </row>
    <row r="508">
      <c r="A508" s="433"/>
      <c r="B508" s="433"/>
      <c r="C508" s="247"/>
      <c r="D508" s="433"/>
      <c r="E508" s="433"/>
      <c r="F508" s="433"/>
      <c r="G508" s="433"/>
      <c r="H508" s="433"/>
      <c r="I508" s="433"/>
      <c r="J508" s="433"/>
      <c r="K508" s="433"/>
      <c r="L508" s="433"/>
      <c r="M508" s="433"/>
      <c r="N508" s="433"/>
      <c r="O508" s="433"/>
      <c r="P508" s="433"/>
      <c r="Q508" s="433"/>
      <c r="R508" s="433"/>
      <c r="S508" s="433"/>
      <c r="T508" s="433"/>
      <c r="U508" s="433"/>
      <c r="V508" s="433"/>
      <c r="W508" s="433"/>
      <c r="X508" s="433"/>
      <c r="Y508" s="433"/>
      <c r="Z508" s="433"/>
    </row>
    <row r="509">
      <c r="A509" s="433"/>
      <c r="B509" s="433"/>
      <c r="C509" s="247"/>
      <c r="D509" s="433"/>
      <c r="E509" s="433"/>
      <c r="F509" s="433"/>
      <c r="G509" s="433"/>
      <c r="H509" s="433"/>
      <c r="I509" s="433"/>
      <c r="J509" s="433"/>
      <c r="K509" s="433"/>
      <c r="L509" s="433"/>
      <c r="M509" s="433"/>
      <c r="N509" s="433"/>
      <c r="O509" s="433"/>
      <c r="P509" s="433"/>
      <c r="Q509" s="433"/>
      <c r="R509" s="433"/>
      <c r="S509" s="433"/>
      <c r="T509" s="433"/>
      <c r="U509" s="433"/>
      <c r="V509" s="433"/>
      <c r="W509" s="433"/>
      <c r="X509" s="433"/>
      <c r="Y509" s="433"/>
      <c r="Z509" s="433"/>
    </row>
    <row r="510">
      <c r="A510" s="433"/>
      <c r="B510" s="433"/>
      <c r="C510" s="247"/>
      <c r="D510" s="433"/>
      <c r="E510" s="433"/>
      <c r="F510" s="433"/>
      <c r="G510" s="433"/>
      <c r="H510" s="433"/>
      <c r="I510" s="433"/>
      <c r="J510" s="433"/>
      <c r="K510" s="433"/>
      <c r="L510" s="433"/>
      <c r="M510" s="433"/>
      <c r="N510" s="433"/>
      <c r="O510" s="433"/>
      <c r="P510" s="433"/>
      <c r="Q510" s="433"/>
      <c r="R510" s="433"/>
      <c r="S510" s="433"/>
      <c r="T510" s="433"/>
      <c r="U510" s="433"/>
      <c r="V510" s="433"/>
      <c r="W510" s="433"/>
      <c r="X510" s="433"/>
      <c r="Y510" s="433"/>
      <c r="Z510" s="433"/>
    </row>
    <row r="511">
      <c r="A511" s="433"/>
      <c r="B511" s="433"/>
      <c r="C511" s="247"/>
      <c r="D511" s="433"/>
      <c r="E511" s="433"/>
      <c r="F511" s="433"/>
      <c r="G511" s="433"/>
      <c r="H511" s="433"/>
      <c r="I511" s="433"/>
      <c r="J511" s="433"/>
      <c r="K511" s="433"/>
      <c r="L511" s="433"/>
      <c r="M511" s="433"/>
      <c r="N511" s="433"/>
      <c r="O511" s="433"/>
      <c r="P511" s="433"/>
      <c r="Q511" s="433"/>
      <c r="R511" s="433"/>
      <c r="S511" s="433"/>
      <c r="T511" s="433"/>
      <c r="U511" s="433"/>
      <c r="V511" s="433"/>
      <c r="W511" s="433"/>
      <c r="X511" s="433"/>
      <c r="Y511" s="433"/>
      <c r="Z511" s="433"/>
    </row>
    <row r="512">
      <c r="A512" s="433"/>
      <c r="B512" s="433"/>
      <c r="C512" s="247"/>
      <c r="D512" s="433"/>
      <c r="E512" s="433"/>
      <c r="F512" s="433"/>
      <c r="G512" s="433"/>
      <c r="H512" s="433"/>
      <c r="I512" s="433"/>
      <c r="J512" s="433"/>
      <c r="K512" s="433"/>
      <c r="L512" s="433"/>
      <c r="M512" s="433"/>
      <c r="N512" s="433"/>
      <c r="O512" s="433"/>
      <c r="P512" s="433"/>
      <c r="Q512" s="433"/>
      <c r="R512" s="433"/>
      <c r="S512" s="433"/>
      <c r="T512" s="433"/>
      <c r="U512" s="433"/>
      <c r="V512" s="433"/>
      <c r="W512" s="433"/>
      <c r="X512" s="433"/>
      <c r="Y512" s="433"/>
      <c r="Z512" s="433"/>
    </row>
    <row r="513">
      <c r="A513" s="433"/>
      <c r="B513" s="433"/>
      <c r="C513" s="247"/>
      <c r="D513" s="433"/>
      <c r="E513" s="433"/>
      <c r="F513" s="433"/>
      <c r="G513" s="433"/>
      <c r="H513" s="433"/>
      <c r="I513" s="433"/>
      <c r="J513" s="433"/>
      <c r="K513" s="433"/>
      <c r="L513" s="433"/>
      <c r="M513" s="433"/>
      <c r="N513" s="433"/>
      <c r="O513" s="433"/>
      <c r="P513" s="433"/>
      <c r="Q513" s="433"/>
      <c r="R513" s="433"/>
      <c r="S513" s="433"/>
      <c r="T513" s="433"/>
      <c r="U513" s="433"/>
      <c r="V513" s="433"/>
      <c r="W513" s="433"/>
      <c r="X513" s="433"/>
      <c r="Y513" s="433"/>
      <c r="Z513" s="433"/>
    </row>
    <row r="514">
      <c r="A514" s="433"/>
      <c r="B514" s="433"/>
      <c r="C514" s="247"/>
      <c r="D514" s="433"/>
      <c r="E514" s="433"/>
      <c r="F514" s="433"/>
      <c r="G514" s="433"/>
      <c r="H514" s="433"/>
      <c r="I514" s="433"/>
      <c r="J514" s="433"/>
      <c r="K514" s="433"/>
      <c r="L514" s="433"/>
      <c r="M514" s="433"/>
      <c r="N514" s="433"/>
      <c r="O514" s="433"/>
      <c r="P514" s="433"/>
      <c r="Q514" s="433"/>
      <c r="R514" s="433"/>
      <c r="S514" s="433"/>
      <c r="T514" s="433"/>
      <c r="U514" s="433"/>
      <c r="V514" s="433"/>
      <c r="W514" s="433"/>
      <c r="X514" s="433"/>
      <c r="Y514" s="433"/>
      <c r="Z514" s="433"/>
    </row>
    <row r="515">
      <c r="A515" s="433"/>
      <c r="B515" s="433"/>
      <c r="C515" s="247"/>
      <c r="D515" s="433"/>
      <c r="E515" s="433"/>
      <c r="F515" s="433"/>
      <c r="G515" s="433"/>
      <c r="H515" s="433"/>
      <c r="I515" s="433"/>
      <c r="J515" s="433"/>
      <c r="K515" s="433"/>
      <c r="L515" s="433"/>
      <c r="M515" s="433"/>
      <c r="N515" s="433"/>
      <c r="O515" s="433"/>
      <c r="P515" s="433"/>
      <c r="Q515" s="433"/>
      <c r="R515" s="433"/>
      <c r="S515" s="433"/>
      <c r="T515" s="433"/>
      <c r="U515" s="433"/>
      <c r="V515" s="433"/>
      <c r="W515" s="433"/>
      <c r="X515" s="433"/>
      <c r="Y515" s="433"/>
      <c r="Z515" s="433"/>
    </row>
    <row r="516">
      <c r="A516" s="433"/>
      <c r="B516" s="433"/>
      <c r="C516" s="247"/>
      <c r="D516" s="433"/>
      <c r="E516" s="433"/>
      <c r="F516" s="433"/>
      <c r="G516" s="433"/>
      <c r="H516" s="433"/>
      <c r="I516" s="433"/>
      <c r="J516" s="433"/>
      <c r="K516" s="433"/>
      <c r="L516" s="433"/>
      <c r="M516" s="433"/>
      <c r="N516" s="433"/>
      <c r="O516" s="433"/>
      <c r="P516" s="433"/>
      <c r="Q516" s="433"/>
      <c r="R516" s="433"/>
      <c r="S516" s="433"/>
      <c r="T516" s="433"/>
      <c r="U516" s="433"/>
      <c r="V516" s="433"/>
      <c r="W516" s="433"/>
      <c r="X516" s="433"/>
      <c r="Y516" s="433"/>
      <c r="Z516" s="433"/>
    </row>
    <row r="517">
      <c r="A517" s="433"/>
      <c r="B517" s="433"/>
      <c r="C517" s="247"/>
      <c r="D517" s="433"/>
      <c r="E517" s="433"/>
      <c r="F517" s="433"/>
      <c r="G517" s="433"/>
      <c r="H517" s="433"/>
      <c r="I517" s="433"/>
      <c r="J517" s="433"/>
      <c r="K517" s="433"/>
      <c r="L517" s="433"/>
      <c r="M517" s="433"/>
      <c r="N517" s="433"/>
      <c r="O517" s="433"/>
      <c r="P517" s="433"/>
      <c r="Q517" s="433"/>
      <c r="R517" s="433"/>
      <c r="S517" s="433"/>
      <c r="T517" s="433"/>
      <c r="U517" s="433"/>
      <c r="V517" s="433"/>
      <c r="W517" s="433"/>
      <c r="X517" s="433"/>
      <c r="Y517" s="433"/>
      <c r="Z517" s="433"/>
    </row>
    <row r="518">
      <c r="A518" s="433"/>
      <c r="B518" s="433"/>
      <c r="C518" s="247"/>
      <c r="D518" s="433"/>
      <c r="E518" s="433"/>
      <c r="F518" s="433"/>
      <c r="G518" s="433"/>
      <c r="H518" s="433"/>
      <c r="I518" s="433"/>
      <c r="J518" s="433"/>
      <c r="K518" s="433"/>
      <c r="L518" s="433"/>
      <c r="M518" s="433"/>
      <c r="N518" s="433"/>
      <c r="O518" s="433"/>
      <c r="P518" s="433"/>
      <c r="Q518" s="433"/>
      <c r="R518" s="433"/>
      <c r="S518" s="433"/>
      <c r="T518" s="433"/>
      <c r="U518" s="433"/>
      <c r="V518" s="433"/>
      <c r="W518" s="433"/>
      <c r="X518" s="433"/>
      <c r="Y518" s="433"/>
      <c r="Z518" s="433"/>
    </row>
    <row r="519">
      <c r="A519" s="433"/>
      <c r="B519" s="433"/>
      <c r="C519" s="247"/>
      <c r="D519" s="433"/>
      <c r="E519" s="433"/>
      <c r="F519" s="433"/>
      <c r="G519" s="433"/>
      <c r="H519" s="433"/>
      <c r="I519" s="433"/>
      <c r="J519" s="433"/>
      <c r="K519" s="433"/>
      <c r="L519" s="433"/>
      <c r="M519" s="433"/>
      <c r="N519" s="433"/>
      <c r="O519" s="433"/>
      <c r="P519" s="433"/>
      <c r="Q519" s="433"/>
      <c r="R519" s="433"/>
      <c r="S519" s="433"/>
      <c r="T519" s="433"/>
      <c r="U519" s="433"/>
      <c r="V519" s="433"/>
      <c r="W519" s="433"/>
      <c r="X519" s="433"/>
      <c r="Y519" s="433"/>
      <c r="Z519" s="433"/>
    </row>
    <row r="520">
      <c r="A520" s="433"/>
      <c r="B520" s="433"/>
      <c r="C520" s="247"/>
      <c r="D520" s="433"/>
      <c r="E520" s="433"/>
      <c r="F520" s="433"/>
      <c r="G520" s="433"/>
      <c r="H520" s="433"/>
      <c r="I520" s="433"/>
      <c r="J520" s="433"/>
      <c r="K520" s="433"/>
      <c r="L520" s="433"/>
      <c r="M520" s="433"/>
      <c r="N520" s="433"/>
      <c r="O520" s="433"/>
      <c r="P520" s="433"/>
      <c r="Q520" s="433"/>
      <c r="R520" s="433"/>
      <c r="S520" s="433"/>
      <c r="T520" s="433"/>
      <c r="U520" s="433"/>
      <c r="V520" s="433"/>
      <c r="W520" s="433"/>
      <c r="X520" s="433"/>
      <c r="Y520" s="433"/>
      <c r="Z520" s="433"/>
    </row>
    <row r="521">
      <c r="A521" s="433"/>
      <c r="B521" s="433"/>
      <c r="C521" s="247"/>
      <c r="D521" s="433"/>
      <c r="E521" s="433"/>
      <c r="F521" s="433"/>
      <c r="G521" s="433"/>
      <c r="H521" s="433"/>
      <c r="I521" s="433"/>
      <c r="J521" s="433"/>
      <c r="K521" s="433"/>
      <c r="L521" s="433"/>
      <c r="M521" s="433"/>
      <c r="N521" s="433"/>
      <c r="O521" s="433"/>
      <c r="P521" s="433"/>
      <c r="Q521" s="433"/>
      <c r="R521" s="433"/>
      <c r="S521" s="433"/>
      <c r="T521" s="433"/>
      <c r="U521" s="433"/>
      <c r="V521" s="433"/>
      <c r="W521" s="433"/>
      <c r="X521" s="433"/>
      <c r="Y521" s="433"/>
      <c r="Z521" s="433"/>
    </row>
    <row r="522">
      <c r="A522" s="433"/>
      <c r="B522" s="433"/>
      <c r="C522" s="247"/>
      <c r="D522" s="433"/>
      <c r="E522" s="433"/>
      <c r="F522" s="433"/>
      <c r="G522" s="433"/>
      <c r="H522" s="433"/>
      <c r="I522" s="433"/>
      <c r="J522" s="433"/>
      <c r="K522" s="433"/>
      <c r="L522" s="433"/>
      <c r="M522" s="433"/>
      <c r="N522" s="433"/>
      <c r="O522" s="433"/>
      <c r="P522" s="433"/>
      <c r="Q522" s="433"/>
      <c r="R522" s="433"/>
      <c r="S522" s="433"/>
      <c r="T522" s="433"/>
      <c r="U522" s="433"/>
      <c r="V522" s="433"/>
      <c r="W522" s="433"/>
      <c r="X522" s="433"/>
      <c r="Y522" s="433"/>
      <c r="Z522" s="433"/>
    </row>
    <row r="523">
      <c r="A523" s="433"/>
      <c r="B523" s="433"/>
      <c r="C523" s="247"/>
      <c r="D523" s="433"/>
      <c r="E523" s="433"/>
      <c r="F523" s="433"/>
      <c r="G523" s="433"/>
      <c r="H523" s="433"/>
      <c r="I523" s="433"/>
      <c r="J523" s="433"/>
      <c r="K523" s="433"/>
      <c r="L523" s="433"/>
      <c r="M523" s="433"/>
      <c r="N523" s="433"/>
      <c r="O523" s="433"/>
      <c r="P523" s="433"/>
      <c r="Q523" s="433"/>
      <c r="R523" s="433"/>
      <c r="S523" s="433"/>
      <c r="T523" s="433"/>
      <c r="U523" s="433"/>
      <c r="V523" s="433"/>
      <c r="W523" s="433"/>
      <c r="X523" s="433"/>
      <c r="Y523" s="433"/>
      <c r="Z523" s="433"/>
    </row>
    <row r="524">
      <c r="A524" s="433"/>
      <c r="B524" s="433"/>
      <c r="C524" s="247"/>
      <c r="D524" s="433"/>
      <c r="E524" s="433"/>
      <c r="F524" s="433"/>
      <c r="G524" s="433"/>
      <c r="H524" s="433"/>
      <c r="I524" s="433"/>
      <c r="J524" s="433"/>
      <c r="K524" s="433"/>
      <c r="L524" s="433"/>
      <c r="M524" s="433"/>
      <c r="N524" s="433"/>
      <c r="O524" s="433"/>
      <c r="P524" s="433"/>
      <c r="Q524" s="433"/>
      <c r="R524" s="433"/>
      <c r="S524" s="433"/>
      <c r="T524" s="433"/>
      <c r="U524" s="433"/>
      <c r="V524" s="433"/>
      <c r="W524" s="433"/>
      <c r="X524" s="433"/>
      <c r="Y524" s="433"/>
      <c r="Z524" s="433"/>
    </row>
    <row r="525">
      <c r="A525" s="433"/>
      <c r="B525" s="433"/>
      <c r="C525" s="247"/>
      <c r="D525" s="433"/>
      <c r="E525" s="433"/>
      <c r="F525" s="433"/>
      <c r="G525" s="433"/>
      <c r="H525" s="433"/>
      <c r="I525" s="433"/>
      <c r="J525" s="433"/>
      <c r="K525" s="433"/>
      <c r="L525" s="433"/>
      <c r="M525" s="433"/>
      <c r="N525" s="433"/>
      <c r="O525" s="433"/>
      <c r="P525" s="433"/>
      <c r="Q525" s="433"/>
      <c r="R525" s="433"/>
      <c r="S525" s="433"/>
      <c r="T525" s="433"/>
      <c r="U525" s="433"/>
      <c r="V525" s="433"/>
      <c r="W525" s="433"/>
      <c r="X525" s="433"/>
      <c r="Y525" s="433"/>
      <c r="Z525" s="433"/>
    </row>
    <row r="526">
      <c r="A526" s="433"/>
      <c r="B526" s="433"/>
      <c r="C526" s="247"/>
      <c r="D526" s="433"/>
      <c r="E526" s="433"/>
      <c r="F526" s="433"/>
      <c r="G526" s="433"/>
      <c r="H526" s="433"/>
      <c r="I526" s="433"/>
      <c r="J526" s="433"/>
      <c r="K526" s="433"/>
      <c r="L526" s="433"/>
      <c r="M526" s="433"/>
      <c r="N526" s="433"/>
      <c r="O526" s="433"/>
      <c r="P526" s="433"/>
      <c r="Q526" s="433"/>
      <c r="R526" s="433"/>
      <c r="S526" s="433"/>
      <c r="T526" s="433"/>
      <c r="U526" s="433"/>
      <c r="V526" s="433"/>
      <c r="W526" s="433"/>
      <c r="X526" s="433"/>
      <c r="Y526" s="433"/>
      <c r="Z526" s="433"/>
    </row>
    <row r="527">
      <c r="A527" s="433"/>
      <c r="B527" s="433"/>
      <c r="C527" s="247"/>
      <c r="D527" s="433"/>
      <c r="E527" s="433"/>
      <c r="F527" s="433"/>
      <c r="G527" s="433"/>
      <c r="H527" s="433"/>
      <c r="I527" s="433"/>
      <c r="J527" s="433"/>
      <c r="K527" s="433"/>
      <c r="L527" s="433"/>
      <c r="M527" s="433"/>
      <c r="N527" s="433"/>
      <c r="O527" s="433"/>
      <c r="P527" s="433"/>
      <c r="Q527" s="433"/>
      <c r="R527" s="433"/>
      <c r="S527" s="433"/>
      <c r="T527" s="433"/>
      <c r="U527" s="433"/>
      <c r="V527" s="433"/>
      <c r="W527" s="433"/>
      <c r="X527" s="433"/>
      <c r="Y527" s="433"/>
      <c r="Z527" s="433"/>
    </row>
    <row r="528">
      <c r="A528" s="433"/>
      <c r="B528" s="433"/>
      <c r="C528" s="247"/>
      <c r="D528" s="433"/>
      <c r="E528" s="433"/>
      <c r="F528" s="433"/>
      <c r="G528" s="433"/>
      <c r="H528" s="433"/>
      <c r="I528" s="433"/>
      <c r="J528" s="433"/>
      <c r="K528" s="433"/>
      <c r="L528" s="433"/>
      <c r="M528" s="433"/>
      <c r="N528" s="433"/>
      <c r="O528" s="433"/>
      <c r="P528" s="433"/>
      <c r="Q528" s="433"/>
      <c r="R528" s="433"/>
      <c r="S528" s="433"/>
      <c r="T528" s="433"/>
      <c r="U528" s="433"/>
      <c r="V528" s="433"/>
      <c r="W528" s="433"/>
      <c r="X528" s="433"/>
      <c r="Y528" s="433"/>
      <c r="Z528" s="433"/>
    </row>
    <row r="529">
      <c r="A529" s="433"/>
      <c r="B529" s="433"/>
      <c r="C529" s="247"/>
      <c r="D529" s="433"/>
      <c r="E529" s="433"/>
      <c r="F529" s="433"/>
      <c r="G529" s="433"/>
      <c r="H529" s="433"/>
      <c r="I529" s="433"/>
      <c r="J529" s="433"/>
      <c r="K529" s="433"/>
      <c r="L529" s="433"/>
      <c r="M529" s="433"/>
      <c r="N529" s="433"/>
      <c r="O529" s="433"/>
      <c r="P529" s="433"/>
      <c r="Q529" s="433"/>
      <c r="R529" s="433"/>
      <c r="S529" s="433"/>
      <c r="T529" s="433"/>
      <c r="U529" s="433"/>
      <c r="V529" s="433"/>
      <c r="W529" s="433"/>
      <c r="X529" s="433"/>
      <c r="Y529" s="433"/>
      <c r="Z529" s="433"/>
    </row>
    <row r="530">
      <c r="A530" s="433"/>
      <c r="B530" s="433"/>
      <c r="C530" s="247"/>
      <c r="D530" s="433"/>
      <c r="E530" s="433"/>
      <c r="F530" s="433"/>
      <c r="G530" s="433"/>
      <c r="H530" s="433"/>
      <c r="I530" s="433"/>
      <c r="J530" s="433"/>
      <c r="K530" s="433"/>
      <c r="L530" s="433"/>
      <c r="M530" s="433"/>
      <c r="N530" s="433"/>
      <c r="O530" s="433"/>
      <c r="P530" s="433"/>
      <c r="Q530" s="433"/>
      <c r="R530" s="433"/>
      <c r="S530" s="433"/>
      <c r="T530" s="433"/>
      <c r="U530" s="433"/>
      <c r="V530" s="433"/>
      <c r="W530" s="433"/>
      <c r="X530" s="433"/>
      <c r="Y530" s="433"/>
      <c r="Z530" s="433"/>
    </row>
    <row r="531">
      <c r="A531" s="433"/>
      <c r="B531" s="433"/>
      <c r="C531" s="247"/>
      <c r="D531" s="433"/>
      <c r="E531" s="433"/>
      <c r="F531" s="433"/>
      <c r="G531" s="433"/>
      <c r="H531" s="433"/>
      <c r="I531" s="433"/>
      <c r="J531" s="433"/>
      <c r="K531" s="433"/>
      <c r="L531" s="433"/>
      <c r="M531" s="433"/>
      <c r="N531" s="433"/>
      <c r="O531" s="433"/>
      <c r="P531" s="433"/>
      <c r="Q531" s="433"/>
      <c r="R531" s="433"/>
      <c r="S531" s="433"/>
      <c r="T531" s="433"/>
      <c r="U531" s="433"/>
      <c r="V531" s="433"/>
      <c r="W531" s="433"/>
      <c r="X531" s="433"/>
      <c r="Y531" s="433"/>
      <c r="Z531" s="433"/>
    </row>
    <row r="532">
      <c r="A532" s="433"/>
      <c r="B532" s="433"/>
      <c r="C532" s="247"/>
      <c r="D532" s="433"/>
      <c r="E532" s="433"/>
      <c r="F532" s="433"/>
      <c r="G532" s="433"/>
      <c r="H532" s="433"/>
      <c r="I532" s="433"/>
      <c r="J532" s="433"/>
      <c r="K532" s="433"/>
      <c r="L532" s="433"/>
      <c r="M532" s="433"/>
      <c r="N532" s="433"/>
      <c r="O532" s="433"/>
      <c r="P532" s="433"/>
      <c r="Q532" s="433"/>
      <c r="R532" s="433"/>
      <c r="S532" s="433"/>
      <c r="T532" s="433"/>
      <c r="U532" s="433"/>
      <c r="V532" s="433"/>
      <c r="W532" s="433"/>
      <c r="X532" s="433"/>
      <c r="Y532" s="433"/>
      <c r="Z532" s="433"/>
    </row>
    <row r="533">
      <c r="A533" s="433"/>
      <c r="B533" s="433"/>
      <c r="C533" s="247"/>
      <c r="D533" s="433"/>
      <c r="E533" s="433"/>
      <c r="F533" s="433"/>
      <c r="G533" s="433"/>
      <c r="H533" s="433"/>
      <c r="I533" s="433"/>
      <c r="J533" s="433"/>
      <c r="K533" s="433"/>
      <c r="L533" s="433"/>
      <c r="M533" s="433"/>
      <c r="N533" s="433"/>
      <c r="O533" s="433"/>
      <c r="P533" s="433"/>
      <c r="Q533" s="433"/>
      <c r="R533" s="433"/>
      <c r="S533" s="433"/>
      <c r="T533" s="433"/>
      <c r="U533" s="433"/>
      <c r="V533" s="433"/>
      <c r="W533" s="433"/>
      <c r="X533" s="433"/>
      <c r="Y533" s="433"/>
      <c r="Z533" s="433"/>
    </row>
    <row r="534">
      <c r="A534" s="433"/>
      <c r="B534" s="433"/>
      <c r="C534" s="247"/>
      <c r="D534" s="433"/>
      <c r="E534" s="433"/>
      <c r="F534" s="433"/>
      <c r="G534" s="433"/>
      <c r="H534" s="433"/>
      <c r="I534" s="433"/>
      <c r="J534" s="433"/>
      <c r="K534" s="433"/>
      <c r="L534" s="433"/>
      <c r="M534" s="433"/>
      <c r="N534" s="433"/>
      <c r="O534" s="433"/>
      <c r="P534" s="433"/>
      <c r="Q534" s="433"/>
      <c r="R534" s="433"/>
      <c r="S534" s="433"/>
      <c r="T534" s="433"/>
      <c r="U534" s="433"/>
      <c r="V534" s="433"/>
      <c r="W534" s="433"/>
      <c r="X534" s="433"/>
      <c r="Y534" s="433"/>
      <c r="Z534" s="433"/>
    </row>
    <row r="535">
      <c r="A535" s="433"/>
      <c r="B535" s="433"/>
      <c r="C535" s="247"/>
      <c r="D535" s="433"/>
      <c r="E535" s="433"/>
      <c r="F535" s="433"/>
      <c r="G535" s="433"/>
      <c r="H535" s="433"/>
      <c r="I535" s="433"/>
      <c r="J535" s="433"/>
      <c r="K535" s="433"/>
      <c r="L535" s="433"/>
      <c r="M535" s="433"/>
      <c r="N535" s="433"/>
      <c r="O535" s="433"/>
      <c r="P535" s="433"/>
      <c r="Q535" s="433"/>
      <c r="R535" s="433"/>
      <c r="S535" s="433"/>
      <c r="T535" s="433"/>
      <c r="U535" s="433"/>
      <c r="V535" s="433"/>
      <c r="W535" s="433"/>
      <c r="X535" s="433"/>
      <c r="Y535" s="433"/>
      <c r="Z535" s="433"/>
    </row>
    <row r="536">
      <c r="A536" s="433"/>
      <c r="B536" s="433"/>
      <c r="C536" s="247"/>
      <c r="D536" s="433"/>
      <c r="E536" s="433"/>
      <c r="F536" s="433"/>
      <c r="G536" s="433"/>
      <c r="H536" s="433"/>
      <c r="I536" s="433"/>
      <c r="J536" s="433"/>
      <c r="K536" s="433"/>
      <c r="L536" s="433"/>
      <c r="M536" s="433"/>
      <c r="N536" s="433"/>
      <c r="O536" s="433"/>
      <c r="P536" s="433"/>
      <c r="Q536" s="433"/>
      <c r="R536" s="433"/>
      <c r="S536" s="433"/>
      <c r="T536" s="433"/>
      <c r="U536" s="433"/>
      <c r="V536" s="433"/>
      <c r="W536" s="433"/>
      <c r="X536" s="433"/>
      <c r="Y536" s="433"/>
      <c r="Z536" s="433"/>
    </row>
    <row r="537">
      <c r="A537" s="433"/>
      <c r="B537" s="433"/>
      <c r="C537" s="247"/>
      <c r="D537" s="433"/>
      <c r="E537" s="433"/>
      <c r="F537" s="433"/>
      <c r="G537" s="433"/>
      <c r="H537" s="433"/>
      <c r="I537" s="433"/>
      <c r="J537" s="433"/>
      <c r="K537" s="433"/>
      <c r="L537" s="433"/>
      <c r="M537" s="433"/>
      <c r="N537" s="433"/>
      <c r="O537" s="433"/>
      <c r="P537" s="433"/>
      <c r="Q537" s="433"/>
      <c r="R537" s="433"/>
      <c r="S537" s="433"/>
      <c r="T537" s="433"/>
      <c r="U537" s="433"/>
      <c r="V537" s="433"/>
      <c r="W537" s="433"/>
      <c r="X537" s="433"/>
      <c r="Y537" s="433"/>
      <c r="Z537" s="433"/>
    </row>
    <row r="538">
      <c r="A538" s="433"/>
      <c r="B538" s="433"/>
      <c r="C538" s="247"/>
      <c r="D538" s="433"/>
      <c r="E538" s="433"/>
      <c r="F538" s="433"/>
      <c r="G538" s="433"/>
      <c r="H538" s="433"/>
      <c r="I538" s="433"/>
      <c r="J538" s="433"/>
      <c r="K538" s="433"/>
      <c r="L538" s="433"/>
      <c r="M538" s="433"/>
      <c r="N538" s="433"/>
      <c r="O538" s="433"/>
      <c r="P538" s="433"/>
      <c r="Q538" s="433"/>
      <c r="R538" s="433"/>
      <c r="S538" s="433"/>
      <c r="T538" s="433"/>
      <c r="U538" s="433"/>
      <c r="V538" s="433"/>
      <c r="W538" s="433"/>
      <c r="X538" s="433"/>
      <c r="Y538" s="433"/>
      <c r="Z538" s="433"/>
    </row>
    <row r="539">
      <c r="A539" s="433"/>
      <c r="B539" s="433"/>
      <c r="C539" s="247"/>
      <c r="D539" s="433"/>
      <c r="E539" s="433"/>
      <c r="F539" s="433"/>
      <c r="G539" s="433"/>
      <c r="H539" s="433"/>
      <c r="I539" s="433"/>
      <c r="J539" s="433"/>
      <c r="K539" s="433"/>
      <c r="L539" s="433"/>
      <c r="M539" s="433"/>
      <c r="N539" s="433"/>
      <c r="O539" s="433"/>
      <c r="P539" s="433"/>
      <c r="Q539" s="433"/>
      <c r="R539" s="433"/>
      <c r="S539" s="433"/>
      <c r="T539" s="433"/>
      <c r="U539" s="433"/>
      <c r="V539" s="433"/>
      <c r="W539" s="433"/>
      <c r="X539" s="433"/>
      <c r="Y539" s="433"/>
      <c r="Z539" s="433"/>
    </row>
    <row r="540">
      <c r="A540" s="433"/>
      <c r="B540" s="433"/>
      <c r="C540" s="247"/>
      <c r="D540" s="433"/>
      <c r="E540" s="433"/>
      <c r="F540" s="433"/>
      <c r="G540" s="433"/>
      <c r="H540" s="433"/>
      <c r="I540" s="433"/>
      <c r="J540" s="433"/>
      <c r="K540" s="433"/>
      <c r="L540" s="433"/>
      <c r="M540" s="433"/>
      <c r="N540" s="433"/>
      <c r="O540" s="433"/>
      <c r="P540" s="433"/>
      <c r="Q540" s="433"/>
      <c r="R540" s="433"/>
      <c r="S540" s="433"/>
      <c r="T540" s="433"/>
      <c r="U540" s="433"/>
      <c r="V540" s="433"/>
      <c r="W540" s="433"/>
      <c r="X540" s="433"/>
      <c r="Y540" s="433"/>
      <c r="Z540" s="433"/>
    </row>
    <row r="541">
      <c r="A541" s="433"/>
      <c r="B541" s="433"/>
      <c r="C541" s="247"/>
      <c r="D541" s="433"/>
      <c r="E541" s="433"/>
      <c r="F541" s="433"/>
      <c r="G541" s="433"/>
      <c r="H541" s="433"/>
      <c r="I541" s="433"/>
      <c r="J541" s="433"/>
      <c r="K541" s="433"/>
      <c r="L541" s="433"/>
      <c r="M541" s="433"/>
      <c r="N541" s="433"/>
      <c r="O541" s="433"/>
      <c r="P541" s="433"/>
      <c r="Q541" s="433"/>
      <c r="R541" s="433"/>
      <c r="S541" s="433"/>
      <c r="T541" s="433"/>
      <c r="U541" s="433"/>
      <c r="V541" s="433"/>
      <c r="W541" s="433"/>
      <c r="X541" s="433"/>
      <c r="Y541" s="433"/>
      <c r="Z541" s="433"/>
    </row>
    <row r="542">
      <c r="A542" s="433"/>
      <c r="B542" s="433"/>
      <c r="C542" s="247"/>
      <c r="D542" s="433"/>
      <c r="E542" s="433"/>
      <c r="F542" s="433"/>
      <c r="G542" s="433"/>
      <c r="H542" s="433"/>
      <c r="I542" s="433"/>
      <c r="J542" s="433"/>
      <c r="K542" s="433"/>
      <c r="L542" s="433"/>
      <c r="M542" s="433"/>
      <c r="N542" s="433"/>
      <c r="O542" s="433"/>
      <c r="P542" s="433"/>
      <c r="Q542" s="433"/>
      <c r="R542" s="433"/>
      <c r="S542" s="433"/>
      <c r="T542" s="433"/>
      <c r="U542" s="433"/>
      <c r="V542" s="433"/>
      <c r="W542" s="433"/>
      <c r="X542" s="433"/>
      <c r="Y542" s="433"/>
      <c r="Z542" s="433"/>
    </row>
    <row r="543">
      <c r="A543" s="433"/>
      <c r="B543" s="433"/>
      <c r="C543" s="247"/>
      <c r="D543" s="433"/>
      <c r="E543" s="433"/>
      <c r="F543" s="433"/>
      <c r="G543" s="433"/>
      <c r="H543" s="433"/>
      <c r="I543" s="433"/>
      <c r="J543" s="433"/>
      <c r="K543" s="433"/>
      <c r="L543" s="433"/>
      <c r="M543" s="433"/>
      <c r="N543" s="433"/>
      <c r="O543" s="433"/>
      <c r="P543" s="433"/>
      <c r="Q543" s="433"/>
      <c r="R543" s="433"/>
      <c r="S543" s="433"/>
      <c r="T543" s="433"/>
      <c r="U543" s="433"/>
      <c r="V543" s="433"/>
      <c r="W543" s="433"/>
      <c r="X543" s="433"/>
      <c r="Y543" s="433"/>
      <c r="Z543" s="433"/>
    </row>
    <row r="544">
      <c r="A544" s="433"/>
      <c r="B544" s="433"/>
      <c r="C544" s="247"/>
      <c r="D544" s="433"/>
      <c r="E544" s="433"/>
      <c r="F544" s="433"/>
      <c r="G544" s="433"/>
      <c r="H544" s="433"/>
      <c r="I544" s="433"/>
      <c r="J544" s="433"/>
      <c r="K544" s="433"/>
      <c r="L544" s="433"/>
      <c r="M544" s="433"/>
      <c r="N544" s="433"/>
      <c r="O544" s="433"/>
      <c r="P544" s="433"/>
      <c r="Q544" s="433"/>
      <c r="R544" s="433"/>
      <c r="S544" s="433"/>
      <c r="T544" s="433"/>
      <c r="U544" s="433"/>
      <c r="V544" s="433"/>
      <c r="W544" s="433"/>
      <c r="X544" s="433"/>
      <c r="Y544" s="433"/>
      <c r="Z544" s="433"/>
    </row>
    <row r="545">
      <c r="A545" s="433"/>
      <c r="B545" s="433"/>
      <c r="C545" s="247"/>
      <c r="D545" s="433"/>
      <c r="E545" s="433"/>
      <c r="F545" s="433"/>
      <c r="G545" s="433"/>
      <c r="H545" s="433"/>
      <c r="I545" s="433"/>
      <c r="J545" s="433"/>
      <c r="K545" s="433"/>
      <c r="L545" s="433"/>
      <c r="M545" s="433"/>
      <c r="N545" s="433"/>
      <c r="O545" s="433"/>
      <c r="P545" s="433"/>
      <c r="Q545" s="433"/>
      <c r="R545" s="433"/>
      <c r="S545" s="433"/>
      <c r="T545" s="433"/>
      <c r="U545" s="433"/>
      <c r="V545" s="433"/>
      <c r="W545" s="433"/>
      <c r="X545" s="433"/>
      <c r="Y545" s="433"/>
      <c r="Z545" s="433"/>
    </row>
    <row r="546">
      <c r="A546" s="433"/>
      <c r="B546" s="433"/>
      <c r="C546" s="247"/>
      <c r="D546" s="433"/>
      <c r="E546" s="433"/>
      <c r="F546" s="433"/>
      <c r="G546" s="433"/>
      <c r="H546" s="433"/>
      <c r="I546" s="433"/>
      <c r="J546" s="433"/>
      <c r="K546" s="433"/>
      <c r="L546" s="433"/>
      <c r="M546" s="433"/>
      <c r="N546" s="433"/>
      <c r="O546" s="433"/>
      <c r="P546" s="433"/>
      <c r="Q546" s="433"/>
      <c r="R546" s="433"/>
      <c r="S546" s="433"/>
      <c r="T546" s="433"/>
      <c r="U546" s="433"/>
      <c r="V546" s="433"/>
      <c r="W546" s="433"/>
      <c r="X546" s="433"/>
      <c r="Y546" s="433"/>
      <c r="Z546" s="433"/>
    </row>
    <row r="547">
      <c r="A547" s="433"/>
      <c r="B547" s="433"/>
      <c r="C547" s="247"/>
      <c r="D547" s="433"/>
      <c r="E547" s="433"/>
      <c r="F547" s="433"/>
      <c r="G547" s="433"/>
      <c r="H547" s="433"/>
      <c r="I547" s="433"/>
      <c r="J547" s="433"/>
      <c r="K547" s="433"/>
      <c r="L547" s="433"/>
      <c r="M547" s="433"/>
      <c r="N547" s="433"/>
      <c r="O547" s="433"/>
      <c r="P547" s="433"/>
      <c r="Q547" s="433"/>
      <c r="R547" s="433"/>
      <c r="S547" s="433"/>
      <c r="T547" s="433"/>
      <c r="U547" s="433"/>
      <c r="V547" s="433"/>
      <c r="W547" s="433"/>
      <c r="X547" s="433"/>
      <c r="Y547" s="433"/>
      <c r="Z547" s="433"/>
    </row>
    <row r="548">
      <c r="A548" s="433"/>
      <c r="B548" s="433"/>
      <c r="C548" s="247"/>
      <c r="D548" s="433"/>
      <c r="E548" s="433"/>
      <c r="F548" s="433"/>
      <c r="G548" s="433"/>
      <c r="H548" s="433"/>
      <c r="I548" s="433"/>
      <c r="J548" s="433"/>
      <c r="K548" s="433"/>
      <c r="L548" s="433"/>
      <c r="M548" s="433"/>
      <c r="N548" s="433"/>
      <c r="O548" s="433"/>
      <c r="P548" s="433"/>
      <c r="Q548" s="433"/>
      <c r="R548" s="433"/>
      <c r="S548" s="433"/>
      <c r="T548" s="433"/>
      <c r="U548" s="433"/>
      <c r="V548" s="433"/>
      <c r="W548" s="433"/>
      <c r="X548" s="433"/>
      <c r="Y548" s="433"/>
      <c r="Z548" s="433"/>
    </row>
    <row r="549">
      <c r="A549" s="433"/>
      <c r="B549" s="433"/>
      <c r="C549" s="247"/>
      <c r="D549" s="433"/>
      <c r="E549" s="433"/>
      <c r="F549" s="433"/>
      <c r="G549" s="433"/>
      <c r="H549" s="433"/>
      <c r="I549" s="433"/>
      <c r="J549" s="433"/>
      <c r="K549" s="433"/>
      <c r="L549" s="433"/>
      <c r="M549" s="433"/>
      <c r="N549" s="433"/>
      <c r="O549" s="433"/>
      <c r="P549" s="433"/>
      <c r="Q549" s="433"/>
      <c r="R549" s="433"/>
      <c r="S549" s="433"/>
      <c r="T549" s="433"/>
      <c r="U549" s="433"/>
      <c r="V549" s="433"/>
      <c r="W549" s="433"/>
      <c r="X549" s="433"/>
      <c r="Y549" s="433"/>
      <c r="Z549" s="433"/>
    </row>
    <row r="550">
      <c r="A550" s="433"/>
      <c r="B550" s="433"/>
      <c r="C550" s="247"/>
      <c r="D550" s="433"/>
      <c r="E550" s="433"/>
      <c r="F550" s="433"/>
      <c r="G550" s="433"/>
      <c r="H550" s="433"/>
      <c r="I550" s="433"/>
      <c r="J550" s="433"/>
      <c r="K550" s="433"/>
      <c r="L550" s="433"/>
      <c r="M550" s="433"/>
      <c r="N550" s="433"/>
      <c r="O550" s="433"/>
      <c r="P550" s="433"/>
      <c r="Q550" s="433"/>
      <c r="R550" s="433"/>
      <c r="S550" s="433"/>
      <c r="T550" s="433"/>
      <c r="U550" s="433"/>
      <c r="V550" s="433"/>
      <c r="W550" s="433"/>
      <c r="X550" s="433"/>
      <c r="Y550" s="433"/>
      <c r="Z550" s="433"/>
    </row>
    <row r="551">
      <c r="A551" s="433"/>
      <c r="B551" s="433"/>
      <c r="C551" s="247"/>
      <c r="D551" s="433"/>
      <c r="E551" s="433"/>
      <c r="F551" s="433"/>
      <c r="G551" s="433"/>
      <c r="H551" s="433"/>
      <c r="I551" s="433"/>
      <c r="J551" s="433"/>
      <c r="K551" s="433"/>
      <c r="L551" s="433"/>
      <c r="M551" s="433"/>
      <c r="N551" s="433"/>
      <c r="O551" s="433"/>
      <c r="P551" s="433"/>
      <c r="Q551" s="433"/>
      <c r="R551" s="433"/>
      <c r="S551" s="433"/>
      <c r="T551" s="433"/>
      <c r="U551" s="433"/>
      <c r="V551" s="433"/>
      <c r="W551" s="433"/>
      <c r="X551" s="433"/>
      <c r="Y551" s="433"/>
      <c r="Z551" s="433"/>
    </row>
    <row r="552">
      <c r="A552" s="433"/>
      <c r="B552" s="433"/>
      <c r="C552" s="247"/>
      <c r="D552" s="433"/>
      <c r="E552" s="433"/>
      <c r="F552" s="433"/>
      <c r="G552" s="433"/>
      <c r="H552" s="433"/>
      <c r="I552" s="433"/>
      <c r="J552" s="433"/>
      <c r="K552" s="433"/>
      <c r="L552" s="433"/>
      <c r="M552" s="433"/>
      <c r="N552" s="433"/>
      <c r="O552" s="433"/>
      <c r="P552" s="433"/>
      <c r="Q552" s="433"/>
      <c r="R552" s="433"/>
      <c r="S552" s="433"/>
      <c r="T552" s="433"/>
      <c r="U552" s="433"/>
      <c r="V552" s="433"/>
      <c r="W552" s="433"/>
      <c r="X552" s="433"/>
      <c r="Y552" s="433"/>
      <c r="Z552" s="433"/>
    </row>
    <row r="553">
      <c r="A553" s="433"/>
      <c r="B553" s="433"/>
      <c r="C553" s="247"/>
      <c r="D553" s="433"/>
      <c r="E553" s="433"/>
      <c r="F553" s="433"/>
      <c r="G553" s="433"/>
      <c r="H553" s="433"/>
      <c r="I553" s="433"/>
      <c r="J553" s="433"/>
      <c r="K553" s="433"/>
      <c r="L553" s="433"/>
      <c r="M553" s="433"/>
      <c r="N553" s="433"/>
      <c r="O553" s="433"/>
      <c r="P553" s="433"/>
      <c r="Q553" s="433"/>
      <c r="R553" s="433"/>
      <c r="S553" s="433"/>
      <c r="T553" s="433"/>
      <c r="U553" s="433"/>
      <c r="V553" s="433"/>
      <c r="W553" s="433"/>
      <c r="X553" s="433"/>
      <c r="Y553" s="433"/>
      <c r="Z553" s="433"/>
    </row>
    <row r="554">
      <c r="A554" s="433"/>
      <c r="B554" s="433"/>
      <c r="C554" s="247"/>
      <c r="D554" s="433"/>
      <c r="E554" s="433"/>
      <c r="F554" s="433"/>
      <c r="G554" s="433"/>
      <c r="H554" s="433"/>
      <c r="I554" s="433"/>
      <c r="J554" s="433"/>
      <c r="K554" s="433"/>
      <c r="L554" s="433"/>
      <c r="M554" s="433"/>
      <c r="N554" s="433"/>
      <c r="O554" s="433"/>
      <c r="P554" s="433"/>
      <c r="Q554" s="433"/>
      <c r="R554" s="433"/>
      <c r="S554" s="433"/>
      <c r="T554" s="433"/>
      <c r="U554" s="433"/>
      <c r="V554" s="433"/>
      <c r="W554" s="433"/>
      <c r="X554" s="433"/>
      <c r="Y554" s="433"/>
      <c r="Z554" s="433"/>
    </row>
    <row r="555">
      <c r="A555" s="433"/>
      <c r="B555" s="433"/>
      <c r="C555" s="247"/>
      <c r="D555" s="433"/>
      <c r="E555" s="433"/>
      <c r="F555" s="433"/>
      <c r="G555" s="433"/>
      <c r="H555" s="433"/>
      <c r="I555" s="433"/>
      <c r="J555" s="433"/>
      <c r="K555" s="433"/>
      <c r="L555" s="433"/>
      <c r="M555" s="433"/>
      <c r="N555" s="433"/>
      <c r="O555" s="433"/>
      <c r="P555" s="433"/>
      <c r="Q555" s="433"/>
      <c r="R555" s="433"/>
      <c r="S555" s="433"/>
      <c r="T555" s="433"/>
      <c r="U555" s="433"/>
      <c r="V555" s="433"/>
      <c r="W555" s="433"/>
      <c r="X555" s="433"/>
      <c r="Y555" s="433"/>
      <c r="Z555" s="433"/>
    </row>
    <row r="556">
      <c r="A556" s="433"/>
      <c r="B556" s="433"/>
      <c r="C556" s="247"/>
      <c r="D556" s="433"/>
      <c r="E556" s="433"/>
      <c r="F556" s="433"/>
      <c r="G556" s="433"/>
      <c r="H556" s="433"/>
      <c r="I556" s="433"/>
      <c r="J556" s="433"/>
      <c r="K556" s="433"/>
      <c r="L556" s="433"/>
      <c r="M556" s="433"/>
      <c r="N556" s="433"/>
      <c r="O556" s="433"/>
      <c r="P556" s="433"/>
      <c r="Q556" s="433"/>
      <c r="R556" s="433"/>
      <c r="S556" s="433"/>
      <c r="T556" s="433"/>
      <c r="U556" s="433"/>
      <c r="V556" s="433"/>
      <c r="W556" s="433"/>
      <c r="X556" s="433"/>
      <c r="Y556" s="433"/>
      <c r="Z556" s="433"/>
    </row>
    <row r="557">
      <c r="A557" s="433"/>
      <c r="B557" s="433"/>
      <c r="C557" s="247"/>
      <c r="D557" s="433"/>
      <c r="E557" s="433"/>
      <c r="F557" s="433"/>
      <c r="G557" s="433"/>
      <c r="H557" s="433"/>
      <c r="I557" s="433"/>
      <c r="J557" s="433"/>
      <c r="K557" s="433"/>
      <c r="L557" s="433"/>
      <c r="M557" s="433"/>
      <c r="N557" s="433"/>
      <c r="O557" s="433"/>
      <c r="P557" s="433"/>
      <c r="Q557" s="433"/>
      <c r="R557" s="433"/>
      <c r="S557" s="433"/>
      <c r="T557" s="433"/>
      <c r="U557" s="433"/>
      <c r="V557" s="433"/>
      <c r="W557" s="433"/>
      <c r="X557" s="433"/>
      <c r="Y557" s="433"/>
      <c r="Z557" s="433"/>
    </row>
    <row r="558">
      <c r="A558" s="433"/>
      <c r="B558" s="433"/>
      <c r="C558" s="247"/>
      <c r="D558" s="433"/>
      <c r="E558" s="433"/>
      <c r="F558" s="433"/>
      <c r="G558" s="433"/>
      <c r="H558" s="433"/>
      <c r="I558" s="433"/>
      <c r="J558" s="433"/>
      <c r="K558" s="433"/>
      <c r="L558" s="433"/>
      <c r="M558" s="433"/>
      <c r="N558" s="433"/>
      <c r="O558" s="433"/>
      <c r="P558" s="433"/>
      <c r="Q558" s="433"/>
      <c r="R558" s="433"/>
      <c r="S558" s="433"/>
      <c r="T558" s="433"/>
      <c r="U558" s="433"/>
      <c r="V558" s="433"/>
      <c r="W558" s="433"/>
      <c r="X558" s="433"/>
      <c r="Y558" s="433"/>
      <c r="Z558" s="433"/>
    </row>
    <row r="559">
      <c r="A559" s="433"/>
      <c r="B559" s="433"/>
      <c r="C559" s="247"/>
      <c r="D559" s="433"/>
      <c r="E559" s="433"/>
      <c r="F559" s="433"/>
      <c r="G559" s="433"/>
      <c r="H559" s="433"/>
      <c r="I559" s="433"/>
      <c r="J559" s="433"/>
      <c r="K559" s="433"/>
      <c r="L559" s="433"/>
      <c r="M559" s="433"/>
      <c r="N559" s="433"/>
      <c r="O559" s="433"/>
      <c r="P559" s="433"/>
      <c r="Q559" s="433"/>
      <c r="R559" s="433"/>
      <c r="S559" s="433"/>
      <c r="T559" s="433"/>
      <c r="U559" s="433"/>
      <c r="V559" s="433"/>
      <c r="W559" s="433"/>
      <c r="X559" s="433"/>
      <c r="Y559" s="433"/>
      <c r="Z559" s="433"/>
    </row>
    <row r="560">
      <c r="A560" s="433"/>
      <c r="B560" s="433"/>
      <c r="C560" s="247"/>
      <c r="D560" s="433"/>
      <c r="E560" s="433"/>
      <c r="F560" s="433"/>
      <c r="G560" s="433"/>
      <c r="H560" s="433"/>
      <c r="I560" s="433"/>
      <c r="J560" s="433"/>
      <c r="K560" s="433"/>
      <c r="L560" s="433"/>
      <c r="M560" s="433"/>
      <c r="N560" s="433"/>
      <c r="O560" s="433"/>
      <c r="P560" s="433"/>
      <c r="Q560" s="433"/>
      <c r="R560" s="433"/>
      <c r="S560" s="433"/>
      <c r="T560" s="433"/>
      <c r="U560" s="433"/>
      <c r="V560" s="433"/>
      <c r="W560" s="433"/>
      <c r="X560" s="433"/>
      <c r="Y560" s="433"/>
      <c r="Z560" s="433"/>
    </row>
    <row r="561">
      <c r="A561" s="433"/>
      <c r="B561" s="433"/>
      <c r="C561" s="247"/>
      <c r="D561" s="433"/>
      <c r="E561" s="433"/>
      <c r="F561" s="433"/>
      <c r="G561" s="433"/>
      <c r="H561" s="433"/>
      <c r="I561" s="433"/>
      <c r="J561" s="433"/>
      <c r="K561" s="433"/>
      <c r="L561" s="433"/>
      <c r="M561" s="433"/>
      <c r="N561" s="433"/>
      <c r="O561" s="433"/>
      <c r="P561" s="433"/>
      <c r="Q561" s="433"/>
      <c r="R561" s="433"/>
      <c r="S561" s="433"/>
      <c r="T561" s="433"/>
      <c r="U561" s="433"/>
      <c r="V561" s="433"/>
      <c r="W561" s="433"/>
      <c r="X561" s="433"/>
      <c r="Y561" s="433"/>
      <c r="Z561" s="433"/>
    </row>
    <row r="562">
      <c r="A562" s="433"/>
      <c r="B562" s="433"/>
      <c r="C562" s="247"/>
      <c r="D562" s="433"/>
      <c r="E562" s="433"/>
      <c r="F562" s="433"/>
      <c r="G562" s="433"/>
      <c r="H562" s="433"/>
      <c r="I562" s="433"/>
      <c r="J562" s="433"/>
      <c r="K562" s="433"/>
      <c r="L562" s="433"/>
      <c r="M562" s="433"/>
      <c r="N562" s="433"/>
      <c r="O562" s="433"/>
      <c r="P562" s="433"/>
      <c r="Q562" s="433"/>
      <c r="R562" s="433"/>
      <c r="S562" s="433"/>
      <c r="T562" s="433"/>
      <c r="U562" s="433"/>
      <c r="V562" s="433"/>
      <c r="W562" s="433"/>
      <c r="X562" s="433"/>
      <c r="Y562" s="433"/>
      <c r="Z562" s="433"/>
    </row>
    <row r="563">
      <c r="A563" s="433"/>
      <c r="B563" s="433"/>
      <c r="C563" s="247"/>
      <c r="D563" s="433"/>
      <c r="E563" s="433"/>
      <c r="F563" s="433"/>
      <c r="G563" s="433"/>
      <c r="H563" s="433"/>
      <c r="I563" s="433"/>
      <c r="J563" s="433"/>
      <c r="K563" s="433"/>
      <c r="L563" s="433"/>
      <c r="M563" s="433"/>
      <c r="N563" s="433"/>
      <c r="O563" s="433"/>
      <c r="P563" s="433"/>
      <c r="Q563" s="433"/>
      <c r="R563" s="433"/>
      <c r="S563" s="433"/>
      <c r="T563" s="433"/>
      <c r="U563" s="433"/>
      <c r="V563" s="433"/>
      <c r="W563" s="433"/>
      <c r="X563" s="433"/>
      <c r="Y563" s="433"/>
      <c r="Z563" s="433"/>
    </row>
    <row r="564">
      <c r="A564" s="433"/>
      <c r="B564" s="433"/>
      <c r="C564" s="247"/>
      <c r="D564" s="433"/>
      <c r="E564" s="433"/>
      <c r="F564" s="433"/>
      <c r="G564" s="433"/>
      <c r="H564" s="433"/>
      <c r="I564" s="433"/>
      <c r="J564" s="433"/>
      <c r="K564" s="433"/>
      <c r="L564" s="433"/>
      <c r="M564" s="433"/>
      <c r="N564" s="433"/>
      <c r="O564" s="433"/>
      <c r="P564" s="433"/>
      <c r="Q564" s="433"/>
      <c r="R564" s="433"/>
      <c r="S564" s="433"/>
      <c r="T564" s="433"/>
      <c r="U564" s="433"/>
      <c r="V564" s="433"/>
      <c r="W564" s="433"/>
      <c r="X564" s="433"/>
      <c r="Y564" s="433"/>
      <c r="Z564" s="433"/>
    </row>
    <row r="565">
      <c r="A565" s="433"/>
      <c r="B565" s="433"/>
      <c r="C565" s="247"/>
      <c r="D565" s="433"/>
      <c r="E565" s="433"/>
      <c r="F565" s="433"/>
      <c r="G565" s="433"/>
      <c r="H565" s="433"/>
      <c r="I565" s="433"/>
      <c r="J565" s="433"/>
      <c r="K565" s="433"/>
      <c r="L565" s="433"/>
      <c r="M565" s="433"/>
      <c r="N565" s="433"/>
      <c r="O565" s="433"/>
      <c r="P565" s="433"/>
      <c r="Q565" s="433"/>
      <c r="R565" s="433"/>
      <c r="S565" s="433"/>
      <c r="T565" s="433"/>
      <c r="U565" s="433"/>
      <c r="V565" s="433"/>
      <c r="W565" s="433"/>
      <c r="X565" s="433"/>
      <c r="Y565" s="433"/>
      <c r="Z565" s="433"/>
    </row>
    <row r="566">
      <c r="A566" s="433"/>
      <c r="B566" s="433"/>
      <c r="C566" s="247"/>
      <c r="D566" s="433"/>
      <c r="E566" s="433"/>
      <c r="F566" s="433"/>
      <c r="G566" s="433"/>
      <c r="H566" s="433"/>
      <c r="I566" s="433"/>
      <c r="J566" s="433"/>
      <c r="K566" s="433"/>
      <c r="L566" s="433"/>
      <c r="M566" s="433"/>
      <c r="N566" s="433"/>
      <c r="O566" s="433"/>
      <c r="P566" s="433"/>
      <c r="Q566" s="433"/>
      <c r="R566" s="433"/>
      <c r="S566" s="433"/>
      <c r="T566" s="433"/>
      <c r="U566" s="433"/>
      <c r="V566" s="433"/>
      <c r="W566" s="433"/>
      <c r="X566" s="433"/>
      <c r="Y566" s="433"/>
      <c r="Z566" s="433"/>
    </row>
    <row r="567">
      <c r="A567" s="433"/>
      <c r="B567" s="433"/>
      <c r="C567" s="247"/>
      <c r="D567" s="433"/>
      <c r="E567" s="433"/>
      <c r="F567" s="433"/>
      <c r="G567" s="433"/>
      <c r="H567" s="433"/>
      <c r="I567" s="433"/>
      <c r="J567" s="433"/>
      <c r="K567" s="433"/>
      <c r="L567" s="433"/>
      <c r="M567" s="433"/>
      <c r="N567" s="433"/>
      <c r="O567" s="433"/>
      <c r="P567" s="433"/>
      <c r="Q567" s="433"/>
      <c r="R567" s="433"/>
      <c r="S567" s="433"/>
      <c r="T567" s="433"/>
      <c r="U567" s="433"/>
      <c r="V567" s="433"/>
      <c r="W567" s="433"/>
      <c r="X567" s="433"/>
      <c r="Y567" s="433"/>
      <c r="Z567" s="433"/>
    </row>
    <row r="568">
      <c r="A568" s="433"/>
      <c r="B568" s="433"/>
      <c r="C568" s="247"/>
      <c r="D568" s="433"/>
      <c r="E568" s="433"/>
      <c r="F568" s="433"/>
      <c r="G568" s="433"/>
      <c r="H568" s="433"/>
      <c r="I568" s="433"/>
      <c r="J568" s="433"/>
      <c r="K568" s="433"/>
      <c r="L568" s="433"/>
      <c r="M568" s="433"/>
      <c r="N568" s="433"/>
      <c r="O568" s="433"/>
      <c r="P568" s="433"/>
      <c r="Q568" s="433"/>
      <c r="R568" s="433"/>
      <c r="S568" s="433"/>
      <c r="T568" s="433"/>
      <c r="U568" s="433"/>
      <c r="V568" s="433"/>
      <c r="W568" s="433"/>
      <c r="X568" s="433"/>
      <c r="Y568" s="433"/>
      <c r="Z568" s="433"/>
    </row>
    <row r="569">
      <c r="A569" s="433"/>
      <c r="B569" s="433"/>
      <c r="C569" s="247"/>
      <c r="D569" s="433"/>
      <c r="E569" s="433"/>
      <c r="F569" s="433"/>
      <c r="G569" s="433"/>
      <c r="H569" s="433"/>
      <c r="I569" s="433"/>
      <c r="J569" s="433"/>
      <c r="K569" s="433"/>
      <c r="L569" s="433"/>
      <c r="M569" s="433"/>
      <c r="N569" s="433"/>
      <c r="O569" s="433"/>
      <c r="P569" s="433"/>
      <c r="Q569" s="433"/>
      <c r="R569" s="433"/>
      <c r="S569" s="433"/>
      <c r="T569" s="433"/>
      <c r="U569" s="433"/>
      <c r="V569" s="433"/>
      <c r="W569" s="433"/>
      <c r="X569" s="433"/>
      <c r="Y569" s="433"/>
      <c r="Z569" s="433"/>
    </row>
    <row r="570">
      <c r="A570" s="433"/>
      <c r="B570" s="433"/>
      <c r="C570" s="247"/>
      <c r="D570" s="433"/>
      <c r="E570" s="433"/>
      <c r="F570" s="433"/>
      <c r="G570" s="433"/>
      <c r="H570" s="433"/>
      <c r="I570" s="433"/>
      <c r="J570" s="433"/>
      <c r="K570" s="433"/>
      <c r="L570" s="433"/>
      <c r="M570" s="433"/>
      <c r="N570" s="433"/>
      <c r="O570" s="433"/>
      <c r="P570" s="433"/>
      <c r="Q570" s="433"/>
      <c r="R570" s="433"/>
      <c r="S570" s="433"/>
      <c r="T570" s="433"/>
      <c r="U570" s="433"/>
      <c r="V570" s="433"/>
      <c r="W570" s="433"/>
      <c r="X570" s="433"/>
      <c r="Y570" s="433"/>
      <c r="Z570" s="433"/>
    </row>
    <row r="571">
      <c r="A571" s="433"/>
      <c r="B571" s="433"/>
      <c r="C571" s="247"/>
      <c r="D571" s="433"/>
      <c r="E571" s="433"/>
      <c r="F571" s="433"/>
      <c r="G571" s="433"/>
      <c r="H571" s="433"/>
      <c r="I571" s="433"/>
      <c r="J571" s="433"/>
      <c r="K571" s="433"/>
      <c r="L571" s="433"/>
      <c r="M571" s="433"/>
      <c r="N571" s="433"/>
      <c r="O571" s="433"/>
      <c r="P571" s="433"/>
      <c r="Q571" s="433"/>
      <c r="R571" s="433"/>
      <c r="S571" s="433"/>
      <c r="T571" s="433"/>
      <c r="U571" s="433"/>
      <c r="V571" s="433"/>
      <c r="W571" s="433"/>
      <c r="X571" s="433"/>
      <c r="Y571" s="433"/>
      <c r="Z571" s="433"/>
    </row>
    <row r="572">
      <c r="A572" s="433"/>
      <c r="B572" s="433"/>
      <c r="C572" s="247"/>
      <c r="D572" s="433"/>
      <c r="E572" s="433"/>
      <c r="F572" s="433"/>
      <c r="G572" s="433"/>
      <c r="H572" s="433"/>
      <c r="I572" s="433"/>
      <c r="J572" s="433"/>
      <c r="K572" s="433"/>
      <c r="L572" s="433"/>
      <c r="M572" s="433"/>
      <c r="N572" s="433"/>
      <c r="O572" s="433"/>
      <c r="P572" s="433"/>
      <c r="Q572" s="433"/>
      <c r="R572" s="433"/>
      <c r="S572" s="433"/>
      <c r="T572" s="433"/>
      <c r="U572" s="433"/>
      <c r="V572" s="433"/>
      <c r="W572" s="433"/>
      <c r="X572" s="433"/>
      <c r="Y572" s="433"/>
      <c r="Z572" s="433"/>
    </row>
    <row r="573">
      <c r="A573" s="433"/>
      <c r="B573" s="433"/>
      <c r="C573" s="247"/>
      <c r="D573" s="433"/>
      <c r="E573" s="433"/>
      <c r="F573" s="433"/>
      <c r="G573" s="433"/>
      <c r="H573" s="433"/>
      <c r="I573" s="433"/>
      <c r="J573" s="433"/>
      <c r="K573" s="433"/>
      <c r="L573" s="433"/>
      <c r="M573" s="433"/>
      <c r="N573" s="433"/>
      <c r="O573" s="433"/>
      <c r="P573" s="433"/>
      <c r="Q573" s="433"/>
      <c r="R573" s="433"/>
      <c r="S573" s="433"/>
      <c r="T573" s="433"/>
      <c r="U573" s="433"/>
      <c r="V573" s="433"/>
      <c r="W573" s="433"/>
      <c r="X573" s="433"/>
      <c r="Y573" s="433"/>
      <c r="Z573" s="433"/>
    </row>
    <row r="574">
      <c r="A574" s="433"/>
      <c r="B574" s="433"/>
      <c r="C574" s="247"/>
      <c r="D574" s="433"/>
      <c r="E574" s="433"/>
      <c r="F574" s="433"/>
      <c r="G574" s="433"/>
      <c r="H574" s="433"/>
      <c r="I574" s="433"/>
      <c r="J574" s="433"/>
      <c r="K574" s="433"/>
      <c r="L574" s="433"/>
      <c r="M574" s="433"/>
      <c r="N574" s="433"/>
      <c r="O574" s="433"/>
      <c r="P574" s="433"/>
      <c r="Q574" s="433"/>
      <c r="R574" s="433"/>
      <c r="S574" s="433"/>
      <c r="T574" s="433"/>
      <c r="U574" s="433"/>
      <c r="V574" s="433"/>
      <c r="W574" s="433"/>
      <c r="X574" s="433"/>
      <c r="Y574" s="433"/>
      <c r="Z574" s="433"/>
    </row>
    <row r="575">
      <c r="A575" s="433"/>
      <c r="B575" s="433"/>
      <c r="C575" s="247"/>
      <c r="D575" s="433"/>
      <c r="E575" s="433"/>
      <c r="F575" s="433"/>
      <c r="G575" s="433"/>
      <c r="H575" s="433"/>
      <c r="I575" s="433"/>
      <c r="J575" s="433"/>
      <c r="K575" s="433"/>
      <c r="L575" s="433"/>
      <c r="M575" s="433"/>
      <c r="N575" s="433"/>
      <c r="O575" s="433"/>
      <c r="P575" s="433"/>
      <c r="Q575" s="433"/>
      <c r="R575" s="433"/>
      <c r="S575" s="433"/>
      <c r="T575" s="433"/>
      <c r="U575" s="433"/>
      <c r="V575" s="433"/>
      <c r="W575" s="433"/>
      <c r="X575" s="433"/>
      <c r="Y575" s="433"/>
      <c r="Z575" s="433"/>
    </row>
    <row r="576">
      <c r="A576" s="433"/>
      <c r="B576" s="433"/>
      <c r="C576" s="247"/>
      <c r="D576" s="433"/>
      <c r="E576" s="433"/>
      <c r="F576" s="433"/>
      <c r="G576" s="433"/>
      <c r="H576" s="433"/>
      <c r="I576" s="433"/>
      <c r="J576" s="433"/>
      <c r="K576" s="433"/>
      <c r="L576" s="433"/>
      <c r="M576" s="433"/>
      <c r="N576" s="433"/>
      <c r="O576" s="433"/>
      <c r="P576" s="433"/>
      <c r="Q576" s="433"/>
      <c r="R576" s="433"/>
      <c r="S576" s="433"/>
      <c r="T576" s="433"/>
      <c r="U576" s="433"/>
      <c r="V576" s="433"/>
      <c r="W576" s="433"/>
      <c r="X576" s="433"/>
      <c r="Y576" s="433"/>
      <c r="Z576" s="433"/>
    </row>
    <row r="577">
      <c r="A577" s="433"/>
      <c r="B577" s="433"/>
      <c r="C577" s="247"/>
      <c r="D577" s="433"/>
      <c r="E577" s="433"/>
      <c r="F577" s="433"/>
      <c r="G577" s="433"/>
      <c r="H577" s="433"/>
      <c r="I577" s="433"/>
      <c r="J577" s="433"/>
      <c r="K577" s="433"/>
      <c r="L577" s="433"/>
      <c r="M577" s="433"/>
      <c r="N577" s="433"/>
      <c r="O577" s="433"/>
      <c r="P577" s="433"/>
      <c r="Q577" s="433"/>
      <c r="R577" s="433"/>
      <c r="S577" s="433"/>
      <c r="T577" s="433"/>
      <c r="U577" s="433"/>
      <c r="V577" s="433"/>
      <c r="W577" s="433"/>
      <c r="X577" s="433"/>
      <c r="Y577" s="433"/>
      <c r="Z577" s="433"/>
    </row>
    <row r="578">
      <c r="A578" s="433"/>
      <c r="B578" s="433"/>
      <c r="C578" s="247"/>
      <c r="D578" s="433"/>
      <c r="E578" s="433"/>
      <c r="F578" s="433"/>
      <c r="G578" s="433"/>
      <c r="H578" s="433"/>
      <c r="I578" s="433"/>
      <c r="J578" s="433"/>
      <c r="K578" s="433"/>
      <c r="L578" s="433"/>
      <c r="M578" s="433"/>
      <c r="N578" s="433"/>
      <c r="O578" s="433"/>
      <c r="P578" s="433"/>
      <c r="Q578" s="433"/>
      <c r="R578" s="433"/>
      <c r="S578" s="433"/>
      <c r="T578" s="433"/>
      <c r="U578" s="433"/>
      <c r="V578" s="433"/>
      <c r="W578" s="433"/>
      <c r="X578" s="433"/>
      <c r="Y578" s="433"/>
      <c r="Z578" s="433"/>
    </row>
    <row r="579">
      <c r="A579" s="433"/>
      <c r="B579" s="433"/>
      <c r="C579" s="247"/>
      <c r="D579" s="433"/>
      <c r="E579" s="433"/>
      <c r="F579" s="433"/>
      <c r="G579" s="433"/>
      <c r="H579" s="433"/>
      <c r="I579" s="433"/>
      <c r="J579" s="433"/>
      <c r="K579" s="433"/>
      <c r="L579" s="433"/>
      <c r="M579" s="433"/>
      <c r="N579" s="433"/>
      <c r="O579" s="433"/>
      <c r="P579" s="433"/>
      <c r="Q579" s="433"/>
      <c r="R579" s="433"/>
      <c r="S579" s="433"/>
      <c r="T579" s="433"/>
      <c r="U579" s="433"/>
      <c r="V579" s="433"/>
      <c r="W579" s="433"/>
      <c r="X579" s="433"/>
      <c r="Y579" s="433"/>
      <c r="Z579" s="433"/>
    </row>
    <row r="580">
      <c r="A580" s="433"/>
      <c r="B580" s="433"/>
      <c r="C580" s="247"/>
      <c r="D580" s="433"/>
      <c r="E580" s="433"/>
      <c r="F580" s="433"/>
      <c r="G580" s="433"/>
      <c r="H580" s="433"/>
      <c r="I580" s="433"/>
      <c r="J580" s="433"/>
      <c r="K580" s="433"/>
      <c r="L580" s="433"/>
      <c r="M580" s="433"/>
      <c r="N580" s="433"/>
      <c r="O580" s="433"/>
      <c r="P580" s="433"/>
      <c r="Q580" s="433"/>
      <c r="R580" s="433"/>
      <c r="S580" s="433"/>
      <c r="T580" s="433"/>
      <c r="U580" s="433"/>
      <c r="V580" s="433"/>
      <c r="W580" s="433"/>
      <c r="X580" s="433"/>
      <c r="Y580" s="433"/>
      <c r="Z580" s="433"/>
    </row>
    <row r="581">
      <c r="A581" s="433"/>
      <c r="B581" s="433"/>
      <c r="C581" s="247"/>
      <c r="D581" s="433"/>
      <c r="E581" s="433"/>
      <c r="F581" s="433"/>
      <c r="G581" s="433"/>
      <c r="H581" s="433"/>
      <c r="I581" s="433"/>
      <c r="J581" s="433"/>
      <c r="K581" s="433"/>
      <c r="L581" s="433"/>
      <c r="M581" s="433"/>
      <c r="N581" s="433"/>
      <c r="O581" s="433"/>
      <c r="P581" s="433"/>
      <c r="Q581" s="433"/>
      <c r="R581" s="433"/>
      <c r="S581" s="433"/>
      <c r="T581" s="433"/>
      <c r="U581" s="433"/>
      <c r="V581" s="433"/>
      <c r="W581" s="433"/>
      <c r="X581" s="433"/>
      <c r="Y581" s="433"/>
      <c r="Z581" s="433"/>
    </row>
    <row r="582">
      <c r="A582" s="433"/>
      <c r="B582" s="433"/>
      <c r="C582" s="247"/>
      <c r="D582" s="433"/>
      <c r="E582" s="433"/>
      <c r="F582" s="433"/>
      <c r="G582" s="433"/>
      <c r="H582" s="433"/>
      <c r="I582" s="433"/>
      <c r="J582" s="433"/>
      <c r="K582" s="433"/>
      <c r="L582" s="433"/>
      <c r="M582" s="433"/>
      <c r="N582" s="433"/>
      <c r="O582" s="433"/>
      <c r="P582" s="433"/>
      <c r="Q582" s="433"/>
      <c r="R582" s="433"/>
      <c r="S582" s="433"/>
      <c r="T582" s="433"/>
      <c r="U582" s="433"/>
      <c r="V582" s="433"/>
      <c r="W582" s="433"/>
      <c r="X582" s="433"/>
      <c r="Y582" s="433"/>
      <c r="Z582" s="433"/>
    </row>
    <row r="583">
      <c r="A583" s="433"/>
      <c r="B583" s="433"/>
      <c r="C583" s="247"/>
      <c r="D583" s="433"/>
      <c r="E583" s="433"/>
      <c r="F583" s="433"/>
      <c r="G583" s="433"/>
      <c r="H583" s="433"/>
      <c r="I583" s="433"/>
      <c r="J583" s="433"/>
      <c r="K583" s="433"/>
      <c r="L583" s="433"/>
      <c r="M583" s="433"/>
      <c r="N583" s="433"/>
      <c r="O583" s="433"/>
      <c r="P583" s="433"/>
      <c r="Q583" s="433"/>
      <c r="R583" s="433"/>
      <c r="S583" s="433"/>
      <c r="T583" s="433"/>
      <c r="U583" s="433"/>
      <c r="V583" s="433"/>
      <c r="W583" s="433"/>
      <c r="X583" s="433"/>
      <c r="Y583" s="433"/>
      <c r="Z583" s="433"/>
    </row>
    <row r="584">
      <c r="A584" s="433"/>
      <c r="B584" s="433"/>
      <c r="C584" s="247"/>
      <c r="D584" s="433"/>
      <c r="E584" s="433"/>
      <c r="F584" s="433"/>
      <c r="G584" s="433"/>
      <c r="H584" s="433"/>
      <c r="I584" s="433"/>
      <c r="J584" s="433"/>
      <c r="K584" s="433"/>
      <c r="L584" s="433"/>
      <c r="M584" s="433"/>
      <c r="N584" s="433"/>
      <c r="O584" s="433"/>
      <c r="P584" s="433"/>
      <c r="Q584" s="433"/>
      <c r="R584" s="433"/>
      <c r="S584" s="433"/>
      <c r="T584" s="433"/>
      <c r="U584" s="433"/>
      <c r="V584" s="433"/>
      <c r="W584" s="433"/>
      <c r="X584" s="433"/>
      <c r="Y584" s="433"/>
      <c r="Z584" s="433"/>
    </row>
    <row r="585">
      <c r="A585" s="433"/>
      <c r="B585" s="433"/>
      <c r="C585" s="247"/>
      <c r="D585" s="433"/>
      <c r="E585" s="433"/>
      <c r="F585" s="433"/>
      <c r="G585" s="433"/>
      <c r="H585" s="433"/>
      <c r="I585" s="433"/>
      <c r="J585" s="433"/>
      <c r="K585" s="433"/>
      <c r="L585" s="433"/>
      <c r="M585" s="433"/>
      <c r="N585" s="433"/>
      <c r="O585" s="433"/>
      <c r="P585" s="433"/>
      <c r="Q585" s="433"/>
      <c r="R585" s="433"/>
      <c r="S585" s="433"/>
      <c r="T585" s="433"/>
      <c r="U585" s="433"/>
      <c r="V585" s="433"/>
      <c r="W585" s="433"/>
      <c r="X585" s="433"/>
      <c r="Y585" s="433"/>
      <c r="Z585" s="433"/>
    </row>
    <row r="586">
      <c r="A586" s="433"/>
      <c r="B586" s="433"/>
      <c r="C586" s="247"/>
      <c r="D586" s="433"/>
      <c r="E586" s="433"/>
      <c r="F586" s="433"/>
      <c r="G586" s="433"/>
      <c r="H586" s="433"/>
      <c r="I586" s="433"/>
      <c r="J586" s="433"/>
      <c r="K586" s="433"/>
      <c r="L586" s="433"/>
      <c r="M586" s="433"/>
      <c r="N586" s="433"/>
      <c r="O586" s="433"/>
      <c r="P586" s="433"/>
      <c r="Q586" s="433"/>
      <c r="R586" s="433"/>
      <c r="S586" s="433"/>
      <c r="T586" s="433"/>
      <c r="U586" s="433"/>
      <c r="V586" s="433"/>
      <c r="W586" s="433"/>
      <c r="X586" s="433"/>
      <c r="Y586" s="433"/>
      <c r="Z586" s="433"/>
    </row>
    <row r="587">
      <c r="A587" s="433"/>
      <c r="B587" s="433"/>
      <c r="C587" s="247"/>
      <c r="D587" s="433"/>
      <c r="E587" s="433"/>
      <c r="F587" s="433"/>
      <c r="G587" s="433"/>
      <c r="H587" s="433"/>
      <c r="I587" s="433"/>
      <c r="J587" s="433"/>
      <c r="K587" s="433"/>
      <c r="L587" s="433"/>
      <c r="M587" s="433"/>
      <c r="N587" s="433"/>
      <c r="O587" s="433"/>
      <c r="P587" s="433"/>
      <c r="Q587" s="433"/>
      <c r="R587" s="433"/>
      <c r="S587" s="433"/>
      <c r="T587" s="433"/>
      <c r="U587" s="433"/>
      <c r="V587" s="433"/>
      <c r="W587" s="433"/>
      <c r="X587" s="433"/>
      <c r="Y587" s="433"/>
      <c r="Z587" s="433"/>
    </row>
    <row r="588">
      <c r="A588" s="433"/>
      <c r="B588" s="433"/>
      <c r="C588" s="247"/>
      <c r="D588" s="433"/>
      <c r="E588" s="433"/>
      <c r="F588" s="433"/>
      <c r="G588" s="433"/>
      <c r="H588" s="433"/>
      <c r="I588" s="433"/>
      <c r="J588" s="433"/>
      <c r="K588" s="433"/>
      <c r="L588" s="433"/>
      <c r="M588" s="433"/>
      <c r="N588" s="433"/>
      <c r="O588" s="433"/>
      <c r="P588" s="433"/>
      <c r="Q588" s="433"/>
      <c r="R588" s="433"/>
      <c r="S588" s="433"/>
      <c r="T588" s="433"/>
      <c r="U588" s="433"/>
      <c r="V588" s="433"/>
      <c r="W588" s="433"/>
      <c r="X588" s="433"/>
      <c r="Y588" s="433"/>
      <c r="Z588" s="433"/>
    </row>
    <row r="589">
      <c r="A589" s="433"/>
      <c r="B589" s="433"/>
      <c r="C589" s="247"/>
      <c r="D589" s="433"/>
      <c r="E589" s="433"/>
      <c r="F589" s="433"/>
      <c r="G589" s="433"/>
      <c r="H589" s="433"/>
      <c r="I589" s="433"/>
      <c r="J589" s="433"/>
      <c r="K589" s="433"/>
      <c r="L589" s="433"/>
      <c r="M589" s="433"/>
      <c r="N589" s="433"/>
      <c r="O589" s="433"/>
      <c r="P589" s="433"/>
      <c r="Q589" s="433"/>
      <c r="R589" s="433"/>
      <c r="S589" s="433"/>
      <c r="T589" s="433"/>
      <c r="U589" s="433"/>
      <c r="V589" s="433"/>
      <c r="W589" s="433"/>
      <c r="X589" s="433"/>
      <c r="Y589" s="433"/>
      <c r="Z589" s="433"/>
    </row>
    <row r="590">
      <c r="A590" s="433"/>
      <c r="B590" s="433"/>
      <c r="C590" s="247"/>
      <c r="D590" s="433"/>
      <c r="E590" s="433"/>
      <c r="F590" s="433"/>
      <c r="G590" s="433"/>
      <c r="H590" s="433"/>
      <c r="I590" s="433"/>
      <c r="J590" s="433"/>
      <c r="K590" s="433"/>
      <c r="L590" s="433"/>
      <c r="M590" s="433"/>
      <c r="N590" s="433"/>
      <c r="O590" s="433"/>
      <c r="P590" s="433"/>
      <c r="Q590" s="433"/>
      <c r="R590" s="433"/>
      <c r="S590" s="433"/>
      <c r="T590" s="433"/>
      <c r="U590" s="433"/>
      <c r="V590" s="433"/>
      <c r="W590" s="433"/>
      <c r="X590" s="433"/>
      <c r="Y590" s="433"/>
      <c r="Z590" s="433"/>
    </row>
    <row r="591">
      <c r="A591" s="433"/>
      <c r="B591" s="433"/>
      <c r="C591" s="247"/>
      <c r="D591" s="433"/>
      <c r="E591" s="433"/>
      <c r="F591" s="433"/>
      <c r="G591" s="433"/>
      <c r="H591" s="433"/>
      <c r="I591" s="433"/>
      <c r="J591" s="433"/>
      <c r="K591" s="433"/>
      <c r="L591" s="433"/>
      <c r="M591" s="433"/>
      <c r="N591" s="433"/>
      <c r="O591" s="433"/>
      <c r="P591" s="433"/>
      <c r="Q591" s="433"/>
      <c r="R591" s="433"/>
      <c r="S591" s="433"/>
      <c r="T591" s="433"/>
      <c r="U591" s="433"/>
      <c r="V591" s="433"/>
      <c r="W591" s="433"/>
      <c r="X591" s="433"/>
      <c r="Y591" s="433"/>
      <c r="Z591" s="433"/>
    </row>
    <row r="592">
      <c r="A592" s="433"/>
      <c r="B592" s="433"/>
      <c r="C592" s="247"/>
      <c r="D592" s="433"/>
      <c r="E592" s="433"/>
      <c r="F592" s="433"/>
      <c r="G592" s="433"/>
      <c r="H592" s="433"/>
      <c r="I592" s="433"/>
      <c r="J592" s="433"/>
      <c r="K592" s="433"/>
      <c r="L592" s="433"/>
      <c r="M592" s="433"/>
      <c r="N592" s="433"/>
      <c r="O592" s="433"/>
      <c r="P592" s="433"/>
      <c r="Q592" s="433"/>
      <c r="R592" s="433"/>
      <c r="S592" s="433"/>
      <c r="T592" s="433"/>
      <c r="U592" s="433"/>
      <c r="V592" s="433"/>
      <c r="W592" s="433"/>
      <c r="X592" s="433"/>
      <c r="Y592" s="433"/>
      <c r="Z592" s="433"/>
    </row>
    <row r="593">
      <c r="A593" s="433"/>
      <c r="B593" s="433"/>
      <c r="C593" s="247"/>
      <c r="D593" s="433"/>
      <c r="E593" s="433"/>
      <c r="F593" s="433"/>
      <c r="G593" s="433"/>
      <c r="H593" s="433"/>
      <c r="I593" s="433"/>
      <c r="J593" s="433"/>
      <c r="K593" s="433"/>
      <c r="L593" s="433"/>
      <c r="M593" s="433"/>
      <c r="N593" s="433"/>
      <c r="O593" s="433"/>
      <c r="P593" s="433"/>
      <c r="Q593" s="433"/>
      <c r="R593" s="433"/>
      <c r="S593" s="433"/>
      <c r="T593" s="433"/>
      <c r="U593" s="433"/>
      <c r="V593" s="433"/>
      <c r="W593" s="433"/>
      <c r="X593" s="433"/>
      <c r="Y593" s="433"/>
      <c r="Z593" s="433"/>
    </row>
    <row r="594">
      <c r="A594" s="433"/>
      <c r="B594" s="433"/>
      <c r="C594" s="247"/>
      <c r="D594" s="433"/>
      <c r="E594" s="433"/>
      <c r="F594" s="433"/>
      <c r="G594" s="433"/>
      <c r="H594" s="433"/>
      <c r="I594" s="433"/>
      <c r="J594" s="433"/>
      <c r="K594" s="433"/>
      <c r="L594" s="433"/>
      <c r="M594" s="433"/>
      <c r="N594" s="433"/>
      <c r="O594" s="433"/>
      <c r="P594" s="433"/>
      <c r="Q594" s="433"/>
      <c r="R594" s="433"/>
      <c r="S594" s="433"/>
      <c r="T594" s="433"/>
      <c r="U594" s="433"/>
      <c r="V594" s="433"/>
      <c r="W594" s="433"/>
      <c r="X594" s="433"/>
      <c r="Y594" s="433"/>
      <c r="Z594" s="433"/>
    </row>
    <row r="595">
      <c r="A595" s="433"/>
      <c r="B595" s="433"/>
      <c r="C595" s="247"/>
      <c r="D595" s="433"/>
      <c r="E595" s="433"/>
      <c r="F595" s="433"/>
      <c r="G595" s="433"/>
      <c r="H595" s="433"/>
      <c r="I595" s="433"/>
      <c r="J595" s="433"/>
      <c r="K595" s="433"/>
      <c r="L595" s="433"/>
      <c r="M595" s="433"/>
      <c r="N595" s="433"/>
      <c r="O595" s="433"/>
      <c r="P595" s="433"/>
      <c r="Q595" s="433"/>
      <c r="R595" s="433"/>
      <c r="S595" s="433"/>
      <c r="T595" s="433"/>
      <c r="U595" s="433"/>
      <c r="V595" s="433"/>
      <c r="W595" s="433"/>
      <c r="X595" s="433"/>
      <c r="Y595" s="433"/>
      <c r="Z595" s="433"/>
    </row>
    <row r="596">
      <c r="A596" s="433"/>
      <c r="B596" s="433"/>
      <c r="C596" s="247"/>
      <c r="D596" s="433"/>
      <c r="E596" s="433"/>
      <c r="F596" s="433"/>
      <c r="G596" s="433"/>
      <c r="H596" s="433"/>
      <c r="I596" s="433"/>
      <c r="J596" s="433"/>
      <c r="K596" s="433"/>
      <c r="L596" s="433"/>
      <c r="M596" s="433"/>
      <c r="N596" s="433"/>
      <c r="O596" s="433"/>
      <c r="P596" s="433"/>
      <c r="Q596" s="433"/>
      <c r="R596" s="433"/>
      <c r="S596" s="433"/>
      <c r="T596" s="433"/>
      <c r="U596" s="433"/>
      <c r="V596" s="433"/>
      <c r="W596" s="433"/>
      <c r="X596" s="433"/>
      <c r="Y596" s="433"/>
      <c r="Z596" s="433"/>
    </row>
    <row r="597">
      <c r="A597" s="433"/>
      <c r="B597" s="433"/>
      <c r="C597" s="247"/>
      <c r="D597" s="433"/>
      <c r="E597" s="433"/>
      <c r="F597" s="433"/>
      <c r="G597" s="433"/>
      <c r="H597" s="433"/>
      <c r="I597" s="433"/>
      <c r="J597" s="433"/>
      <c r="K597" s="433"/>
      <c r="L597" s="433"/>
      <c r="M597" s="433"/>
      <c r="N597" s="433"/>
      <c r="O597" s="433"/>
      <c r="P597" s="433"/>
      <c r="Q597" s="433"/>
      <c r="R597" s="433"/>
      <c r="S597" s="433"/>
      <c r="T597" s="433"/>
      <c r="U597" s="433"/>
      <c r="V597" s="433"/>
      <c r="W597" s="433"/>
      <c r="X597" s="433"/>
      <c r="Y597" s="433"/>
      <c r="Z597" s="433"/>
    </row>
    <row r="598">
      <c r="A598" s="433"/>
      <c r="B598" s="433"/>
      <c r="C598" s="247"/>
      <c r="D598" s="433"/>
      <c r="E598" s="433"/>
      <c r="F598" s="433"/>
      <c r="G598" s="433"/>
      <c r="H598" s="433"/>
      <c r="I598" s="433"/>
      <c r="J598" s="433"/>
      <c r="K598" s="433"/>
      <c r="L598" s="433"/>
      <c r="M598" s="433"/>
      <c r="N598" s="433"/>
      <c r="O598" s="433"/>
      <c r="P598" s="433"/>
      <c r="Q598" s="433"/>
      <c r="R598" s="433"/>
      <c r="S598" s="433"/>
      <c r="T598" s="433"/>
      <c r="U598" s="433"/>
      <c r="V598" s="433"/>
      <c r="W598" s="433"/>
      <c r="X598" s="433"/>
      <c r="Y598" s="433"/>
      <c r="Z598" s="433"/>
    </row>
    <row r="599">
      <c r="A599" s="433"/>
      <c r="B599" s="433"/>
      <c r="C599" s="247"/>
      <c r="D599" s="433"/>
      <c r="E599" s="433"/>
      <c r="F599" s="433"/>
      <c r="G599" s="433"/>
      <c r="H599" s="433"/>
      <c r="I599" s="433"/>
      <c r="J599" s="433"/>
      <c r="K599" s="433"/>
      <c r="L599" s="433"/>
      <c r="M599" s="433"/>
      <c r="N599" s="433"/>
      <c r="O599" s="433"/>
      <c r="P599" s="433"/>
      <c r="Q599" s="433"/>
      <c r="R599" s="433"/>
      <c r="S599" s="433"/>
      <c r="T599" s="433"/>
      <c r="U599" s="433"/>
      <c r="V599" s="433"/>
      <c r="W599" s="433"/>
      <c r="X599" s="433"/>
      <c r="Y599" s="433"/>
      <c r="Z599" s="433"/>
    </row>
    <row r="600">
      <c r="A600" s="433"/>
      <c r="B600" s="433"/>
      <c r="C600" s="247"/>
      <c r="D600" s="433"/>
      <c r="E600" s="433"/>
      <c r="F600" s="433"/>
      <c r="G600" s="433"/>
      <c r="H600" s="433"/>
      <c r="I600" s="433"/>
      <c r="J600" s="433"/>
      <c r="K600" s="433"/>
      <c r="L600" s="433"/>
      <c r="M600" s="433"/>
      <c r="N600" s="433"/>
      <c r="O600" s="433"/>
      <c r="P600" s="433"/>
      <c r="Q600" s="433"/>
      <c r="R600" s="433"/>
      <c r="S600" s="433"/>
      <c r="T600" s="433"/>
      <c r="U600" s="433"/>
      <c r="V600" s="433"/>
      <c r="W600" s="433"/>
      <c r="X600" s="433"/>
      <c r="Y600" s="433"/>
      <c r="Z600" s="433"/>
    </row>
    <row r="601">
      <c r="A601" s="433"/>
      <c r="B601" s="433"/>
      <c r="C601" s="247"/>
      <c r="D601" s="433"/>
      <c r="E601" s="433"/>
      <c r="F601" s="433"/>
      <c r="G601" s="433"/>
      <c r="H601" s="433"/>
      <c r="I601" s="433"/>
      <c r="J601" s="433"/>
      <c r="K601" s="433"/>
      <c r="L601" s="433"/>
      <c r="M601" s="433"/>
      <c r="N601" s="433"/>
      <c r="O601" s="433"/>
      <c r="P601" s="433"/>
      <c r="Q601" s="433"/>
      <c r="R601" s="433"/>
      <c r="S601" s="433"/>
      <c r="T601" s="433"/>
      <c r="U601" s="433"/>
      <c r="V601" s="433"/>
      <c r="W601" s="433"/>
      <c r="X601" s="433"/>
      <c r="Y601" s="433"/>
      <c r="Z601" s="433"/>
    </row>
    <row r="602">
      <c r="A602" s="433"/>
      <c r="B602" s="433"/>
      <c r="C602" s="247"/>
      <c r="D602" s="433"/>
      <c r="E602" s="433"/>
      <c r="F602" s="433"/>
      <c r="G602" s="433"/>
      <c r="H602" s="433"/>
      <c r="I602" s="433"/>
      <c r="J602" s="433"/>
      <c r="K602" s="433"/>
      <c r="L602" s="433"/>
      <c r="M602" s="433"/>
      <c r="N602" s="433"/>
      <c r="O602" s="433"/>
      <c r="P602" s="433"/>
      <c r="Q602" s="433"/>
      <c r="R602" s="433"/>
      <c r="S602" s="433"/>
      <c r="T602" s="433"/>
      <c r="U602" s="433"/>
      <c r="V602" s="433"/>
      <c r="W602" s="433"/>
      <c r="X602" s="433"/>
      <c r="Y602" s="433"/>
      <c r="Z602" s="433"/>
    </row>
    <row r="603">
      <c r="A603" s="433"/>
      <c r="B603" s="433"/>
      <c r="C603" s="247"/>
      <c r="D603" s="433"/>
      <c r="E603" s="433"/>
      <c r="F603" s="433"/>
      <c r="G603" s="433"/>
      <c r="H603" s="433"/>
      <c r="I603" s="433"/>
      <c r="J603" s="433"/>
      <c r="K603" s="433"/>
      <c r="L603" s="433"/>
      <c r="M603" s="433"/>
      <c r="N603" s="433"/>
      <c r="O603" s="433"/>
      <c r="P603" s="433"/>
      <c r="Q603" s="433"/>
      <c r="R603" s="433"/>
      <c r="S603" s="433"/>
      <c r="T603" s="433"/>
      <c r="U603" s="433"/>
      <c r="V603" s="433"/>
      <c r="W603" s="433"/>
      <c r="X603" s="433"/>
      <c r="Y603" s="433"/>
      <c r="Z603" s="433"/>
    </row>
    <row r="604">
      <c r="A604" s="433"/>
      <c r="B604" s="433"/>
      <c r="C604" s="247"/>
      <c r="D604" s="433"/>
      <c r="E604" s="433"/>
      <c r="F604" s="433"/>
      <c r="G604" s="433"/>
      <c r="H604" s="433"/>
      <c r="I604" s="433"/>
      <c r="J604" s="433"/>
      <c r="K604" s="433"/>
      <c r="L604" s="433"/>
      <c r="M604" s="433"/>
      <c r="N604" s="433"/>
      <c r="O604" s="433"/>
      <c r="P604" s="433"/>
      <c r="Q604" s="433"/>
      <c r="R604" s="433"/>
      <c r="S604" s="433"/>
      <c r="T604" s="433"/>
      <c r="U604" s="433"/>
      <c r="V604" s="433"/>
      <c r="W604" s="433"/>
      <c r="X604" s="433"/>
      <c r="Y604" s="433"/>
      <c r="Z604" s="433"/>
    </row>
    <row r="605">
      <c r="A605" s="433"/>
      <c r="B605" s="433"/>
      <c r="C605" s="247"/>
      <c r="D605" s="433"/>
      <c r="E605" s="433"/>
      <c r="F605" s="433"/>
      <c r="G605" s="433"/>
      <c r="H605" s="433"/>
      <c r="I605" s="433"/>
      <c r="J605" s="433"/>
      <c r="K605" s="433"/>
      <c r="L605" s="433"/>
      <c r="M605" s="433"/>
      <c r="N605" s="433"/>
      <c r="O605" s="433"/>
      <c r="P605" s="433"/>
      <c r="Q605" s="433"/>
      <c r="R605" s="433"/>
      <c r="S605" s="433"/>
      <c r="T605" s="433"/>
      <c r="U605" s="433"/>
      <c r="V605" s="433"/>
      <c r="W605" s="433"/>
      <c r="X605" s="433"/>
      <c r="Y605" s="433"/>
      <c r="Z605" s="433"/>
    </row>
    <row r="606">
      <c r="A606" s="433"/>
      <c r="B606" s="433"/>
      <c r="C606" s="247"/>
      <c r="D606" s="433"/>
      <c r="E606" s="433"/>
      <c r="F606" s="433"/>
      <c r="G606" s="433"/>
      <c r="H606" s="433"/>
      <c r="I606" s="433"/>
      <c r="J606" s="433"/>
      <c r="K606" s="433"/>
      <c r="L606" s="433"/>
      <c r="M606" s="433"/>
      <c r="N606" s="433"/>
      <c r="O606" s="433"/>
      <c r="P606" s="433"/>
      <c r="Q606" s="433"/>
      <c r="R606" s="433"/>
      <c r="S606" s="433"/>
      <c r="T606" s="433"/>
      <c r="U606" s="433"/>
      <c r="V606" s="433"/>
      <c r="W606" s="433"/>
      <c r="X606" s="433"/>
      <c r="Y606" s="433"/>
      <c r="Z606" s="433"/>
    </row>
    <row r="607">
      <c r="A607" s="433"/>
      <c r="B607" s="433"/>
      <c r="C607" s="247"/>
      <c r="D607" s="433"/>
      <c r="E607" s="433"/>
      <c r="F607" s="433"/>
      <c r="G607" s="433"/>
      <c r="H607" s="433"/>
      <c r="I607" s="433"/>
      <c r="J607" s="433"/>
      <c r="K607" s="433"/>
      <c r="L607" s="433"/>
      <c r="M607" s="433"/>
      <c r="N607" s="433"/>
      <c r="O607" s="433"/>
      <c r="P607" s="433"/>
      <c r="Q607" s="433"/>
      <c r="R607" s="433"/>
      <c r="S607" s="433"/>
      <c r="T607" s="433"/>
      <c r="U607" s="433"/>
      <c r="V607" s="433"/>
      <c r="W607" s="433"/>
      <c r="X607" s="433"/>
      <c r="Y607" s="433"/>
      <c r="Z607" s="433"/>
    </row>
    <row r="608">
      <c r="A608" s="433"/>
      <c r="B608" s="433"/>
      <c r="C608" s="247"/>
      <c r="D608" s="433"/>
      <c r="E608" s="433"/>
      <c r="F608" s="433"/>
      <c r="G608" s="433"/>
      <c r="H608" s="433"/>
      <c r="I608" s="433"/>
      <c r="J608" s="433"/>
      <c r="K608" s="433"/>
      <c r="L608" s="433"/>
      <c r="M608" s="433"/>
      <c r="N608" s="433"/>
      <c r="O608" s="433"/>
      <c r="P608" s="433"/>
      <c r="Q608" s="433"/>
      <c r="R608" s="433"/>
      <c r="S608" s="433"/>
      <c r="T608" s="433"/>
      <c r="U608" s="433"/>
      <c r="V608" s="433"/>
      <c r="W608" s="433"/>
      <c r="X608" s="433"/>
      <c r="Y608" s="433"/>
      <c r="Z608" s="433"/>
    </row>
    <row r="609">
      <c r="A609" s="433"/>
      <c r="B609" s="433"/>
      <c r="C609" s="247"/>
      <c r="D609" s="433"/>
      <c r="E609" s="433"/>
      <c r="F609" s="433"/>
      <c r="G609" s="433"/>
      <c r="H609" s="433"/>
      <c r="I609" s="433"/>
      <c r="J609" s="433"/>
      <c r="K609" s="433"/>
      <c r="L609" s="433"/>
      <c r="M609" s="433"/>
      <c r="N609" s="433"/>
      <c r="O609" s="433"/>
      <c r="P609" s="433"/>
      <c r="Q609" s="433"/>
      <c r="R609" s="433"/>
      <c r="S609" s="433"/>
      <c r="T609" s="433"/>
      <c r="U609" s="433"/>
      <c r="V609" s="433"/>
      <c r="W609" s="433"/>
      <c r="X609" s="433"/>
      <c r="Y609" s="433"/>
      <c r="Z609" s="433"/>
    </row>
    <row r="610">
      <c r="A610" s="433"/>
      <c r="B610" s="433"/>
      <c r="C610" s="247"/>
      <c r="D610" s="433"/>
      <c r="E610" s="433"/>
      <c r="F610" s="433"/>
      <c r="G610" s="433"/>
      <c r="H610" s="433"/>
      <c r="I610" s="433"/>
      <c r="J610" s="433"/>
      <c r="K610" s="433"/>
      <c r="L610" s="433"/>
      <c r="M610" s="433"/>
      <c r="N610" s="433"/>
      <c r="O610" s="433"/>
      <c r="P610" s="433"/>
      <c r="Q610" s="433"/>
      <c r="R610" s="433"/>
      <c r="S610" s="433"/>
      <c r="T610" s="433"/>
      <c r="U610" s="433"/>
      <c r="V610" s="433"/>
      <c r="W610" s="433"/>
      <c r="X610" s="433"/>
      <c r="Y610" s="433"/>
      <c r="Z610" s="433"/>
    </row>
    <row r="611">
      <c r="A611" s="433"/>
      <c r="B611" s="433"/>
      <c r="C611" s="247"/>
      <c r="D611" s="433"/>
      <c r="E611" s="433"/>
      <c r="F611" s="433"/>
      <c r="G611" s="433"/>
      <c r="H611" s="433"/>
      <c r="I611" s="433"/>
      <c r="J611" s="433"/>
      <c r="K611" s="433"/>
      <c r="L611" s="433"/>
      <c r="M611" s="433"/>
      <c r="N611" s="433"/>
      <c r="O611" s="433"/>
      <c r="P611" s="433"/>
      <c r="Q611" s="433"/>
      <c r="R611" s="433"/>
      <c r="S611" s="433"/>
      <c r="T611" s="433"/>
      <c r="U611" s="433"/>
      <c r="V611" s="433"/>
      <c r="W611" s="433"/>
      <c r="X611" s="433"/>
      <c r="Y611" s="433"/>
      <c r="Z611" s="433"/>
    </row>
    <row r="612">
      <c r="A612" s="433"/>
      <c r="B612" s="433"/>
      <c r="C612" s="247"/>
      <c r="D612" s="433"/>
      <c r="E612" s="433"/>
      <c r="F612" s="433"/>
      <c r="G612" s="433"/>
      <c r="H612" s="433"/>
      <c r="I612" s="433"/>
      <c r="J612" s="433"/>
      <c r="K612" s="433"/>
      <c r="L612" s="433"/>
      <c r="M612" s="433"/>
      <c r="N612" s="433"/>
      <c r="O612" s="433"/>
      <c r="P612" s="433"/>
      <c r="Q612" s="433"/>
      <c r="R612" s="433"/>
      <c r="S612" s="433"/>
      <c r="T612" s="433"/>
      <c r="U612" s="433"/>
      <c r="V612" s="433"/>
      <c r="W612" s="433"/>
      <c r="X612" s="433"/>
      <c r="Y612" s="433"/>
      <c r="Z612" s="433"/>
    </row>
    <row r="613">
      <c r="A613" s="433"/>
      <c r="B613" s="433"/>
      <c r="C613" s="247"/>
      <c r="D613" s="433"/>
      <c r="E613" s="433"/>
      <c r="F613" s="433"/>
      <c r="G613" s="433"/>
      <c r="H613" s="433"/>
      <c r="I613" s="433"/>
      <c r="J613" s="433"/>
      <c r="K613" s="433"/>
      <c r="L613" s="433"/>
      <c r="M613" s="433"/>
      <c r="N613" s="433"/>
      <c r="O613" s="433"/>
      <c r="P613" s="433"/>
      <c r="Q613" s="433"/>
      <c r="R613" s="433"/>
      <c r="S613" s="433"/>
      <c r="T613" s="433"/>
      <c r="U613" s="433"/>
      <c r="V613" s="433"/>
      <c r="W613" s="433"/>
      <c r="X613" s="433"/>
      <c r="Y613" s="433"/>
      <c r="Z613" s="433"/>
    </row>
    <row r="614">
      <c r="A614" s="433"/>
      <c r="B614" s="433"/>
      <c r="C614" s="247"/>
      <c r="D614" s="433"/>
      <c r="E614" s="433"/>
      <c r="F614" s="433"/>
      <c r="G614" s="433"/>
      <c r="H614" s="433"/>
      <c r="I614" s="433"/>
      <c r="J614" s="433"/>
      <c r="K614" s="433"/>
      <c r="L614" s="433"/>
      <c r="M614" s="433"/>
      <c r="N614" s="433"/>
      <c r="O614" s="433"/>
      <c r="P614" s="433"/>
      <c r="Q614" s="433"/>
      <c r="R614" s="433"/>
      <c r="S614" s="433"/>
      <c r="T614" s="433"/>
      <c r="U614" s="433"/>
      <c r="V614" s="433"/>
      <c r="W614" s="433"/>
      <c r="X614" s="433"/>
      <c r="Y614" s="433"/>
      <c r="Z614" s="433"/>
    </row>
    <row r="615">
      <c r="A615" s="433"/>
      <c r="B615" s="433"/>
      <c r="C615" s="247"/>
      <c r="D615" s="433"/>
      <c r="E615" s="433"/>
      <c r="F615" s="433"/>
      <c r="G615" s="433"/>
      <c r="H615" s="433"/>
      <c r="I615" s="433"/>
      <c r="J615" s="433"/>
      <c r="K615" s="433"/>
      <c r="L615" s="433"/>
      <c r="M615" s="433"/>
      <c r="N615" s="433"/>
      <c r="O615" s="433"/>
      <c r="P615" s="433"/>
      <c r="Q615" s="433"/>
      <c r="R615" s="433"/>
      <c r="S615" s="433"/>
      <c r="T615" s="433"/>
      <c r="U615" s="433"/>
      <c r="V615" s="433"/>
      <c r="W615" s="433"/>
      <c r="X615" s="433"/>
      <c r="Y615" s="433"/>
      <c r="Z615" s="433"/>
    </row>
    <row r="616">
      <c r="A616" s="433"/>
      <c r="B616" s="433"/>
      <c r="C616" s="247"/>
      <c r="D616" s="433"/>
      <c r="E616" s="433"/>
      <c r="F616" s="433"/>
      <c r="G616" s="433"/>
      <c r="H616" s="433"/>
      <c r="I616" s="433"/>
      <c r="J616" s="433"/>
      <c r="K616" s="433"/>
      <c r="L616" s="433"/>
      <c r="M616" s="433"/>
      <c r="N616" s="433"/>
      <c r="O616" s="433"/>
      <c r="P616" s="433"/>
      <c r="Q616" s="433"/>
      <c r="R616" s="433"/>
      <c r="S616" s="433"/>
      <c r="T616" s="433"/>
      <c r="U616" s="433"/>
      <c r="V616" s="433"/>
      <c r="W616" s="433"/>
      <c r="X616" s="433"/>
      <c r="Y616" s="433"/>
      <c r="Z616" s="433"/>
    </row>
    <row r="617">
      <c r="A617" s="433"/>
      <c r="B617" s="433"/>
      <c r="C617" s="247"/>
      <c r="D617" s="433"/>
      <c r="E617" s="433"/>
      <c r="F617" s="433"/>
      <c r="G617" s="433"/>
      <c r="H617" s="433"/>
      <c r="I617" s="433"/>
      <c r="J617" s="433"/>
      <c r="K617" s="433"/>
      <c r="L617" s="433"/>
      <c r="M617" s="433"/>
      <c r="N617" s="433"/>
      <c r="O617" s="433"/>
      <c r="P617" s="433"/>
      <c r="Q617" s="433"/>
      <c r="R617" s="433"/>
      <c r="S617" s="433"/>
      <c r="T617" s="433"/>
      <c r="U617" s="433"/>
      <c r="V617" s="433"/>
      <c r="W617" s="433"/>
      <c r="X617" s="433"/>
      <c r="Y617" s="433"/>
      <c r="Z617" s="433"/>
    </row>
    <row r="618">
      <c r="A618" s="433"/>
      <c r="B618" s="433"/>
      <c r="C618" s="247"/>
      <c r="D618" s="433"/>
      <c r="E618" s="433"/>
      <c r="F618" s="433"/>
      <c r="G618" s="433"/>
      <c r="H618" s="433"/>
      <c r="I618" s="433"/>
      <c r="J618" s="433"/>
      <c r="K618" s="433"/>
      <c r="L618" s="433"/>
      <c r="M618" s="433"/>
      <c r="N618" s="433"/>
      <c r="O618" s="433"/>
      <c r="P618" s="433"/>
      <c r="Q618" s="433"/>
      <c r="R618" s="433"/>
      <c r="S618" s="433"/>
      <c r="T618" s="433"/>
      <c r="U618" s="433"/>
      <c r="V618" s="433"/>
      <c r="W618" s="433"/>
      <c r="X618" s="433"/>
      <c r="Y618" s="433"/>
      <c r="Z618" s="433"/>
    </row>
    <row r="619">
      <c r="A619" s="433"/>
      <c r="B619" s="433"/>
      <c r="C619" s="247"/>
      <c r="D619" s="433"/>
      <c r="E619" s="433"/>
      <c r="F619" s="433"/>
      <c r="G619" s="433"/>
      <c r="H619" s="433"/>
      <c r="I619" s="433"/>
      <c r="J619" s="433"/>
      <c r="K619" s="433"/>
      <c r="L619" s="433"/>
      <c r="M619" s="433"/>
      <c r="N619" s="433"/>
      <c r="O619" s="433"/>
      <c r="P619" s="433"/>
      <c r="Q619" s="433"/>
      <c r="R619" s="433"/>
      <c r="S619" s="433"/>
      <c r="T619" s="433"/>
      <c r="U619" s="433"/>
      <c r="V619" s="433"/>
      <c r="W619" s="433"/>
      <c r="X619" s="433"/>
      <c r="Y619" s="433"/>
      <c r="Z619" s="433"/>
    </row>
    <row r="620">
      <c r="A620" s="433"/>
      <c r="B620" s="433"/>
      <c r="C620" s="247"/>
      <c r="D620" s="433"/>
      <c r="E620" s="433"/>
      <c r="F620" s="433"/>
      <c r="G620" s="433"/>
      <c r="H620" s="433"/>
      <c r="I620" s="433"/>
      <c r="J620" s="433"/>
      <c r="K620" s="433"/>
      <c r="L620" s="433"/>
      <c r="M620" s="433"/>
      <c r="N620" s="433"/>
      <c r="O620" s="433"/>
      <c r="P620" s="433"/>
      <c r="Q620" s="433"/>
      <c r="R620" s="433"/>
      <c r="S620" s="433"/>
      <c r="T620" s="433"/>
      <c r="U620" s="433"/>
      <c r="V620" s="433"/>
      <c r="W620" s="433"/>
      <c r="X620" s="433"/>
      <c r="Y620" s="433"/>
      <c r="Z620" s="433"/>
    </row>
    <row r="621">
      <c r="A621" s="433"/>
      <c r="B621" s="433"/>
      <c r="C621" s="247"/>
      <c r="D621" s="433"/>
      <c r="E621" s="433"/>
      <c r="F621" s="433"/>
      <c r="G621" s="433"/>
      <c r="H621" s="433"/>
      <c r="I621" s="433"/>
      <c r="J621" s="433"/>
      <c r="K621" s="433"/>
      <c r="L621" s="433"/>
      <c r="M621" s="433"/>
      <c r="N621" s="433"/>
      <c r="O621" s="433"/>
      <c r="P621" s="433"/>
      <c r="Q621" s="433"/>
      <c r="R621" s="433"/>
      <c r="S621" s="433"/>
      <c r="T621" s="433"/>
      <c r="U621" s="433"/>
      <c r="V621" s="433"/>
      <c r="W621" s="433"/>
      <c r="X621" s="433"/>
      <c r="Y621" s="433"/>
      <c r="Z621" s="433"/>
    </row>
    <row r="622">
      <c r="A622" s="433"/>
      <c r="B622" s="433"/>
      <c r="C622" s="247"/>
      <c r="D622" s="433"/>
      <c r="E622" s="433"/>
      <c r="F622" s="433"/>
      <c r="G622" s="433"/>
      <c r="H622" s="433"/>
      <c r="I622" s="433"/>
      <c r="J622" s="433"/>
      <c r="K622" s="433"/>
      <c r="L622" s="433"/>
      <c r="M622" s="433"/>
      <c r="N622" s="433"/>
      <c r="O622" s="433"/>
      <c r="P622" s="433"/>
      <c r="Q622" s="433"/>
      <c r="R622" s="433"/>
      <c r="S622" s="433"/>
      <c r="T622" s="433"/>
      <c r="U622" s="433"/>
      <c r="V622" s="433"/>
      <c r="W622" s="433"/>
      <c r="X622" s="433"/>
      <c r="Y622" s="433"/>
      <c r="Z622" s="433"/>
    </row>
    <row r="623">
      <c r="A623" s="433"/>
      <c r="B623" s="433"/>
      <c r="C623" s="247"/>
      <c r="D623" s="433"/>
      <c r="E623" s="433"/>
      <c r="F623" s="433"/>
      <c r="G623" s="433"/>
      <c r="H623" s="433"/>
      <c r="I623" s="433"/>
      <c r="J623" s="433"/>
      <c r="K623" s="433"/>
      <c r="L623" s="433"/>
      <c r="M623" s="433"/>
      <c r="N623" s="433"/>
      <c r="O623" s="433"/>
      <c r="P623" s="433"/>
      <c r="Q623" s="433"/>
      <c r="R623" s="433"/>
      <c r="S623" s="433"/>
      <c r="T623" s="433"/>
      <c r="U623" s="433"/>
      <c r="V623" s="433"/>
      <c r="W623" s="433"/>
      <c r="X623" s="433"/>
      <c r="Y623" s="433"/>
      <c r="Z623" s="433"/>
    </row>
    <row r="624">
      <c r="A624" s="433"/>
      <c r="B624" s="433"/>
      <c r="C624" s="247"/>
      <c r="D624" s="433"/>
      <c r="E624" s="433"/>
      <c r="F624" s="433"/>
      <c r="G624" s="433"/>
      <c r="H624" s="433"/>
      <c r="I624" s="433"/>
      <c r="J624" s="433"/>
      <c r="K624" s="433"/>
      <c r="L624" s="433"/>
      <c r="M624" s="433"/>
      <c r="N624" s="433"/>
      <c r="O624" s="433"/>
      <c r="P624" s="433"/>
      <c r="Q624" s="433"/>
      <c r="R624" s="433"/>
      <c r="S624" s="433"/>
      <c r="T624" s="433"/>
      <c r="U624" s="433"/>
      <c r="V624" s="433"/>
      <c r="W624" s="433"/>
      <c r="X624" s="433"/>
      <c r="Y624" s="433"/>
      <c r="Z624" s="433"/>
    </row>
    <row r="625">
      <c r="A625" s="433"/>
      <c r="B625" s="433"/>
      <c r="C625" s="247"/>
      <c r="D625" s="433"/>
      <c r="E625" s="433"/>
      <c r="F625" s="433"/>
      <c r="G625" s="433"/>
      <c r="H625" s="433"/>
      <c r="I625" s="433"/>
      <c r="J625" s="433"/>
      <c r="K625" s="433"/>
      <c r="L625" s="433"/>
      <c r="M625" s="433"/>
      <c r="N625" s="433"/>
      <c r="O625" s="433"/>
      <c r="P625" s="433"/>
      <c r="Q625" s="433"/>
      <c r="R625" s="433"/>
      <c r="S625" s="433"/>
      <c r="T625" s="433"/>
      <c r="U625" s="433"/>
      <c r="V625" s="433"/>
      <c r="W625" s="433"/>
      <c r="X625" s="433"/>
      <c r="Y625" s="433"/>
      <c r="Z625" s="433"/>
    </row>
    <row r="626">
      <c r="A626" s="433"/>
      <c r="B626" s="433"/>
      <c r="C626" s="247"/>
      <c r="D626" s="433"/>
      <c r="E626" s="433"/>
      <c r="F626" s="433"/>
      <c r="G626" s="433"/>
      <c r="H626" s="433"/>
      <c r="I626" s="433"/>
      <c r="J626" s="433"/>
      <c r="K626" s="433"/>
      <c r="L626" s="433"/>
      <c r="M626" s="433"/>
      <c r="N626" s="433"/>
      <c r="O626" s="433"/>
      <c r="P626" s="433"/>
      <c r="Q626" s="433"/>
      <c r="R626" s="433"/>
      <c r="S626" s="433"/>
      <c r="T626" s="433"/>
      <c r="U626" s="433"/>
      <c r="V626" s="433"/>
      <c r="W626" s="433"/>
      <c r="X626" s="433"/>
      <c r="Y626" s="433"/>
      <c r="Z626" s="433"/>
    </row>
    <row r="627">
      <c r="A627" s="433"/>
      <c r="B627" s="433"/>
      <c r="C627" s="247"/>
      <c r="D627" s="433"/>
      <c r="E627" s="433"/>
      <c r="F627" s="433"/>
      <c r="G627" s="433"/>
      <c r="H627" s="433"/>
      <c r="I627" s="433"/>
      <c r="J627" s="433"/>
      <c r="K627" s="433"/>
      <c r="L627" s="433"/>
      <c r="M627" s="433"/>
      <c r="N627" s="433"/>
      <c r="O627" s="433"/>
      <c r="P627" s="433"/>
      <c r="Q627" s="433"/>
      <c r="R627" s="433"/>
      <c r="S627" s="433"/>
      <c r="T627" s="433"/>
      <c r="U627" s="433"/>
      <c r="V627" s="433"/>
      <c r="W627" s="433"/>
      <c r="X627" s="433"/>
      <c r="Y627" s="433"/>
      <c r="Z627" s="433"/>
    </row>
    <row r="628">
      <c r="A628" s="433"/>
      <c r="B628" s="433"/>
      <c r="C628" s="247"/>
      <c r="D628" s="433"/>
      <c r="E628" s="433"/>
      <c r="F628" s="433"/>
      <c r="G628" s="433"/>
      <c r="H628" s="433"/>
      <c r="I628" s="433"/>
      <c r="J628" s="433"/>
      <c r="K628" s="433"/>
      <c r="L628" s="433"/>
      <c r="M628" s="433"/>
      <c r="N628" s="433"/>
      <c r="O628" s="433"/>
      <c r="P628" s="433"/>
      <c r="Q628" s="433"/>
      <c r="R628" s="433"/>
      <c r="S628" s="433"/>
      <c r="T628" s="433"/>
      <c r="U628" s="433"/>
      <c r="V628" s="433"/>
      <c r="W628" s="433"/>
      <c r="X628" s="433"/>
      <c r="Y628" s="433"/>
      <c r="Z628" s="433"/>
    </row>
    <row r="629">
      <c r="A629" s="433"/>
      <c r="B629" s="433"/>
      <c r="C629" s="247"/>
      <c r="D629" s="433"/>
      <c r="E629" s="433"/>
      <c r="F629" s="433"/>
      <c r="G629" s="433"/>
      <c r="H629" s="433"/>
      <c r="I629" s="433"/>
      <c r="J629" s="433"/>
      <c r="K629" s="433"/>
      <c r="L629" s="433"/>
      <c r="M629" s="433"/>
      <c r="N629" s="433"/>
      <c r="O629" s="433"/>
      <c r="P629" s="433"/>
      <c r="Q629" s="433"/>
      <c r="R629" s="433"/>
      <c r="S629" s="433"/>
      <c r="T629" s="433"/>
      <c r="U629" s="433"/>
      <c r="V629" s="433"/>
      <c r="W629" s="433"/>
      <c r="X629" s="433"/>
      <c r="Y629" s="433"/>
      <c r="Z629" s="433"/>
    </row>
    <row r="630">
      <c r="A630" s="433"/>
      <c r="B630" s="433"/>
      <c r="C630" s="247"/>
      <c r="D630" s="433"/>
      <c r="E630" s="433"/>
      <c r="F630" s="433"/>
      <c r="G630" s="433"/>
      <c r="H630" s="433"/>
      <c r="I630" s="433"/>
      <c r="J630" s="433"/>
      <c r="K630" s="433"/>
      <c r="L630" s="433"/>
      <c r="M630" s="433"/>
      <c r="N630" s="433"/>
      <c r="O630" s="433"/>
      <c r="P630" s="433"/>
      <c r="Q630" s="433"/>
      <c r="R630" s="433"/>
      <c r="S630" s="433"/>
      <c r="T630" s="433"/>
      <c r="U630" s="433"/>
      <c r="V630" s="433"/>
      <c r="W630" s="433"/>
      <c r="X630" s="433"/>
      <c r="Y630" s="433"/>
      <c r="Z630" s="433"/>
    </row>
    <row r="631">
      <c r="A631" s="433"/>
      <c r="B631" s="433"/>
      <c r="C631" s="247"/>
      <c r="D631" s="433"/>
      <c r="E631" s="433"/>
      <c r="F631" s="433"/>
      <c r="G631" s="433"/>
      <c r="H631" s="433"/>
      <c r="I631" s="433"/>
      <c r="J631" s="433"/>
      <c r="K631" s="433"/>
      <c r="L631" s="433"/>
      <c r="M631" s="433"/>
      <c r="N631" s="433"/>
      <c r="O631" s="433"/>
      <c r="P631" s="433"/>
      <c r="Q631" s="433"/>
      <c r="R631" s="433"/>
      <c r="S631" s="433"/>
      <c r="T631" s="433"/>
      <c r="U631" s="433"/>
      <c r="V631" s="433"/>
      <c r="W631" s="433"/>
      <c r="X631" s="433"/>
      <c r="Y631" s="433"/>
      <c r="Z631" s="433"/>
    </row>
    <row r="632">
      <c r="A632" s="433"/>
      <c r="B632" s="433"/>
      <c r="C632" s="247"/>
      <c r="D632" s="433"/>
      <c r="E632" s="433"/>
      <c r="F632" s="433"/>
      <c r="G632" s="433"/>
      <c r="H632" s="433"/>
      <c r="I632" s="433"/>
      <c r="J632" s="433"/>
      <c r="K632" s="433"/>
      <c r="L632" s="433"/>
      <c r="M632" s="433"/>
      <c r="N632" s="433"/>
      <c r="O632" s="433"/>
      <c r="P632" s="433"/>
      <c r="Q632" s="433"/>
      <c r="R632" s="433"/>
      <c r="S632" s="433"/>
      <c r="T632" s="433"/>
      <c r="U632" s="433"/>
      <c r="V632" s="433"/>
      <c r="W632" s="433"/>
      <c r="X632" s="433"/>
      <c r="Y632" s="433"/>
      <c r="Z632" s="433"/>
    </row>
    <row r="633">
      <c r="A633" s="433"/>
      <c r="B633" s="433"/>
      <c r="C633" s="247"/>
      <c r="D633" s="433"/>
      <c r="E633" s="433"/>
      <c r="F633" s="433"/>
      <c r="G633" s="433"/>
      <c r="H633" s="433"/>
      <c r="I633" s="433"/>
      <c r="J633" s="433"/>
      <c r="K633" s="433"/>
      <c r="L633" s="433"/>
      <c r="M633" s="433"/>
      <c r="N633" s="433"/>
      <c r="O633" s="433"/>
      <c r="P633" s="433"/>
      <c r="Q633" s="433"/>
      <c r="R633" s="433"/>
      <c r="S633" s="433"/>
      <c r="T633" s="433"/>
      <c r="U633" s="433"/>
      <c r="V633" s="433"/>
      <c r="W633" s="433"/>
      <c r="X633" s="433"/>
      <c r="Y633" s="433"/>
      <c r="Z633" s="433"/>
    </row>
    <row r="634">
      <c r="A634" s="433"/>
      <c r="B634" s="433"/>
      <c r="C634" s="247"/>
      <c r="D634" s="433"/>
      <c r="E634" s="433"/>
      <c r="F634" s="433"/>
      <c r="G634" s="433"/>
      <c r="H634" s="433"/>
      <c r="I634" s="433"/>
      <c r="J634" s="433"/>
      <c r="K634" s="433"/>
      <c r="L634" s="433"/>
      <c r="M634" s="433"/>
      <c r="N634" s="433"/>
      <c r="O634" s="433"/>
      <c r="P634" s="433"/>
      <c r="Q634" s="433"/>
      <c r="R634" s="433"/>
      <c r="S634" s="433"/>
      <c r="T634" s="433"/>
      <c r="U634" s="433"/>
      <c r="V634" s="433"/>
      <c r="W634" s="433"/>
      <c r="X634" s="433"/>
      <c r="Y634" s="433"/>
      <c r="Z634" s="433"/>
    </row>
    <row r="635">
      <c r="A635" s="433"/>
      <c r="B635" s="433"/>
      <c r="C635" s="247"/>
      <c r="D635" s="433"/>
      <c r="E635" s="433"/>
      <c r="F635" s="433"/>
      <c r="G635" s="433"/>
      <c r="H635" s="433"/>
      <c r="I635" s="433"/>
      <c r="J635" s="433"/>
      <c r="K635" s="433"/>
      <c r="L635" s="433"/>
      <c r="M635" s="433"/>
      <c r="N635" s="433"/>
      <c r="O635" s="433"/>
      <c r="P635" s="433"/>
      <c r="Q635" s="433"/>
      <c r="R635" s="433"/>
      <c r="S635" s="433"/>
      <c r="T635" s="433"/>
      <c r="U635" s="433"/>
      <c r="V635" s="433"/>
      <c r="W635" s="433"/>
      <c r="X635" s="433"/>
      <c r="Y635" s="433"/>
      <c r="Z635" s="433"/>
    </row>
    <row r="636">
      <c r="A636" s="433"/>
      <c r="B636" s="433"/>
      <c r="C636" s="247"/>
      <c r="D636" s="433"/>
      <c r="E636" s="433"/>
      <c r="F636" s="433"/>
      <c r="G636" s="433"/>
      <c r="H636" s="433"/>
      <c r="I636" s="433"/>
      <c r="J636" s="433"/>
      <c r="K636" s="433"/>
      <c r="L636" s="433"/>
      <c r="M636" s="433"/>
      <c r="N636" s="433"/>
      <c r="O636" s="433"/>
      <c r="P636" s="433"/>
      <c r="Q636" s="433"/>
      <c r="R636" s="433"/>
      <c r="S636" s="433"/>
      <c r="T636" s="433"/>
      <c r="U636" s="433"/>
      <c r="V636" s="433"/>
      <c r="W636" s="433"/>
      <c r="X636" s="433"/>
      <c r="Y636" s="433"/>
      <c r="Z636" s="433"/>
    </row>
    <row r="637">
      <c r="A637" s="433"/>
      <c r="B637" s="433"/>
      <c r="C637" s="247"/>
      <c r="D637" s="433"/>
      <c r="E637" s="433"/>
      <c r="F637" s="433"/>
      <c r="G637" s="433"/>
      <c r="H637" s="433"/>
      <c r="I637" s="433"/>
      <c r="J637" s="433"/>
      <c r="K637" s="433"/>
      <c r="L637" s="433"/>
      <c r="M637" s="433"/>
      <c r="N637" s="433"/>
      <c r="O637" s="433"/>
      <c r="P637" s="433"/>
      <c r="Q637" s="433"/>
      <c r="R637" s="433"/>
      <c r="S637" s="433"/>
      <c r="T637" s="433"/>
      <c r="U637" s="433"/>
      <c r="V637" s="433"/>
      <c r="W637" s="433"/>
      <c r="X637" s="433"/>
      <c r="Y637" s="433"/>
      <c r="Z637" s="433"/>
    </row>
    <row r="638">
      <c r="A638" s="433"/>
      <c r="B638" s="433"/>
      <c r="C638" s="247"/>
      <c r="D638" s="433"/>
      <c r="E638" s="433"/>
      <c r="F638" s="433"/>
      <c r="G638" s="433"/>
      <c r="H638" s="433"/>
      <c r="I638" s="433"/>
      <c r="J638" s="433"/>
      <c r="K638" s="433"/>
      <c r="L638" s="433"/>
      <c r="M638" s="433"/>
      <c r="N638" s="433"/>
      <c r="O638" s="433"/>
      <c r="P638" s="433"/>
      <c r="Q638" s="433"/>
      <c r="R638" s="433"/>
      <c r="S638" s="433"/>
      <c r="T638" s="433"/>
      <c r="U638" s="433"/>
      <c r="V638" s="433"/>
      <c r="W638" s="433"/>
      <c r="X638" s="433"/>
      <c r="Y638" s="433"/>
      <c r="Z638" s="433"/>
    </row>
    <row r="639">
      <c r="A639" s="433"/>
      <c r="B639" s="433"/>
      <c r="C639" s="247"/>
      <c r="D639" s="433"/>
      <c r="E639" s="433"/>
      <c r="F639" s="433"/>
      <c r="G639" s="433"/>
      <c r="H639" s="433"/>
      <c r="I639" s="433"/>
      <c r="J639" s="433"/>
      <c r="K639" s="433"/>
      <c r="L639" s="433"/>
      <c r="M639" s="433"/>
      <c r="N639" s="433"/>
      <c r="O639" s="433"/>
      <c r="P639" s="433"/>
      <c r="Q639" s="433"/>
      <c r="R639" s="433"/>
      <c r="S639" s="433"/>
      <c r="T639" s="433"/>
      <c r="U639" s="433"/>
      <c r="V639" s="433"/>
      <c r="W639" s="433"/>
      <c r="X639" s="433"/>
      <c r="Y639" s="433"/>
      <c r="Z639" s="433"/>
    </row>
    <row r="640">
      <c r="A640" s="433"/>
      <c r="B640" s="433"/>
      <c r="C640" s="247"/>
      <c r="D640" s="433"/>
      <c r="E640" s="433"/>
      <c r="F640" s="433"/>
      <c r="G640" s="433"/>
      <c r="H640" s="433"/>
      <c r="I640" s="433"/>
      <c r="J640" s="433"/>
      <c r="K640" s="433"/>
      <c r="L640" s="433"/>
      <c r="M640" s="433"/>
      <c r="N640" s="433"/>
      <c r="O640" s="433"/>
      <c r="P640" s="433"/>
      <c r="Q640" s="433"/>
      <c r="R640" s="433"/>
      <c r="S640" s="433"/>
      <c r="T640" s="433"/>
      <c r="U640" s="433"/>
      <c r="V640" s="433"/>
      <c r="W640" s="433"/>
      <c r="X640" s="433"/>
      <c r="Y640" s="433"/>
      <c r="Z640" s="433"/>
    </row>
    <row r="641">
      <c r="A641" s="433"/>
      <c r="B641" s="433"/>
      <c r="C641" s="247"/>
      <c r="D641" s="433"/>
      <c r="E641" s="433"/>
      <c r="F641" s="433"/>
      <c r="G641" s="433"/>
      <c r="H641" s="433"/>
      <c r="I641" s="433"/>
      <c r="J641" s="433"/>
      <c r="K641" s="433"/>
      <c r="L641" s="433"/>
      <c r="M641" s="433"/>
      <c r="N641" s="433"/>
      <c r="O641" s="433"/>
      <c r="P641" s="433"/>
      <c r="Q641" s="433"/>
      <c r="R641" s="433"/>
      <c r="S641" s="433"/>
      <c r="T641" s="433"/>
      <c r="U641" s="433"/>
      <c r="V641" s="433"/>
      <c r="W641" s="433"/>
      <c r="X641" s="433"/>
      <c r="Y641" s="433"/>
      <c r="Z641" s="433"/>
    </row>
    <row r="642">
      <c r="A642" s="433"/>
      <c r="B642" s="433"/>
      <c r="C642" s="247"/>
      <c r="D642" s="433"/>
      <c r="E642" s="433"/>
      <c r="F642" s="433"/>
      <c r="G642" s="433"/>
      <c r="H642" s="433"/>
      <c r="I642" s="433"/>
      <c r="J642" s="433"/>
      <c r="K642" s="433"/>
      <c r="L642" s="433"/>
      <c r="M642" s="433"/>
      <c r="N642" s="433"/>
      <c r="O642" s="433"/>
      <c r="P642" s="433"/>
      <c r="Q642" s="433"/>
      <c r="R642" s="433"/>
      <c r="S642" s="433"/>
      <c r="T642" s="433"/>
      <c r="U642" s="433"/>
      <c r="V642" s="433"/>
      <c r="W642" s="433"/>
      <c r="X642" s="433"/>
      <c r="Y642" s="433"/>
      <c r="Z642" s="433"/>
    </row>
    <row r="643">
      <c r="A643" s="433"/>
      <c r="B643" s="433"/>
      <c r="C643" s="247"/>
      <c r="D643" s="433"/>
      <c r="E643" s="433"/>
      <c r="F643" s="433"/>
      <c r="G643" s="433"/>
      <c r="H643" s="433"/>
      <c r="I643" s="433"/>
      <c r="J643" s="433"/>
      <c r="K643" s="433"/>
      <c r="L643" s="433"/>
      <c r="M643" s="433"/>
      <c r="N643" s="433"/>
      <c r="O643" s="433"/>
      <c r="P643" s="433"/>
      <c r="Q643" s="433"/>
      <c r="R643" s="433"/>
      <c r="S643" s="433"/>
      <c r="T643" s="433"/>
      <c r="U643" s="433"/>
      <c r="V643" s="433"/>
      <c r="W643" s="433"/>
      <c r="X643" s="433"/>
      <c r="Y643" s="433"/>
      <c r="Z643" s="433"/>
    </row>
    <row r="644">
      <c r="A644" s="433"/>
      <c r="B644" s="433"/>
      <c r="C644" s="247"/>
      <c r="D644" s="433"/>
      <c r="E644" s="433"/>
      <c r="F644" s="433"/>
      <c r="G644" s="433"/>
      <c r="H644" s="433"/>
      <c r="I644" s="433"/>
      <c r="J644" s="433"/>
      <c r="K644" s="433"/>
      <c r="L644" s="433"/>
      <c r="M644" s="433"/>
      <c r="N644" s="433"/>
      <c r="O644" s="433"/>
      <c r="P644" s="433"/>
      <c r="Q644" s="433"/>
      <c r="R644" s="433"/>
      <c r="S644" s="433"/>
      <c r="T644" s="433"/>
      <c r="U644" s="433"/>
      <c r="V644" s="433"/>
      <c r="W644" s="433"/>
      <c r="X644" s="433"/>
      <c r="Y644" s="433"/>
      <c r="Z644" s="433"/>
    </row>
    <row r="645">
      <c r="A645" s="433"/>
      <c r="B645" s="433"/>
      <c r="C645" s="247"/>
      <c r="D645" s="433"/>
      <c r="E645" s="433"/>
      <c r="F645" s="433"/>
      <c r="G645" s="433"/>
      <c r="H645" s="433"/>
      <c r="I645" s="433"/>
      <c r="J645" s="433"/>
      <c r="K645" s="433"/>
      <c r="L645" s="433"/>
      <c r="M645" s="433"/>
      <c r="N645" s="433"/>
      <c r="O645" s="433"/>
      <c r="P645" s="433"/>
      <c r="Q645" s="433"/>
      <c r="R645" s="433"/>
      <c r="S645" s="433"/>
      <c r="T645" s="433"/>
      <c r="U645" s="433"/>
      <c r="V645" s="433"/>
      <c r="W645" s="433"/>
      <c r="X645" s="433"/>
      <c r="Y645" s="433"/>
      <c r="Z645" s="433"/>
    </row>
    <row r="646">
      <c r="A646" s="433"/>
      <c r="B646" s="433"/>
      <c r="C646" s="247"/>
      <c r="D646" s="433"/>
      <c r="E646" s="433"/>
      <c r="F646" s="433"/>
      <c r="G646" s="433"/>
      <c r="H646" s="433"/>
      <c r="I646" s="433"/>
      <c r="J646" s="433"/>
      <c r="K646" s="433"/>
      <c r="L646" s="433"/>
      <c r="M646" s="433"/>
      <c r="N646" s="433"/>
      <c r="O646" s="433"/>
      <c r="P646" s="433"/>
      <c r="Q646" s="433"/>
      <c r="R646" s="433"/>
      <c r="S646" s="433"/>
      <c r="T646" s="433"/>
      <c r="U646" s="433"/>
      <c r="V646" s="433"/>
      <c r="W646" s="433"/>
      <c r="X646" s="433"/>
      <c r="Y646" s="433"/>
      <c r="Z646" s="433"/>
    </row>
    <row r="647">
      <c r="A647" s="433"/>
      <c r="B647" s="433"/>
      <c r="C647" s="247"/>
      <c r="D647" s="433"/>
      <c r="E647" s="433"/>
      <c r="F647" s="433"/>
      <c r="G647" s="433"/>
      <c r="H647" s="433"/>
      <c r="I647" s="433"/>
      <c r="J647" s="433"/>
      <c r="K647" s="433"/>
      <c r="L647" s="433"/>
      <c r="M647" s="433"/>
      <c r="N647" s="433"/>
      <c r="O647" s="433"/>
      <c r="P647" s="433"/>
      <c r="Q647" s="433"/>
      <c r="R647" s="433"/>
      <c r="S647" s="433"/>
      <c r="T647" s="433"/>
      <c r="U647" s="433"/>
      <c r="V647" s="433"/>
      <c r="W647" s="433"/>
      <c r="X647" s="433"/>
      <c r="Y647" s="433"/>
      <c r="Z647" s="433"/>
    </row>
    <row r="648">
      <c r="A648" s="433"/>
      <c r="B648" s="433"/>
      <c r="C648" s="247"/>
      <c r="D648" s="433"/>
      <c r="E648" s="433"/>
      <c r="F648" s="433"/>
      <c r="G648" s="433"/>
      <c r="H648" s="433"/>
      <c r="I648" s="433"/>
      <c r="J648" s="433"/>
      <c r="K648" s="433"/>
      <c r="L648" s="433"/>
      <c r="M648" s="433"/>
      <c r="N648" s="433"/>
      <c r="O648" s="433"/>
      <c r="P648" s="433"/>
      <c r="Q648" s="433"/>
      <c r="R648" s="433"/>
      <c r="S648" s="433"/>
      <c r="T648" s="433"/>
      <c r="U648" s="433"/>
      <c r="V648" s="433"/>
      <c r="W648" s="433"/>
      <c r="X648" s="433"/>
      <c r="Y648" s="433"/>
      <c r="Z648" s="433"/>
    </row>
    <row r="649">
      <c r="A649" s="433"/>
      <c r="B649" s="433"/>
      <c r="C649" s="247"/>
      <c r="D649" s="433"/>
      <c r="E649" s="433"/>
      <c r="F649" s="433"/>
      <c r="G649" s="433"/>
      <c r="H649" s="433"/>
      <c r="I649" s="433"/>
      <c r="J649" s="433"/>
      <c r="K649" s="433"/>
      <c r="L649" s="433"/>
      <c r="M649" s="433"/>
      <c r="N649" s="433"/>
      <c r="O649" s="433"/>
      <c r="P649" s="433"/>
      <c r="Q649" s="433"/>
      <c r="R649" s="433"/>
      <c r="S649" s="433"/>
      <c r="T649" s="433"/>
      <c r="U649" s="433"/>
      <c r="V649" s="433"/>
      <c r="W649" s="433"/>
      <c r="X649" s="433"/>
      <c r="Y649" s="433"/>
      <c r="Z649" s="433"/>
    </row>
    <row r="650">
      <c r="A650" s="433"/>
      <c r="B650" s="433"/>
      <c r="C650" s="247"/>
      <c r="D650" s="433"/>
      <c r="E650" s="433"/>
      <c r="F650" s="433"/>
      <c r="G650" s="433"/>
      <c r="H650" s="433"/>
      <c r="I650" s="433"/>
      <c r="J650" s="433"/>
      <c r="K650" s="433"/>
      <c r="L650" s="433"/>
      <c r="M650" s="433"/>
      <c r="N650" s="433"/>
      <c r="O650" s="433"/>
      <c r="P650" s="433"/>
      <c r="Q650" s="433"/>
      <c r="R650" s="433"/>
      <c r="S650" s="433"/>
      <c r="T650" s="433"/>
      <c r="U650" s="433"/>
      <c r="V650" s="433"/>
      <c r="W650" s="433"/>
      <c r="X650" s="433"/>
      <c r="Y650" s="433"/>
      <c r="Z650" s="433"/>
    </row>
    <row r="651">
      <c r="A651" s="433"/>
      <c r="B651" s="433"/>
      <c r="C651" s="247"/>
      <c r="D651" s="433"/>
      <c r="E651" s="433"/>
      <c r="F651" s="433"/>
      <c r="G651" s="433"/>
      <c r="H651" s="433"/>
      <c r="I651" s="433"/>
      <c r="J651" s="433"/>
      <c r="K651" s="433"/>
      <c r="L651" s="433"/>
      <c r="M651" s="433"/>
      <c r="N651" s="433"/>
      <c r="O651" s="433"/>
      <c r="P651" s="433"/>
      <c r="Q651" s="433"/>
      <c r="R651" s="433"/>
      <c r="S651" s="433"/>
      <c r="T651" s="433"/>
      <c r="U651" s="433"/>
      <c r="V651" s="433"/>
      <c r="W651" s="433"/>
      <c r="X651" s="433"/>
      <c r="Y651" s="433"/>
      <c r="Z651" s="433"/>
    </row>
    <row r="652">
      <c r="A652" s="433"/>
      <c r="B652" s="433"/>
      <c r="C652" s="247"/>
      <c r="D652" s="433"/>
      <c r="E652" s="433"/>
      <c r="F652" s="433"/>
      <c r="G652" s="433"/>
      <c r="H652" s="433"/>
      <c r="I652" s="433"/>
      <c r="J652" s="433"/>
      <c r="K652" s="433"/>
      <c r="L652" s="433"/>
      <c r="M652" s="433"/>
      <c r="N652" s="433"/>
      <c r="O652" s="433"/>
      <c r="P652" s="433"/>
      <c r="Q652" s="433"/>
      <c r="R652" s="433"/>
      <c r="S652" s="433"/>
      <c r="T652" s="433"/>
      <c r="U652" s="433"/>
      <c r="V652" s="433"/>
      <c r="W652" s="433"/>
      <c r="X652" s="433"/>
      <c r="Y652" s="433"/>
      <c r="Z652" s="433"/>
    </row>
    <row r="653">
      <c r="A653" s="433"/>
      <c r="B653" s="433"/>
      <c r="C653" s="247"/>
      <c r="D653" s="433"/>
      <c r="E653" s="433"/>
      <c r="F653" s="433"/>
      <c r="G653" s="433"/>
      <c r="H653" s="433"/>
      <c r="I653" s="433"/>
      <c r="J653" s="433"/>
      <c r="K653" s="433"/>
      <c r="L653" s="433"/>
      <c r="M653" s="433"/>
      <c r="N653" s="433"/>
      <c r="O653" s="433"/>
      <c r="P653" s="433"/>
      <c r="Q653" s="433"/>
      <c r="R653" s="433"/>
      <c r="S653" s="433"/>
      <c r="T653" s="433"/>
      <c r="U653" s="433"/>
      <c r="V653" s="433"/>
      <c r="W653" s="433"/>
      <c r="X653" s="433"/>
      <c r="Y653" s="433"/>
      <c r="Z653" s="433"/>
    </row>
    <row r="654">
      <c r="A654" s="433"/>
      <c r="B654" s="433"/>
      <c r="C654" s="247"/>
      <c r="D654" s="433"/>
      <c r="E654" s="433"/>
      <c r="F654" s="433"/>
      <c r="G654" s="433"/>
      <c r="H654" s="433"/>
      <c r="I654" s="433"/>
      <c r="J654" s="433"/>
      <c r="K654" s="433"/>
      <c r="L654" s="433"/>
      <c r="M654" s="433"/>
      <c r="N654" s="433"/>
      <c r="O654" s="433"/>
      <c r="P654" s="433"/>
      <c r="Q654" s="433"/>
      <c r="R654" s="433"/>
      <c r="S654" s="433"/>
      <c r="T654" s="433"/>
      <c r="U654" s="433"/>
      <c r="V654" s="433"/>
      <c r="W654" s="433"/>
      <c r="X654" s="433"/>
      <c r="Y654" s="433"/>
      <c r="Z654" s="433"/>
    </row>
    <row r="655">
      <c r="A655" s="433"/>
      <c r="B655" s="433"/>
      <c r="C655" s="247"/>
      <c r="D655" s="433"/>
      <c r="E655" s="433"/>
      <c r="F655" s="433"/>
      <c r="G655" s="433"/>
      <c r="H655" s="433"/>
      <c r="I655" s="433"/>
      <c r="J655" s="433"/>
      <c r="K655" s="433"/>
      <c r="L655" s="433"/>
      <c r="M655" s="433"/>
      <c r="N655" s="433"/>
      <c r="O655" s="433"/>
      <c r="P655" s="433"/>
      <c r="Q655" s="433"/>
      <c r="R655" s="433"/>
      <c r="S655" s="433"/>
      <c r="T655" s="433"/>
      <c r="U655" s="433"/>
      <c r="V655" s="433"/>
      <c r="W655" s="433"/>
      <c r="X655" s="433"/>
      <c r="Y655" s="433"/>
      <c r="Z655" s="433"/>
    </row>
    <row r="656">
      <c r="A656" s="433"/>
      <c r="B656" s="433"/>
      <c r="C656" s="247"/>
      <c r="D656" s="433"/>
      <c r="E656" s="433"/>
      <c r="F656" s="433"/>
      <c r="G656" s="433"/>
      <c r="H656" s="433"/>
      <c r="I656" s="433"/>
      <c r="J656" s="433"/>
      <c r="K656" s="433"/>
      <c r="L656" s="433"/>
      <c r="M656" s="433"/>
      <c r="N656" s="433"/>
      <c r="O656" s="433"/>
      <c r="P656" s="433"/>
      <c r="Q656" s="433"/>
      <c r="R656" s="433"/>
      <c r="S656" s="433"/>
      <c r="T656" s="433"/>
      <c r="U656" s="433"/>
      <c r="V656" s="433"/>
      <c r="W656" s="433"/>
      <c r="X656" s="433"/>
      <c r="Y656" s="433"/>
      <c r="Z656" s="433"/>
    </row>
    <row r="657">
      <c r="A657" s="433"/>
      <c r="B657" s="433"/>
      <c r="C657" s="247"/>
      <c r="D657" s="433"/>
      <c r="E657" s="433"/>
      <c r="F657" s="433"/>
      <c r="G657" s="433"/>
      <c r="H657" s="433"/>
      <c r="I657" s="433"/>
      <c r="J657" s="433"/>
      <c r="K657" s="433"/>
      <c r="L657" s="433"/>
      <c r="M657" s="433"/>
      <c r="N657" s="433"/>
      <c r="O657" s="433"/>
      <c r="P657" s="433"/>
      <c r="Q657" s="433"/>
      <c r="R657" s="433"/>
      <c r="S657" s="433"/>
      <c r="T657" s="433"/>
      <c r="U657" s="433"/>
      <c r="V657" s="433"/>
      <c r="W657" s="433"/>
      <c r="X657" s="433"/>
      <c r="Y657" s="433"/>
      <c r="Z657" s="433"/>
    </row>
    <row r="658">
      <c r="A658" s="433"/>
      <c r="B658" s="433"/>
      <c r="C658" s="247"/>
      <c r="D658" s="433"/>
      <c r="E658" s="433"/>
      <c r="F658" s="433"/>
      <c r="G658" s="433"/>
      <c r="H658" s="433"/>
      <c r="I658" s="433"/>
      <c r="J658" s="433"/>
      <c r="K658" s="433"/>
      <c r="L658" s="433"/>
      <c r="M658" s="433"/>
      <c r="N658" s="433"/>
      <c r="O658" s="433"/>
      <c r="P658" s="433"/>
      <c r="Q658" s="433"/>
      <c r="R658" s="433"/>
      <c r="S658" s="433"/>
      <c r="T658" s="433"/>
      <c r="U658" s="433"/>
      <c r="V658" s="433"/>
      <c r="W658" s="433"/>
      <c r="X658" s="433"/>
      <c r="Y658" s="433"/>
      <c r="Z658" s="433"/>
    </row>
    <row r="659">
      <c r="A659" s="433"/>
      <c r="B659" s="433"/>
      <c r="C659" s="247"/>
      <c r="D659" s="433"/>
      <c r="E659" s="433"/>
      <c r="F659" s="433"/>
      <c r="G659" s="433"/>
      <c r="H659" s="433"/>
      <c r="I659" s="433"/>
      <c r="J659" s="433"/>
      <c r="K659" s="433"/>
      <c r="L659" s="433"/>
      <c r="M659" s="433"/>
      <c r="N659" s="433"/>
      <c r="O659" s="433"/>
      <c r="P659" s="433"/>
      <c r="Q659" s="433"/>
      <c r="R659" s="433"/>
      <c r="S659" s="433"/>
      <c r="T659" s="433"/>
      <c r="U659" s="433"/>
      <c r="V659" s="433"/>
      <c r="W659" s="433"/>
      <c r="X659" s="433"/>
      <c r="Y659" s="433"/>
      <c r="Z659" s="433"/>
    </row>
    <row r="660">
      <c r="A660" s="433"/>
      <c r="B660" s="433"/>
      <c r="C660" s="247"/>
      <c r="D660" s="433"/>
      <c r="E660" s="433"/>
      <c r="F660" s="433"/>
      <c r="G660" s="433"/>
      <c r="H660" s="433"/>
      <c r="I660" s="433"/>
      <c r="J660" s="433"/>
      <c r="K660" s="433"/>
      <c r="L660" s="433"/>
      <c r="M660" s="433"/>
      <c r="N660" s="433"/>
      <c r="O660" s="433"/>
      <c r="P660" s="433"/>
      <c r="Q660" s="433"/>
      <c r="R660" s="433"/>
      <c r="S660" s="433"/>
      <c r="T660" s="433"/>
      <c r="U660" s="433"/>
      <c r="V660" s="433"/>
      <c r="W660" s="433"/>
      <c r="X660" s="433"/>
      <c r="Y660" s="433"/>
      <c r="Z660" s="433"/>
    </row>
    <row r="661">
      <c r="A661" s="433"/>
      <c r="B661" s="433"/>
      <c r="C661" s="247"/>
      <c r="D661" s="433"/>
      <c r="E661" s="433"/>
      <c r="F661" s="433"/>
      <c r="G661" s="433"/>
      <c r="H661" s="433"/>
      <c r="I661" s="433"/>
      <c r="J661" s="433"/>
      <c r="K661" s="433"/>
      <c r="L661" s="433"/>
      <c r="M661" s="433"/>
      <c r="N661" s="433"/>
      <c r="O661" s="433"/>
      <c r="P661" s="433"/>
      <c r="Q661" s="433"/>
      <c r="R661" s="433"/>
      <c r="S661" s="433"/>
      <c r="T661" s="433"/>
      <c r="U661" s="433"/>
      <c r="V661" s="433"/>
      <c r="W661" s="433"/>
      <c r="X661" s="433"/>
      <c r="Y661" s="433"/>
      <c r="Z661" s="433"/>
    </row>
    <row r="662">
      <c r="A662" s="433"/>
      <c r="B662" s="433"/>
      <c r="C662" s="247"/>
      <c r="D662" s="433"/>
      <c r="E662" s="433"/>
      <c r="F662" s="433"/>
      <c r="G662" s="433"/>
      <c r="H662" s="433"/>
      <c r="I662" s="433"/>
      <c r="J662" s="433"/>
      <c r="K662" s="433"/>
      <c r="L662" s="433"/>
      <c r="M662" s="433"/>
      <c r="N662" s="433"/>
      <c r="O662" s="433"/>
      <c r="P662" s="433"/>
      <c r="Q662" s="433"/>
      <c r="R662" s="433"/>
      <c r="S662" s="433"/>
      <c r="T662" s="433"/>
      <c r="U662" s="433"/>
      <c r="V662" s="433"/>
      <c r="W662" s="433"/>
      <c r="X662" s="433"/>
      <c r="Y662" s="433"/>
      <c r="Z662" s="433"/>
    </row>
    <row r="663">
      <c r="A663" s="433"/>
      <c r="B663" s="433"/>
      <c r="C663" s="247"/>
      <c r="D663" s="433"/>
      <c r="E663" s="433"/>
      <c r="F663" s="433"/>
      <c r="G663" s="433"/>
      <c r="H663" s="433"/>
      <c r="I663" s="433"/>
      <c r="J663" s="433"/>
      <c r="K663" s="433"/>
      <c r="L663" s="433"/>
      <c r="M663" s="433"/>
      <c r="N663" s="433"/>
      <c r="O663" s="433"/>
      <c r="P663" s="433"/>
      <c r="Q663" s="433"/>
      <c r="R663" s="433"/>
      <c r="S663" s="433"/>
      <c r="T663" s="433"/>
      <c r="U663" s="433"/>
      <c r="V663" s="433"/>
      <c r="W663" s="433"/>
      <c r="X663" s="433"/>
      <c r="Y663" s="433"/>
      <c r="Z663" s="433"/>
    </row>
    <row r="664">
      <c r="A664" s="433"/>
      <c r="B664" s="433"/>
      <c r="C664" s="247"/>
      <c r="D664" s="433"/>
      <c r="E664" s="433"/>
      <c r="F664" s="433"/>
      <c r="G664" s="433"/>
      <c r="H664" s="433"/>
      <c r="I664" s="433"/>
      <c r="J664" s="433"/>
      <c r="K664" s="433"/>
      <c r="L664" s="433"/>
      <c r="M664" s="433"/>
      <c r="N664" s="433"/>
      <c r="O664" s="433"/>
      <c r="P664" s="433"/>
      <c r="Q664" s="433"/>
      <c r="R664" s="433"/>
      <c r="S664" s="433"/>
      <c r="T664" s="433"/>
      <c r="U664" s="433"/>
      <c r="V664" s="433"/>
      <c r="W664" s="433"/>
      <c r="X664" s="433"/>
      <c r="Y664" s="433"/>
      <c r="Z664" s="433"/>
    </row>
    <row r="665">
      <c r="A665" s="433"/>
      <c r="B665" s="433"/>
      <c r="C665" s="247"/>
      <c r="D665" s="433"/>
      <c r="E665" s="433"/>
      <c r="F665" s="433"/>
      <c r="G665" s="433"/>
      <c r="H665" s="433"/>
      <c r="I665" s="433"/>
      <c r="J665" s="433"/>
      <c r="K665" s="433"/>
      <c r="L665" s="433"/>
      <c r="M665" s="433"/>
      <c r="N665" s="433"/>
      <c r="O665" s="433"/>
      <c r="P665" s="433"/>
      <c r="Q665" s="433"/>
      <c r="R665" s="433"/>
      <c r="S665" s="433"/>
      <c r="T665" s="433"/>
      <c r="U665" s="433"/>
      <c r="V665" s="433"/>
      <c r="W665" s="433"/>
      <c r="X665" s="433"/>
      <c r="Y665" s="433"/>
      <c r="Z665" s="433"/>
    </row>
    <row r="666">
      <c r="A666" s="433"/>
      <c r="B666" s="433"/>
      <c r="C666" s="247"/>
      <c r="D666" s="433"/>
      <c r="E666" s="433"/>
      <c r="F666" s="433"/>
      <c r="G666" s="433"/>
      <c r="H666" s="433"/>
      <c r="I666" s="433"/>
      <c r="J666" s="433"/>
      <c r="K666" s="433"/>
      <c r="L666" s="433"/>
      <c r="M666" s="433"/>
      <c r="N666" s="433"/>
      <c r="O666" s="433"/>
      <c r="P666" s="433"/>
      <c r="Q666" s="433"/>
      <c r="R666" s="433"/>
      <c r="S666" s="433"/>
      <c r="T666" s="433"/>
      <c r="U666" s="433"/>
      <c r="V666" s="433"/>
      <c r="W666" s="433"/>
      <c r="X666" s="433"/>
      <c r="Y666" s="433"/>
      <c r="Z666" s="433"/>
    </row>
    <row r="667">
      <c r="A667" s="433"/>
      <c r="B667" s="433"/>
      <c r="C667" s="247"/>
      <c r="D667" s="433"/>
      <c r="E667" s="433"/>
      <c r="F667" s="433"/>
      <c r="G667" s="433"/>
      <c r="H667" s="433"/>
      <c r="I667" s="433"/>
      <c r="J667" s="433"/>
      <c r="K667" s="433"/>
      <c r="L667" s="433"/>
      <c r="M667" s="433"/>
      <c r="N667" s="433"/>
      <c r="O667" s="433"/>
      <c r="P667" s="433"/>
      <c r="Q667" s="433"/>
      <c r="R667" s="433"/>
      <c r="S667" s="433"/>
      <c r="T667" s="433"/>
      <c r="U667" s="433"/>
      <c r="V667" s="433"/>
      <c r="W667" s="433"/>
      <c r="X667" s="433"/>
      <c r="Y667" s="433"/>
      <c r="Z667" s="433"/>
    </row>
    <row r="668">
      <c r="A668" s="433"/>
      <c r="B668" s="433"/>
      <c r="C668" s="247"/>
      <c r="D668" s="433"/>
      <c r="E668" s="433"/>
      <c r="F668" s="433"/>
      <c r="G668" s="433"/>
      <c r="H668" s="433"/>
      <c r="I668" s="433"/>
      <c r="J668" s="433"/>
      <c r="K668" s="433"/>
      <c r="L668" s="433"/>
      <c r="M668" s="433"/>
      <c r="N668" s="433"/>
      <c r="O668" s="433"/>
      <c r="P668" s="433"/>
      <c r="Q668" s="433"/>
      <c r="R668" s="433"/>
      <c r="S668" s="433"/>
      <c r="T668" s="433"/>
      <c r="U668" s="433"/>
      <c r="V668" s="433"/>
      <c r="W668" s="433"/>
      <c r="X668" s="433"/>
      <c r="Y668" s="433"/>
      <c r="Z668" s="433"/>
    </row>
    <row r="669">
      <c r="A669" s="433"/>
      <c r="B669" s="433"/>
      <c r="C669" s="247"/>
      <c r="D669" s="433"/>
      <c r="E669" s="433"/>
      <c r="F669" s="433"/>
      <c r="G669" s="433"/>
      <c r="H669" s="433"/>
      <c r="I669" s="433"/>
      <c r="J669" s="433"/>
      <c r="K669" s="433"/>
      <c r="L669" s="433"/>
      <c r="M669" s="433"/>
      <c r="N669" s="433"/>
      <c r="O669" s="433"/>
      <c r="P669" s="433"/>
      <c r="Q669" s="433"/>
      <c r="R669" s="433"/>
      <c r="S669" s="433"/>
      <c r="T669" s="433"/>
      <c r="U669" s="433"/>
      <c r="V669" s="433"/>
      <c r="W669" s="433"/>
      <c r="X669" s="433"/>
      <c r="Y669" s="433"/>
      <c r="Z669" s="433"/>
    </row>
    <row r="670">
      <c r="A670" s="433"/>
      <c r="B670" s="433"/>
      <c r="C670" s="247"/>
      <c r="D670" s="433"/>
      <c r="E670" s="433"/>
      <c r="F670" s="433"/>
      <c r="G670" s="433"/>
      <c r="H670" s="433"/>
      <c r="I670" s="433"/>
      <c r="J670" s="433"/>
      <c r="K670" s="433"/>
      <c r="L670" s="433"/>
      <c r="M670" s="433"/>
      <c r="N670" s="433"/>
      <c r="O670" s="433"/>
      <c r="P670" s="433"/>
      <c r="Q670" s="433"/>
      <c r="R670" s="433"/>
      <c r="S670" s="433"/>
      <c r="T670" s="433"/>
      <c r="U670" s="433"/>
      <c r="V670" s="433"/>
      <c r="W670" s="433"/>
      <c r="X670" s="433"/>
      <c r="Y670" s="433"/>
      <c r="Z670" s="433"/>
    </row>
    <row r="671">
      <c r="A671" s="433"/>
      <c r="B671" s="433"/>
      <c r="C671" s="247"/>
      <c r="D671" s="433"/>
      <c r="E671" s="433"/>
      <c r="F671" s="433"/>
      <c r="G671" s="433"/>
      <c r="H671" s="433"/>
      <c r="I671" s="433"/>
      <c r="J671" s="433"/>
      <c r="K671" s="433"/>
      <c r="L671" s="433"/>
      <c r="M671" s="433"/>
      <c r="N671" s="433"/>
      <c r="O671" s="433"/>
      <c r="P671" s="433"/>
      <c r="Q671" s="433"/>
      <c r="R671" s="433"/>
      <c r="S671" s="433"/>
      <c r="T671" s="433"/>
      <c r="U671" s="433"/>
      <c r="V671" s="433"/>
      <c r="W671" s="433"/>
      <c r="X671" s="433"/>
      <c r="Y671" s="433"/>
      <c r="Z671" s="433"/>
    </row>
    <row r="672">
      <c r="A672" s="433"/>
      <c r="B672" s="433"/>
      <c r="C672" s="247"/>
      <c r="D672" s="433"/>
      <c r="E672" s="433"/>
      <c r="F672" s="433"/>
      <c r="G672" s="433"/>
      <c r="H672" s="433"/>
      <c r="I672" s="433"/>
      <c r="J672" s="433"/>
      <c r="K672" s="433"/>
      <c r="L672" s="433"/>
      <c r="M672" s="433"/>
      <c r="N672" s="433"/>
      <c r="O672" s="433"/>
      <c r="P672" s="433"/>
      <c r="Q672" s="433"/>
      <c r="R672" s="433"/>
      <c r="S672" s="433"/>
      <c r="T672" s="433"/>
      <c r="U672" s="433"/>
      <c r="V672" s="433"/>
      <c r="W672" s="433"/>
      <c r="X672" s="433"/>
      <c r="Y672" s="433"/>
      <c r="Z672" s="433"/>
    </row>
    <row r="673">
      <c r="A673" s="433"/>
      <c r="B673" s="433"/>
      <c r="C673" s="247"/>
      <c r="D673" s="433"/>
      <c r="E673" s="433"/>
      <c r="F673" s="433"/>
      <c r="G673" s="433"/>
      <c r="H673" s="433"/>
      <c r="I673" s="433"/>
      <c r="J673" s="433"/>
      <c r="K673" s="433"/>
      <c r="L673" s="433"/>
      <c r="M673" s="433"/>
      <c r="N673" s="433"/>
      <c r="O673" s="433"/>
      <c r="P673" s="433"/>
      <c r="Q673" s="433"/>
      <c r="R673" s="433"/>
      <c r="S673" s="433"/>
      <c r="T673" s="433"/>
      <c r="U673" s="433"/>
      <c r="V673" s="433"/>
      <c r="W673" s="433"/>
      <c r="X673" s="433"/>
      <c r="Y673" s="433"/>
      <c r="Z673" s="433"/>
    </row>
    <row r="674">
      <c r="A674" s="433"/>
      <c r="B674" s="433"/>
      <c r="C674" s="247"/>
      <c r="D674" s="433"/>
      <c r="E674" s="433"/>
      <c r="F674" s="433"/>
      <c r="G674" s="433"/>
      <c r="H674" s="433"/>
      <c r="I674" s="433"/>
      <c r="J674" s="433"/>
      <c r="K674" s="433"/>
      <c r="L674" s="433"/>
      <c r="M674" s="433"/>
      <c r="N674" s="433"/>
      <c r="O674" s="433"/>
      <c r="P674" s="433"/>
      <c r="Q674" s="433"/>
      <c r="R674" s="433"/>
      <c r="S674" s="433"/>
      <c r="T674" s="433"/>
      <c r="U674" s="433"/>
      <c r="V674" s="433"/>
      <c r="W674" s="433"/>
      <c r="X674" s="433"/>
      <c r="Y674" s="433"/>
      <c r="Z674" s="433"/>
    </row>
    <row r="675">
      <c r="A675" s="433"/>
      <c r="B675" s="433"/>
      <c r="C675" s="247"/>
      <c r="D675" s="433"/>
      <c r="E675" s="433"/>
      <c r="F675" s="433"/>
      <c r="G675" s="433"/>
      <c r="H675" s="433"/>
      <c r="I675" s="433"/>
      <c r="J675" s="433"/>
      <c r="K675" s="433"/>
      <c r="L675" s="433"/>
      <c r="M675" s="433"/>
      <c r="N675" s="433"/>
      <c r="O675" s="433"/>
      <c r="P675" s="433"/>
      <c r="Q675" s="433"/>
      <c r="R675" s="433"/>
      <c r="S675" s="433"/>
      <c r="T675" s="433"/>
      <c r="U675" s="433"/>
      <c r="V675" s="433"/>
      <c r="W675" s="433"/>
      <c r="X675" s="433"/>
      <c r="Y675" s="433"/>
      <c r="Z675" s="433"/>
    </row>
    <row r="676">
      <c r="A676" s="433"/>
      <c r="B676" s="433"/>
      <c r="C676" s="247"/>
      <c r="D676" s="433"/>
      <c r="E676" s="433"/>
      <c r="F676" s="433"/>
      <c r="G676" s="433"/>
      <c r="H676" s="433"/>
      <c r="I676" s="433"/>
      <c r="J676" s="433"/>
      <c r="K676" s="433"/>
      <c r="L676" s="433"/>
      <c r="M676" s="433"/>
      <c r="N676" s="433"/>
      <c r="O676" s="433"/>
      <c r="P676" s="433"/>
      <c r="Q676" s="433"/>
      <c r="R676" s="433"/>
      <c r="S676" s="433"/>
      <c r="T676" s="433"/>
      <c r="U676" s="433"/>
      <c r="V676" s="433"/>
      <c r="W676" s="433"/>
      <c r="X676" s="433"/>
      <c r="Y676" s="433"/>
      <c r="Z676" s="433"/>
    </row>
    <row r="677">
      <c r="A677" s="433"/>
      <c r="B677" s="433"/>
      <c r="C677" s="247"/>
      <c r="D677" s="433"/>
      <c r="E677" s="433"/>
      <c r="F677" s="433"/>
      <c r="G677" s="433"/>
      <c r="H677" s="433"/>
      <c r="I677" s="433"/>
      <c r="J677" s="433"/>
      <c r="K677" s="433"/>
      <c r="L677" s="433"/>
      <c r="M677" s="433"/>
      <c r="N677" s="433"/>
      <c r="O677" s="433"/>
      <c r="P677" s="433"/>
      <c r="Q677" s="433"/>
      <c r="R677" s="433"/>
      <c r="S677" s="433"/>
      <c r="T677" s="433"/>
      <c r="U677" s="433"/>
      <c r="V677" s="433"/>
      <c r="W677" s="433"/>
      <c r="X677" s="433"/>
      <c r="Y677" s="433"/>
      <c r="Z677" s="433"/>
    </row>
    <row r="678">
      <c r="A678" s="433"/>
      <c r="B678" s="433"/>
      <c r="C678" s="247"/>
      <c r="D678" s="433"/>
      <c r="E678" s="433"/>
      <c r="F678" s="433"/>
      <c r="G678" s="433"/>
      <c r="H678" s="433"/>
      <c r="I678" s="433"/>
      <c r="J678" s="433"/>
      <c r="K678" s="433"/>
      <c r="L678" s="433"/>
      <c r="M678" s="433"/>
      <c r="N678" s="433"/>
      <c r="O678" s="433"/>
      <c r="P678" s="433"/>
      <c r="Q678" s="433"/>
      <c r="R678" s="433"/>
      <c r="S678" s="433"/>
      <c r="T678" s="433"/>
      <c r="U678" s="433"/>
      <c r="V678" s="433"/>
      <c r="W678" s="433"/>
      <c r="X678" s="433"/>
      <c r="Y678" s="433"/>
      <c r="Z678" s="433"/>
    </row>
    <row r="679">
      <c r="A679" s="433"/>
      <c r="B679" s="433"/>
      <c r="C679" s="247"/>
      <c r="D679" s="433"/>
      <c r="E679" s="433"/>
      <c r="F679" s="433"/>
      <c r="G679" s="433"/>
      <c r="H679" s="433"/>
      <c r="I679" s="433"/>
      <c r="J679" s="433"/>
      <c r="K679" s="433"/>
      <c r="L679" s="433"/>
      <c r="M679" s="433"/>
      <c r="N679" s="433"/>
      <c r="O679" s="433"/>
      <c r="P679" s="433"/>
      <c r="Q679" s="433"/>
      <c r="R679" s="433"/>
      <c r="S679" s="433"/>
      <c r="T679" s="433"/>
      <c r="U679" s="433"/>
      <c r="V679" s="433"/>
      <c r="W679" s="433"/>
      <c r="X679" s="433"/>
      <c r="Y679" s="433"/>
      <c r="Z679" s="433"/>
    </row>
    <row r="680">
      <c r="A680" s="433"/>
      <c r="B680" s="433"/>
      <c r="C680" s="247"/>
      <c r="D680" s="433"/>
      <c r="E680" s="433"/>
      <c r="F680" s="433"/>
      <c r="G680" s="433"/>
      <c r="H680" s="433"/>
      <c r="I680" s="433"/>
      <c r="J680" s="433"/>
      <c r="K680" s="433"/>
      <c r="L680" s="433"/>
      <c r="M680" s="433"/>
      <c r="N680" s="433"/>
      <c r="O680" s="433"/>
      <c r="P680" s="433"/>
      <c r="Q680" s="433"/>
      <c r="R680" s="433"/>
      <c r="S680" s="433"/>
      <c r="T680" s="433"/>
      <c r="U680" s="433"/>
      <c r="V680" s="433"/>
      <c r="W680" s="433"/>
      <c r="X680" s="433"/>
      <c r="Y680" s="433"/>
      <c r="Z680" s="433"/>
    </row>
    <row r="681">
      <c r="A681" s="433"/>
      <c r="B681" s="433"/>
      <c r="C681" s="247"/>
      <c r="D681" s="433"/>
      <c r="E681" s="433"/>
      <c r="F681" s="433"/>
      <c r="G681" s="433"/>
      <c r="H681" s="433"/>
      <c r="I681" s="433"/>
      <c r="J681" s="433"/>
      <c r="K681" s="433"/>
      <c r="L681" s="433"/>
      <c r="M681" s="433"/>
      <c r="N681" s="433"/>
      <c r="O681" s="433"/>
      <c r="P681" s="433"/>
      <c r="Q681" s="433"/>
      <c r="R681" s="433"/>
      <c r="S681" s="433"/>
      <c r="T681" s="433"/>
      <c r="U681" s="433"/>
      <c r="V681" s="433"/>
      <c r="W681" s="433"/>
      <c r="X681" s="433"/>
      <c r="Y681" s="433"/>
      <c r="Z681" s="433"/>
    </row>
    <row r="682">
      <c r="A682" s="433"/>
      <c r="B682" s="433"/>
      <c r="C682" s="247"/>
      <c r="D682" s="433"/>
      <c r="E682" s="433"/>
      <c r="F682" s="433"/>
      <c r="G682" s="433"/>
      <c r="H682" s="433"/>
      <c r="I682" s="433"/>
      <c r="J682" s="433"/>
      <c r="K682" s="433"/>
      <c r="L682" s="433"/>
      <c r="M682" s="433"/>
      <c r="N682" s="433"/>
      <c r="O682" s="433"/>
      <c r="P682" s="433"/>
      <c r="Q682" s="433"/>
      <c r="R682" s="433"/>
      <c r="S682" s="433"/>
      <c r="T682" s="433"/>
      <c r="U682" s="433"/>
      <c r="V682" s="433"/>
      <c r="W682" s="433"/>
      <c r="X682" s="433"/>
      <c r="Y682" s="433"/>
      <c r="Z682" s="433"/>
    </row>
    <row r="683">
      <c r="A683" s="433"/>
      <c r="B683" s="433"/>
      <c r="C683" s="247"/>
      <c r="D683" s="433"/>
      <c r="E683" s="433"/>
      <c r="F683" s="433"/>
      <c r="G683" s="433"/>
      <c r="H683" s="433"/>
      <c r="I683" s="433"/>
      <c r="J683" s="433"/>
      <c r="K683" s="433"/>
      <c r="L683" s="433"/>
      <c r="M683" s="433"/>
      <c r="N683" s="433"/>
      <c r="O683" s="433"/>
      <c r="P683" s="433"/>
      <c r="Q683" s="433"/>
      <c r="R683" s="433"/>
      <c r="S683" s="433"/>
      <c r="T683" s="433"/>
      <c r="U683" s="433"/>
      <c r="V683" s="433"/>
      <c r="W683" s="433"/>
      <c r="X683" s="433"/>
      <c r="Y683" s="433"/>
      <c r="Z683" s="433"/>
    </row>
    <row r="684">
      <c r="A684" s="433"/>
      <c r="B684" s="433"/>
      <c r="C684" s="247"/>
      <c r="D684" s="433"/>
      <c r="E684" s="433"/>
      <c r="F684" s="433"/>
      <c r="G684" s="433"/>
      <c r="H684" s="433"/>
      <c r="I684" s="433"/>
      <c r="J684" s="433"/>
      <c r="K684" s="433"/>
      <c r="L684" s="433"/>
      <c r="M684" s="433"/>
      <c r="N684" s="433"/>
      <c r="O684" s="433"/>
      <c r="P684" s="433"/>
      <c r="Q684" s="433"/>
      <c r="R684" s="433"/>
      <c r="S684" s="433"/>
      <c r="T684" s="433"/>
      <c r="U684" s="433"/>
      <c r="V684" s="433"/>
      <c r="W684" s="433"/>
      <c r="X684" s="433"/>
      <c r="Y684" s="433"/>
      <c r="Z684" s="433"/>
    </row>
    <row r="685">
      <c r="A685" s="433"/>
      <c r="B685" s="433"/>
      <c r="C685" s="247"/>
      <c r="D685" s="433"/>
      <c r="E685" s="433"/>
      <c r="F685" s="433"/>
      <c r="G685" s="433"/>
      <c r="H685" s="433"/>
      <c r="I685" s="433"/>
      <c r="J685" s="433"/>
      <c r="K685" s="433"/>
      <c r="L685" s="433"/>
      <c r="M685" s="433"/>
      <c r="N685" s="433"/>
      <c r="O685" s="433"/>
      <c r="P685" s="433"/>
      <c r="Q685" s="433"/>
      <c r="R685" s="433"/>
      <c r="S685" s="433"/>
      <c r="T685" s="433"/>
      <c r="U685" s="433"/>
      <c r="V685" s="433"/>
      <c r="W685" s="433"/>
      <c r="X685" s="433"/>
      <c r="Y685" s="433"/>
      <c r="Z685" s="433"/>
    </row>
    <row r="686">
      <c r="A686" s="433"/>
      <c r="B686" s="433"/>
      <c r="C686" s="247"/>
      <c r="D686" s="433"/>
      <c r="E686" s="433"/>
      <c r="F686" s="433"/>
      <c r="G686" s="433"/>
      <c r="H686" s="433"/>
      <c r="I686" s="433"/>
      <c r="J686" s="433"/>
      <c r="K686" s="433"/>
      <c r="L686" s="433"/>
      <c r="M686" s="433"/>
      <c r="N686" s="433"/>
      <c r="O686" s="433"/>
      <c r="P686" s="433"/>
      <c r="Q686" s="433"/>
      <c r="R686" s="433"/>
      <c r="S686" s="433"/>
      <c r="T686" s="433"/>
      <c r="U686" s="433"/>
      <c r="V686" s="433"/>
      <c r="W686" s="433"/>
      <c r="X686" s="433"/>
      <c r="Y686" s="433"/>
      <c r="Z686" s="433"/>
    </row>
    <row r="687">
      <c r="A687" s="433"/>
      <c r="B687" s="433"/>
      <c r="C687" s="247"/>
      <c r="D687" s="433"/>
      <c r="E687" s="433"/>
      <c r="F687" s="433"/>
      <c r="G687" s="433"/>
      <c r="H687" s="433"/>
      <c r="I687" s="433"/>
      <c r="J687" s="433"/>
      <c r="K687" s="433"/>
      <c r="L687" s="433"/>
      <c r="M687" s="433"/>
      <c r="N687" s="433"/>
      <c r="O687" s="433"/>
      <c r="P687" s="433"/>
      <c r="Q687" s="433"/>
      <c r="R687" s="433"/>
      <c r="S687" s="433"/>
      <c r="T687" s="433"/>
      <c r="U687" s="433"/>
      <c r="V687" s="433"/>
      <c r="W687" s="433"/>
      <c r="X687" s="433"/>
      <c r="Y687" s="433"/>
      <c r="Z687" s="433"/>
    </row>
    <row r="688">
      <c r="A688" s="433"/>
      <c r="B688" s="433"/>
      <c r="C688" s="247"/>
      <c r="D688" s="433"/>
      <c r="E688" s="433"/>
      <c r="F688" s="433"/>
      <c r="G688" s="433"/>
      <c r="H688" s="433"/>
      <c r="I688" s="433"/>
      <c r="J688" s="433"/>
      <c r="K688" s="433"/>
      <c r="L688" s="433"/>
      <c r="M688" s="433"/>
      <c r="N688" s="433"/>
      <c r="O688" s="433"/>
      <c r="P688" s="433"/>
      <c r="Q688" s="433"/>
      <c r="R688" s="433"/>
      <c r="S688" s="433"/>
      <c r="T688" s="433"/>
      <c r="U688" s="433"/>
      <c r="V688" s="433"/>
      <c r="W688" s="433"/>
      <c r="X688" s="433"/>
      <c r="Y688" s="433"/>
      <c r="Z688" s="433"/>
    </row>
    <row r="689">
      <c r="A689" s="433"/>
      <c r="B689" s="433"/>
      <c r="C689" s="247"/>
      <c r="D689" s="433"/>
      <c r="E689" s="433"/>
      <c r="F689" s="433"/>
      <c r="G689" s="433"/>
      <c r="H689" s="433"/>
      <c r="I689" s="433"/>
      <c r="J689" s="433"/>
      <c r="K689" s="433"/>
      <c r="L689" s="433"/>
      <c r="M689" s="433"/>
      <c r="N689" s="433"/>
      <c r="O689" s="433"/>
      <c r="P689" s="433"/>
      <c r="Q689" s="433"/>
      <c r="R689" s="433"/>
      <c r="S689" s="433"/>
      <c r="T689" s="433"/>
      <c r="U689" s="433"/>
      <c r="V689" s="433"/>
      <c r="W689" s="433"/>
      <c r="X689" s="433"/>
      <c r="Y689" s="433"/>
      <c r="Z689" s="433"/>
    </row>
    <row r="690">
      <c r="A690" s="433"/>
      <c r="B690" s="433"/>
      <c r="C690" s="247"/>
      <c r="D690" s="433"/>
      <c r="E690" s="433"/>
      <c r="F690" s="433"/>
      <c r="G690" s="433"/>
      <c r="H690" s="433"/>
      <c r="I690" s="433"/>
      <c r="J690" s="433"/>
      <c r="K690" s="433"/>
      <c r="L690" s="433"/>
      <c r="M690" s="433"/>
      <c r="N690" s="433"/>
      <c r="O690" s="433"/>
      <c r="P690" s="433"/>
      <c r="Q690" s="433"/>
      <c r="R690" s="433"/>
      <c r="S690" s="433"/>
      <c r="T690" s="433"/>
      <c r="U690" s="433"/>
      <c r="V690" s="433"/>
      <c r="W690" s="433"/>
      <c r="X690" s="433"/>
      <c r="Y690" s="433"/>
      <c r="Z690" s="433"/>
    </row>
    <row r="691">
      <c r="A691" s="433"/>
      <c r="B691" s="433"/>
      <c r="C691" s="247"/>
      <c r="D691" s="433"/>
      <c r="E691" s="433"/>
      <c r="F691" s="433"/>
      <c r="G691" s="433"/>
      <c r="H691" s="433"/>
      <c r="I691" s="433"/>
      <c r="J691" s="433"/>
      <c r="K691" s="433"/>
      <c r="L691" s="433"/>
      <c r="M691" s="433"/>
      <c r="N691" s="433"/>
      <c r="O691" s="433"/>
      <c r="P691" s="433"/>
      <c r="Q691" s="433"/>
      <c r="R691" s="433"/>
      <c r="S691" s="433"/>
      <c r="T691" s="433"/>
      <c r="U691" s="433"/>
      <c r="V691" s="433"/>
      <c r="W691" s="433"/>
      <c r="X691" s="433"/>
      <c r="Y691" s="433"/>
      <c r="Z691" s="433"/>
    </row>
    <row r="692">
      <c r="A692" s="433"/>
      <c r="B692" s="433"/>
      <c r="C692" s="247"/>
      <c r="D692" s="433"/>
      <c r="E692" s="433"/>
      <c r="F692" s="433"/>
      <c r="G692" s="433"/>
      <c r="H692" s="433"/>
      <c r="I692" s="433"/>
      <c r="J692" s="433"/>
      <c r="K692" s="433"/>
      <c r="L692" s="433"/>
      <c r="M692" s="433"/>
      <c r="N692" s="433"/>
      <c r="O692" s="433"/>
      <c r="P692" s="433"/>
      <c r="Q692" s="433"/>
      <c r="R692" s="433"/>
      <c r="S692" s="433"/>
      <c r="T692" s="433"/>
      <c r="U692" s="433"/>
      <c r="V692" s="433"/>
      <c r="W692" s="433"/>
      <c r="X692" s="433"/>
      <c r="Y692" s="433"/>
      <c r="Z692" s="433"/>
    </row>
    <row r="693">
      <c r="A693" s="433"/>
      <c r="B693" s="433"/>
      <c r="C693" s="247"/>
      <c r="D693" s="433"/>
      <c r="E693" s="433"/>
      <c r="F693" s="433"/>
      <c r="G693" s="433"/>
      <c r="H693" s="433"/>
      <c r="I693" s="433"/>
      <c r="J693" s="433"/>
      <c r="K693" s="433"/>
      <c r="L693" s="433"/>
      <c r="M693" s="433"/>
      <c r="N693" s="433"/>
      <c r="O693" s="433"/>
      <c r="P693" s="433"/>
      <c r="Q693" s="433"/>
      <c r="R693" s="433"/>
      <c r="S693" s="433"/>
      <c r="T693" s="433"/>
      <c r="U693" s="433"/>
      <c r="V693" s="433"/>
      <c r="W693" s="433"/>
      <c r="X693" s="433"/>
      <c r="Y693" s="433"/>
      <c r="Z693" s="433"/>
    </row>
    <row r="694">
      <c r="A694" s="433"/>
      <c r="B694" s="433"/>
      <c r="C694" s="247"/>
      <c r="D694" s="433"/>
      <c r="E694" s="433"/>
      <c r="F694" s="433"/>
      <c r="G694" s="433"/>
      <c r="H694" s="433"/>
      <c r="I694" s="433"/>
      <c r="J694" s="433"/>
      <c r="K694" s="433"/>
      <c r="L694" s="433"/>
      <c r="M694" s="433"/>
      <c r="N694" s="433"/>
      <c r="O694" s="433"/>
      <c r="P694" s="433"/>
      <c r="Q694" s="433"/>
      <c r="R694" s="433"/>
      <c r="S694" s="433"/>
      <c r="T694" s="433"/>
      <c r="U694" s="433"/>
      <c r="V694" s="433"/>
      <c r="W694" s="433"/>
      <c r="X694" s="433"/>
      <c r="Y694" s="433"/>
      <c r="Z694" s="433"/>
    </row>
    <row r="695">
      <c r="A695" s="433"/>
      <c r="B695" s="433"/>
      <c r="C695" s="247"/>
      <c r="D695" s="433"/>
      <c r="E695" s="433"/>
      <c r="F695" s="433"/>
      <c r="G695" s="433"/>
      <c r="H695" s="433"/>
      <c r="I695" s="433"/>
      <c r="J695" s="433"/>
      <c r="K695" s="433"/>
      <c r="L695" s="433"/>
      <c r="M695" s="433"/>
      <c r="N695" s="433"/>
      <c r="O695" s="433"/>
      <c r="P695" s="433"/>
      <c r="Q695" s="433"/>
      <c r="R695" s="433"/>
      <c r="S695" s="433"/>
      <c r="T695" s="433"/>
      <c r="U695" s="433"/>
      <c r="V695" s="433"/>
      <c r="W695" s="433"/>
      <c r="X695" s="433"/>
      <c r="Y695" s="433"/>
      <c r="Z695" s="433"/>
    </row>
    <row r="696">
      <c r="A696" s="433"/>
      <c r="B696" s="433"/>
      <c r="C696" s="247"/>
      <c r="D696" s="433"/>
      <c r="E696" s="433"/>
      <c r="F696" s="433"/>
      <c r="G696" s="433"/>
      <c r="H696" s="433"/>
      <c r="I696" s="433"/>
      <c r="J696" s="433"/>
      <c r="K696" s="433"/>
      <c r="L696" s="433"/>
      <c r="M696" s="433"/>
      <c r="N696" s="433"/>
      <c r="O696" s="433"/>
      <c r="P696" s="433"/>
      <c r="Q696" s="433"/>
      <c r="R696" s="433"/>
      <c r="S696" s="433"/>
      <c r="T696" s="433"/>
      <c r="U696" s="433"/>
      <c r="V696" s="433"/>
      <c r="W696" s="433"/>
      <c r="X696" s="433"/>
      <c r="Y696" s="433"/>
      <c r="Z696" s="433"/>
    </row>
    <row r="697">
      <c r="A697" s="433"/>
      <c r="B697" s="433"/>
      <c r="C697" s="247"/>
      <c r="D697" s="433"/>
      <c r="E697" s="433"/>
      <c r="F697" s="433"/>
      <c r="G697" s="433"/>
      <c r="H697" s="433"/>
      <c r="I697" s="433"/>
      <c r="J697" s="433"/>
      <c r="K697" s="433"/>
      <c r="L697" s="433"/>
      <c r="M697" s="433"/>
      <c r="N697" s="433"/>
      <c r="O697" s="433"/>
      <c r="P697" s="433"/>
      <c r="Q697" s="433"/>
      <c r="R697" s="433"/>
      <c r="S697" s="433"/>
      <c r="T697" s="433"/>
      <c r="U697" s="433"/>
      <c r="V697" s="433"/>
      <c r="W697" s="433"/>
      <c r="X697" s="433"/>
      <c r="Y697" s="433"/>
      <c r="Z697" s="433"/>
    </row>
    <row r="698">
      <c r="A698" s="433"/>
      <c r="B698" s="433"/>
      <c r="C698" s="247"/>
      <c r="D698" s="433"/>
      <c r="E698" s="433"/>
      <c r="F698" s="433"/>
      <c r="G698" s="433"/>
      <c r="H698" s="433"/>
      <c r="I698" s="433"/>
      <c r="J698" s="433"/>
      <c r="K698" s="433"/>
      <c r="L698" s="433"/>
      <c r="M698" s="433"/>
      <c r="N698" s="433"/>
      <c r="O698" s="433"/>
      <c r="P698" s="433"/>
      <c r="Q698" s="433"/>
      <c r="R698" s="433"/>
      <c r="S698" s="433"/>
      <c r="T698" s="433"/>
      <c r="U698" s="433"/>
      <c r="V698" s="433"/>
      <c r="W698" s="433"/>
      <c r="X698" s="433"/>
      <c r="Y698" s="433"/>
      <c r="Z698" s="433"/>
    </row>
    <row r="699">
      <c r="A699" s="433"/>
      <c r="B699" s="433"/>
      <c r="C699" s="247"/>
      <c r="D699" s="433"/>
      <c r="E699" s="433"/>
      <c r="F699" s="433"/>
      <c r="G699" s="433"/>
      <c r="H699" s="433"/>
      <c r="I699" s="433"/>
      <c r="J699" s="433"/>
      <c r="K699" s="433"/>
      <c r="L699" s="433"/>
      <c r="M699" s="433"/>
      <c r="N699" s="433"/>
      <c r="O699" s="433"/>
      <c r="P699" s="433"/>
      <c r="Q699" s="433"/>
      <c r="R699" s="433"/>
      <c r="S699" s="433"/>
      <c r="T699" s="433"/>
      <c r="U699" s="433"/>
      <c r="V699" s="433"/>
      <c r="W699" s="433"/>
      <c r="X699" s="433"/>
      <c r="Y699" s="433"/>
      <c r="Z699" s="433"/>
    </row>
    <row r="700">
      <c r="A700" s="433"/>
      <c r="B700" s="433"/>
      <c r="C700" s="247"/>
      <c r="D700" s="433"/>
      <c r="E700" s="433"/>
      <c r="F700" s="433"/>
      <c r="G700" s="433"/>
      <c r="H700" s="433"/>
      <c r="I700" s="433"/>
      <c r="J700" s="433"/>
      <c r="K700" s="433"/>
      <c r="L700" s="433"/>
      <c r="M700" s="433"/>
      <c r="N700" s="433"/>
      <c r="O700" s="433"/>
      <c r="P700" s="433"/>
      <c r="Q700" s="433"/>
      <c r="R700" s="433"/>
      <c r="S700" s="433"/>
      <c r="T700" s="433"/>
      <c r="U700" s="433"/>
      <c r="V700" s="433"/>
      <c r="W700" s="433"/>
      <c r="X700" s="433"/>
      <c r="Y700" s="433"/>
      <c r="Z700" s="433"/>
    </row>
    <row r="701">
      <c r="A701" s="433"/>
      <c r="B701" s="433"/>
      <c r="C701" s="247"/>
      <c r="D701" s="433"/>
      <c r="E701" s="433"/>
      <c r="F701" s="433"/>
      <c r="G701" s="433"/>
      <c r="H701" s="433"/>
      <c r="I701" s="433"/>
      <c r="J701" s="433"/>
      <c r="K701" s="433"/>
      <c r="L701" s="433"/>
      <c r="M701" s="433"/>
      <c r="N701" s="433"/>
      <c r="O701" s="433"/>
      <c r="P701" s="433"/>
      <c r="Q701" s="433"/>
      <c r="R701" s="433"/>
      <c r="S701" s="433"/>
      <c r="T701" s="433"/>
      <c r="U701" s="433"/>
      <c r="V701" s="433"/>
      <c r="W701" s="433"/>
      <c r="X701" s="433"/>
      <c r="Y701" s="433"/>
      <c r="Z701" s="433"/>
    </row>
    <row r="702">
      <c r="A702" s="433"/>
      <c r="B702" s="433"/>
      <c r="C702" s="247"/>
      <c r="D702" s="433"/>
      <c r="E702" s="433"/>
      <c r="F702" s="433"/>
      <c r="G702" s="433"/>
      <c r="H702" s="433"/>
      <c r="I702" s="433"/>
      <c r="J702" s="433"/>
      <c r="K702" s="433"/>
      <c r="L702" s="433"/>
      <c r="M702" s="433"/>
      <c r="N702" s="433"/>
      <c r="O702" s="433"/>
      <c r="P702" s="433"/>
      <c r="Q702" s="433"/>
      <c r="R702" s="433"/>
      <c r="S702" s="433"/>
      <c r="T702" s="433"/>
      <c r="U702" s="433"/>
      <c r="V702" s="433"/>
      <c r="W702" s="433"/>
      <c r="X702" s="433"/>
      <c r="Y702" s="433"/>
      <c r="Z702" s="433"/>
    </row>
    <row r="703">
      <c r="A703" s="433"/>
      <c r="B703" s="433"/>
      <c r="C703" s="247"/>
      <c r="D703" s="433"/>
      <c r="E703" s="433"/>
      <c r="F703" s="433"/>
      <c r="G703" s="433"/>
      <c r="H703" s="433"/>
      <c r="I703" s="433"/>
      <c r="J703" s="433"/>
      <c r="K703" s="433"/>
      <c r="L703" s="433"/>
      <c r="M703" s="433"/>
      <c r="N703" s="433"/>
      <c r="O703" s="433"/>
      <c r="P703" s="433"/>
      <c r="Q703" s="433"/>
      <c r="R703" s="433"/>
      <c r="S703" s="433"/>
      <c r="T703" s="433"/>
      <c r="U703" s="433"/>
      <c r="V703" s="433"/>
      <c r="W703" s="433"/>
      <c r="X703" s="433"/>
      <c r="Y703" s="433"/>
      <c r="Z703" s="433"/>
    </row>
    <row r="704">
      <c r="A704" s="433"/>
      <c r="B704" s="433"/>
      <c r="C704" s="247"/>
      <c r="D704" s="433"/>
      <c r="E704" s="433"/>
      <c r="F704" s="433"/>
      <c r="G704" s="433"/>
      <c r="H704" s="433"/>
      <c r="I704" s="433"/>
      <c r="J704" s="433"/>
      <c r="K704" s="433"/>
      <c r="L704" s="433"/>
      <c r="M704" s="433"/>
      <c r="N704" s="433"/>
      <c r="O704" s="433"/>
      <c r="P704" s="433"/>
      <c r="Q704" s="433"/>
      <c r="R704" s="433"/>
      <c r="S704" s="433"/>
      <c r="T704" s="433"/>
      <c r="U704" s="433"/>
      <c r="V704" s="433"/>
      <c r="W704" s="433"/>
      <c r="X704" s="433"/>
      <c r="Y704" s="433"/>
      <c r="Z704" s="433"/>
    </row>
    <row r="705">
      <c r="A705" s="433"/>
      <c r="B705" s="433"/>
      <c r="C705" s="247"/>
      <c r="D705" s="433"/>
      <c r="E705" s="433"/>
      <c r="F705" s="433"/>
      <c r="G705" s="433"/>
      <c r="H705" s="433"/>
      <c r="I705" s="433"/>
      <c r="J705" s="433"/>
      <c r="K705" s="433"/>
      <c r="L705" s="433"/>
      <c r="M705" s="433"/>
      <c r="N705" s="433"/>
      <c r="O705" s="433"/>
      <c r="P705" s="433"/>
      <c r="Q705" s="433"/>
      <c r="R705" s="433"/>
      <c r="S705" s="433"/>
      <c r="T705" s="433"/>
      <c r="U705" s="433"/>
      <c r="V705" s="433"/>
      <c r="W705" s="433"/>
      <c r="X705" s="433"/>
      <c r="Y705" s="433"/>
      <c r="Z705" s="433"/>
    </row>
    <row r="706">
      <c r="A706" s="433"/>
      <c r="B706" s="433"/>
      <c r="C706" s="247"/>
      <c r="D706" s="433"/>
      <c r="E706" s="433"/>
      <c r="F706" s="433"/>
      <c r="G706" s="433"/>
      <c r="H706" s="433"/>
      <c r="I706" s="433"/>
      <c r="J706" s="433"/>
      <c r="K706" s="433"/>
      <c r="L706" s="433"/>
      <c r="M706" s="433"/>
      <c r="N706" s="433"/>
      <c r="O706" s="433"/>
      <c r="P706" s="433"/>
      <c r="Q706" s="433"/>
      <c r="R706" s="433"/>
      <c r="S706" s="433"/>
      <c r="T706" s="433"/>
      <c r="U706" s="433"/>
      <c r="V706" s="433"/>
      <c r="W706" s="433"/>
      <c r="X706" s="433"/>
      <c r="Y706" s="433"/>
      <c r="Z706" s="433"/>
    </row>
    <row r="707">
      <c r="A707" s="433"/>
      <c r="B707" s="433"/>
      <c r="C707" s="247"/>
      <c r="D707" s="433"/>
      <c r="E707" s="433"/>
      <c r="F707" s="433"/>
      <c r="G707" s="433"/>
      <c r="H707" s="433"/>
      <c r="I707" s="433"/>
      <c r="J707" s="433"/>
      <c r="K707" s="433"/>
      <c r="L707" s="433"/>
      <c r="M707" s="433"/>
      <c r="N707" s="433"/>
      <c r="O707" s="433"/>
      <c r="P707" s="433"/>
      <c r="Q707" s="433"/>
      <c r="R707" s="433"/>
      <c r="S707" s="433"/>
      <c r="T707" s="433"/>
      <c r="U707" s="433"/>
      <c r="V707" s="433"/>
      <c r="W707" s="433"/>
      <c r="X707" s="433"/>
      <c r="Y707" s="433"/>
      <c r="Z707" s="433"/>
    </row>
    <row r="708">
      <c r="A708" s="433"/>
      <c r="B708" s="433"/>
      <c r="C708" s="247"/>
      <c r="D708" s="433"/>
      <c r="E708" s="433"/>
      <c r="F708" s="433"/>
      <c r="G708" s="433"/>
      <c r="H708" s="433"/>
      <c r="I708" s="433"/>
      <c r="J708" s="433"/>
      <c r="K708" s="433"/>
      <c r="L708" s="433"/>
      <c r="M708" s="433"/>
      <c r="N708" s="433"/>
      <c r="O708" s="433"/>
      <c r="P708" s="433"/>
      <c r="Q708" s="433"/>
      <c r="R708" s="433"/>
      <c r="S708" s="433"/>
      <c r="T708" s="433"/>
      <c r="U708" s="433"/>
      <c r="V708" s="433"/>
      <c r="W708" s="433"/>
      <c r="X708" s="433"/>
      <c r="Y708" s="433"/>
      <c r="Z708" s="433"/>
    </row>
    <row r="709">
      <c r="A709" s="433"/>
      <c r="B709" s="433"/>
      <c r="C709" s="247"/>
      <c r="D709" s="433"/>
      <c r="E709" s="433"/>
      <c r="F709" s="433"/>
      <c r="G709" s="433"/>
      <c r="H709" s="433"/>
      <c r="I709" s="433"/>
      <c r="J709" s="433"/>
      <c r="K709" s="433"/>
      <c r="L709" s="433"/>
      <c r="M709" s="433"/>
      <c r="N709" s="433"/>
      <c r="O709" s="433"/>
      <c r="P709" s="433"/>
      <c r="Q709" s="433"/>
      <c r="R709" s="433"/>
      <c r="S709" s="433"/>
      <c r="T709" s="433"/>
      <c r="U709" s="433"/>
      <c r="V709" s="433"/>
      <c r="W709" s="433"/>
      <c r="X709" s="433"/>
      <c r="Y709" s="433"/>
      <c r="Z709" s="433"/>
    </row>
    <row r="710">
      <c r="A710" s="433"/>
      <c r="B710" s="433"/>
      <c r="C710" s="247"/>
      <c r="D710" s="433"/>
      <c r="E710" s="433"/>
      <c r="F710" s="433"/>
      <c r="G710" s="433"/>
      <c r="H710" s="433"/>
      <c r="I710" s="433"/>
      <c r="J710" s="433"/>
      <c r="K710" s="433"/>
      <c r="L710" s="433"/>
      <c r="M710" s="433"/>
      <c r="N710" s="433"/>
      <c r="O710" s="433"/>
      <c r="P710" s="433"/>
      <c r="Q710" s="433"/>
      <c r="R710" s="433"/>
      <c r="S710" s="433"/>
      <c r="T710" s="433"/>
      <c r="U710" s="433"/>
      <c r="V710" s="433"/>
      <c r="W710" s="433"/>
      <c r="X710" s="433"/>
      <c r="Y710" s="433"/>
      <c r="Z710" s="433"/>
    </row>
    <row r="711">
      <c r="A711" s="433"/>
      <c r="B711" s="433"/>
      <c r="C711" s="247"/>
      <c r="D711" s="433"/>
      <c r="E711" s="433"/>
      <c r="F711" s="433"/>
      <c r="G711" s="433"/>
      <c r="H711" s="433"/>
      <c r="I711" s="433"/>
      <c r="J711" s="433"/>
      <c r="K711" s="433"/>
      <c r="L711" s="433"/>
      <c r="M711" s="433"/>
      <c r="N711" s="433"/>
      <c r="O711" s="433"/>
      <c r="P711" s="433"/>
      <c r="Q711" s="433"/>
      <c r="R711" s="433"/>
      <c r="S711" s="433"/>
      <c r="T711" s="433"/>
      <c r="U711" s="433"/>
      <c r="V711" s="433"/>
      <c r="W711" s="433"/>
      <c r="X711" s="433"/>
      <c r="Y711" s="433"/>
      <c r="Z711" s="433"/>
    </row>
    <row r="712">
      <c r="A712" s="433"/>
      <c r="B712" s="433"/>
      <c r="C712" s="247"/>
      <c r="D712" s="433"/>
      <c r="E712" s="433"/>
      <c r="F712" s="433"/>
      <c r="G712" s="433"/>
      <c r="H712" s="433"/>
      <c r="I712" s="433"/>
      <c r="J712" s="433"/>
      <c r="K712" s="433"/>
      <c r="L712" s="433"/>
      <c r="M712" s="433"/>
      <c r="N712" s="433"/>
      <c r="O712" s="433"/>
      <c r="P712" s="433"/>
      <c r="Q712" s="433"/>
      <c r="R712" s="433"/>
      <c r="S712" s="433"/>
      <c r="T712" s="433"/>
      <c r="U712" s="433"/>
      <c r="V712" s="433"/>
      <c r="W712" s="433"/>
      <c r="X712" s="433"/>
      <c r="Y712" s="433"/>
      <c r="Z712" s="433"/>
    </row>
    <row r="713">
      <c r="A713" s="433"/>
      <c r="B713" s="433"/>
      <c r="C713" s="247"/>
      <c r="D713" s="433"/>
      <c r="E713" s="433"/>
      <c r="F713" s="433"/>
      <c r="G713" s="433"/>
      <c r="H713" s="433"/>
      <c r="I713" s="433"/>
      <c r="J713" s="433"/>
      <c r="K713" s="433"/>
      <c r="L713" s="433"/>
      <c r="M713" s="433"/>
      <c r="N713" s="433"/>
      <c r="O713" s="433"/>
      <c r="P713" s="433"/>
      <c r="Q713" s="433"/>
      <c r="R713" s="433"/>
      <c r="S713" s="433"/>
      <c r="T713" s="433"/>
      <c r="U713" s="433"/>
      <c r="V713" s="433"/>
      <c r="W713" s="433"/>
      <c r="X713" s="433"/>
      <c r="Y713" s="433"/>
      <c r="Z713" s="433"/>
    </row>
    <row r="714">
      <c r="A714" s="433"/>
      <c r="B714" s="433"/>
      <c r="C714" s="247"/>
      <c r="D714" s="433"/>
      <c r="E714" s="433"/>
      <c r="F714" s="433"/>
      <c r="G714" s="433"/>
      <c r="H714" s="433"/>
      <c r="I714" s="433"/>
      <c r="J714" s="433"/>
      <c r="K714" s="433"/>
      <c r="L714" s="433"/>
      <c r="M714" s="433"/>
      <c r="N714" s="433"/>
      <c r="O714" s="433"/>
      <c r="P714" s="433"/>
      <c r="Q714" s="433"/>
      <c r="R714" s="433"/>
      <c r="S714" s="433"/>
      <c r="T714" s="433"/>
      <c r="U714" s="433"/>
      <c r="V714" s="433"/>
      <c r="W714" s="433"/>
      <c r="X714" s="433"/>
      <c r="Y714" s="433"/>
      <c r="Z714" s="433"/>
    </row>
    <row r="715">
      <c r="A715" s="433"/>
      <c r="B715" s="433"/>
      <c r="C715" s="247"/>
      <c r="D715" s="433"/>
      <c r="E715" s="433"/>
      <c r="F715" s="433"/>
      <c r="G715" s="433"/>
      <c r="H715" s="433"/>
      <c r="I715" s="433"/>
      <c r="J715" s="433"/>
      <c r="K715" s="433"/>
      <c r="L715" s="433"/>
      <c r="M715" s="433"/>
      <c r="N715" s="433"/>
      <c r="O715" s="433"/>
      <c r="P715" s="433"/>
      <c r="Q715" s="433"/>
      <c r="R715" s="433"/>
      <c r="S715" s="433"/>
      <c r="T715" s="433"/>
      <c r="U715" s="433"/>
      <c r="V715" s="433"/>
      <c r="W715" s="433"/>
      <c r="X715" s="433"/>
      <c r="Y715" s="433"/>
      <c r="Z715" s="433"/>
    </row>
    <row r="716">
      <c r="A716" s="433"/>
      <c r="B716" s="433"/>
      <c r="C716" s="247"/>
      <c r="D716" s="433"/>
      <c r="E716" s="433"/>
      <c r="F716" s="433"/>
      <c r="G716" s="433"/>
      <c r="H716" s="433"/>
      <c r="I716" s="433"/>
      <c r="J716" s="433"/>
      <c r="K716" s="433"/>
      <c r="L716" s="433"/>
      <c r="M716" s="433"/>
      <c r="N716" s="433"/>
      <c r="O716" s="433"/>
      <c r="P716" s="433"/>
      <c r="Q716" s="433"/>
      <c r="R716" s="433"/>
      <c r="S716" s="433"/>
      <c r="T716" s="433"/>
      <c r="U716" s="433"/>
      <c r="V716" s="433"/>
      <c r="W716" s="433"/>
      <c r="X716" s="433"/>
      <c r="Y716" s="433"/>
      <c r="Z716" s="433"/>
    </row>
    <row r="717">
      <c r="A717" s="433"/>
      <c r="B717" s="433"/>
      <c r="C717" s="247"/>
      <c r="D717" s="433"/>
      <c r="E717" s="433"/>
      <c r="F717" s="433"/>
      <c r="G717" s="433"/>
      <c r="H717" s="433"/>
      <c r="I717" s="433"/>
      <c r="J717" s="433"/>
      <c r="K717" s="433"/>
      <c r="L717" s="433"/>
      <c r="M717" s="433"/>
      <c r="N717" s="433"/>
      <c r="O717" s="433"/>
      <c r="P717" s="433"/>
      <c r="Q717" s="433"/>
      <c r="R717" s="433"/>
      <c r="S717" s="433"/>
      <c r="T717" s="433"/>
      <c r="U717" s="433"/>
      <c r="V717" s="433"/>
      <c r="W717" s="433"/>
      <c r="X717" s="433"/>
      <c r="Y717" s="433"/>
      <c r="Z717" s="433"/>
    </row>
    <row r="718">
      <c r="A718" s="433"/>
      <c r="B718" s="433"/>
      <c r="C718" s="247"/>
      <c r="D718" s="433"/>
      <c r="E718" s="433"/>
      <c r="F718" s="433"/>
      <c r="G718" s="433"/>
      <c r="H718" s="433"/>
      <c r="I718" s="433"/>
      <c r="J718" s="433"/>
      <c r="K718" s="433"/>
      <c r="L718" s="433"/>
      <c r="M718" s="433"/>
      <c r="N718" s="433"/>
      <c r="O718" s="433"/>
      <c r="P718" s="433"/>
      <c r="Q718" s="433"/>
      <c r="R718" s="433"/>
      <c r="S718" s="433"/>
      <c r="T718" s="433"/>
      <c r="U718" s="433"/>
      <c r="V718" s="433"/>
      <c r="W718" s="433"/>
      <c r="X718" s="433"/>
      <c r="Y718" s="433"/>
      <c r="Z718" s="433"/>
    </row>
    <row r="719">
      <c r="A719" s="433"/>
      <c r="B719" s="433"/>
      <c r="C719" s="247"/>
      <c r="D719" s="433"/>
      <c r="E719" s="433"/>
      <c r="F719" s="433"/>
      <c r="G719" s="433"/>
      <c r="H719" s="433"/>
      <c r="I719" s="433"/>
      <c r="J719" s="433"/>
      <c r="K719" s="433"/>
      <c r="L719" s="433"/>
      <c r="M719" s="433"/>
      <c r="N719" s="433"/>
      <c r="O719" s="433"/>
      <c r="P719" s="433"/>
      <c r="Q719" s="433"/>
      <c r="R719" s="433"/>
      <c r="S719" s="433"/>
      <c r="T719" s="433"/>
      <c r="U719" s="433"/>
      <c r="V719" s="433"/>
      <c r="W719" s="433"/>
      <c r="X719" s="433"/>
      <c r="Y719" s="433"/>
      <c r="Z719" s="433"/>
    </row>
    <row r="720">
      <c r="A720" s="433"/>
      <c r="B720" s="433"/>
      <c r="C720" s="247"/>
      <c r="D720" s="433"/>
      <c r="E720" s="433"/>
      <c r="F720" s="433"/>
      <c r="G720" s="433"/>
      <c r="H720" s="433"/>
      <c r="I720" s="433"/>
      <c r="J720" s="433"/>
      <c r="K720" s="433"/>
      <c r="L720" s="433"/>
      <c r="M720" s="433"/>
      <c r="N720" s="433"/>
      <c r="O720" s="433"/>
      <c r="P720" s="433"/>
      <c r="Q720" s="433"/>
      <c r="R720" s="433"/>
      <c r="S720" s="433"/>
      <c r="T720" s="433"/>
      <c r="U720" s="433"/>
      <c r="V720" s="433"/>
      <c r="W720" s="433"/>
      <c r="X720" s="433"/>
      <c r="Y720" s="433"/>
      <c r="Z720" s="433"/>
    </row>
    <row r="721">
      <c r="A721" s="433"/>
      <c r="B721" s="433"/>
      <c r="C721" s="247"/>
      <c r="D721" s="433"/>
      <c r="E721" s="433"/>
      <c r="F721" s="433"/>
      <c r="G721" s="433"/>
      <c r="H721" s="433"/>
      <c r="I721" s="433"/>
      <c r="J721" s="433"/>
      <c r="K721" s="433"/>
      <c r="L721" s="433"/>
      <c r="M721" s="433"/>
      <c r="N721" s="433"/>
      <c r="O721" s="433"/>
      <c r="P721" s="433"/>
      <c r="Q721" s="433"/>
      <c r="R721" s="433"/>
      <c r="S721" s="433"/>
      <c r="T721" s="433"/>
      <c r="U721" s="433"/>
      <c r="V721" s="433"/>
      <c r="W721" s="433"/>
      <c r="X721" s="433"/>
      <c r="Y721" s="433"/>
      <c r="Z721" s="433"/>
    </row>
    <row r="722">
      <c r="A722" s="433"/>
      <c r="B722" s="433"/>
      <c r="C722" s="247"/>
      <c r="D722" s="433"/>
      <c r="E722" s="433"/>
      <c r="F722" s="433"/>
      <c r="G722" s="433"/>
      <c r="H722" s="433"/>
      <c r="I722" s="433"/>
      <c r="J722" s="433"/>
      <c r="K722" s="433"/>
      <c r="L722" s="433"/>
      <c r="M722" s="433"/>
      <c r="N722" s="433"/>
      <c r="O722" s="433"/>
      <c r="P722" s="433"/>
      <c r="Q722" s="433"/>
      <c r="R722" s="433"/>
      <c r="S722" s="433"/>
      <c r="T722" s="433"/>
      <c r="U722" s="433"/>
      <c r="V722" s="433"/>
      <c r="W722" s="433"/>
      <c r="X722" s="433"/>
      <c r="Y722" s="433"/>
      <c r="Z722" s="433"/>
    </row>
    <row r="723">
      <c r="A723" s="433"/>
      <c r="B723" s="433"/>
      <c r="C723" s="247"/>
      <c r="D723" s="433"/>
      <c r="E723" s="433"/>
      <c r="F723" s="433"/>
      <c r="G723" s="433"/>
      <c r="H723" s="433"/>
      <c r="I723" s="433"/>
      <c r="J723" s="433"/>
      <c r="K723" s="433"/>
      <c r="L723" s="433"/>
      <c r="M723" s="433"/>
      <c r="N723" s="433"/>
      <c r="O723" s="433"/>
      <c r="P723" s="433"/>
      <c r="Q723" s="433"/>
      <c r="R723" s="433"/>
      <c r="S723" s="433"/>
      <c r="T723" s="433"/>
      <c r="U723" s="433"/>
      <c r="V723" s="433"/>
      <c r="W723" s="433"/>
      <c r="X723" s="433"/>
      <c r="Y723" s="433"/>
      <c r="Z723" s="433"/>
    </row>
    <row r="724">
      <c r="A724" s="433"/>
      <c r="B724" s="433"/>
      <c r="C724" s="247"/>
      <c r="D724" s="433"/>
      <c r="E724" s="433"/>
      <c r="F724" s="433"/>
      <c r="G724" s="433"/>
      <c r="H724" s="433"/>
      <c r="I724" s="433"/>
      <c r="J724" s="433"/>
      <c r="K724" s="433"/>
      <c r="L724" s="433"/>
      <c r="M724" s="433"/>
      <c r="N724" s="433"/>
      <c r="O724" s="433"/>
      <c r="P724" s="433"/>
      <c r="Q724" s="433"/>
      <c r="R724" s="433"/>
      <c r="S724" s="433"/>
      <c r="T724" s="433"/>
      <c r="U724" s="433"/>
      <c r="V724" s="433"/>
      <c r="W724" s="433"/>
      <c r="X724" s="433"/>
      <c r="Y724" s="433"/>
      <c r="Z724" s="433"/>
    </row>
    <row r="725">
      <c r="A725" s="433"/>
      <c r="B725" s="433"/>
      <c r="C725" s="247"/>
      <c r="D725" s="433"/>
      <c r="E725" s="433"/>
      <c r="F725" s="433"/>
      <c r="G725" s="433"/>
      <c r="H725" s="433"/>
      <c r="I725" s="433"/>
      <c r="J725" s="433"/>
      <c r="K725" s="433"/>
      <c r="L725" s="433"/>
      <c r="M725" s="433"/>
      <c r="N725" s="433"/>
      <c r="O725" s="433"/>
      <c r="P725" s="433"/>
      <c r="Q725" s="433"/>
      <c r="R725" s="433"/>
      <c r="S725" s="433"/>
      <c r="T725" s="433"/>
      <c r="U725" s="433"/>
      <c r="V725" s="433"/>
      <c r="W725" s="433"/>
      <c r="X725" s="433"/>
      <c r="Y725" s="433"/>
      <c r="Z725" s="433"/>
    </row>
    <row r="726">
      <c r="A726" s="433"/>
      <c r="B726" s="433"/>
      <c r="C726" s="247"/>
      <c r="D726" s="433"/>
      <c r="E726" s="433"/>
      <c r="F726" s="433"/>
      <c r="G726" s="433"/>
      <c r="H726" s="433"/>
      <c r="I726" s="433"/>
      <c r="J726" s="433"/>
      <c r="K726" s="433"/>
      <c r="L726" s="433"/>
      <c r="M726" s="433"/>
      <c r="N726" s="433"/>
      <c r="O726" s="433"/>
      <c r="P726" s="433"/>
      <c r="Q726" s="433"/>
      <c r="R726" s="433"/>
      <c r="S726" s="433"/>
      <c r="T726" s="433"/>
      <c r="U726" s="433"/>
      <c r="V726" s="433"/>
      <c r="W726" s="433"/>
      <c r="X726" s="433"/>
      <c r="Y726" s="433"/>
      <c r="Z726" s="433"/>
    </row>
    <row r="727">
      <c r="A727" s="433"/>
      <c r="B727" s="433"/>
      <c r="C727" s="247"/>
      <c r="D727" s="433"/>
      <c r="E727" s="433"/>
      <c r="F727" s="433"/>
      <c r="G727" s="433"/>
      <c r="H727" s="433"/>
      <c r="I727" s="433"/>
      <c r="J727" s="433"/>
      <c r="K727" s="433"/>
      <c r="L727" s="433"/>
      <c r="M727" s="433"/>
      <c r="N727" s="433"/>
      <c r="O727" s="433"/>
      <c r="P727" s="433"/>
      <c r="Q727" s="433"/>
      <c r="R727" s="433"/>
      <c r="S727" s="433"/>
      <c r="T727" s="433"/>
      <c r="U727" s="433"/>
      <c r="V727" s="433"/>
      <c r="W727" s="433"/>
      <c r="X727" s="433"/>
      <c r="Y727" s="433"/>
      <c r="Z727" s="433"/>
    </row>
    <row r="728">
      <c r="A728" s="433"/>
      <c r="B728" s="433"/>
      <c r="C728" s="247"/>
      <c r="D728" s="433"/>
      <c r="E728" s="433"/>
      <c r="F728" s="433"/>
      <c r="G728" s="433"/>
      <c r="H728" s="433"/>
      <c r="I728" s="433"/>
      <c r="J728" s="433"/>
      <c r="K728" s="433"/>
      <c r="L728" s="433"/>
      <c r="M728" s="433"/>
      <c r="N728" s="433"/>
      <c r="O728" s="433"/>
      <c r="P728" s="433"/>
      <c r="Q728" s="433"/>
      <c r="R728" s="433"/>
      <c r="S728" s="433"/>
      <c r="T728" s="433"/>
      <c r="U728" s="433"/>
      <c r="V728" s="433"/>
      <c r="W728" s="433"/>
      <c r="X728" s="433"/>
      <c r="Y728" s="433"/>
      <c r="Z728" s="433"/>
    </row>
    <row r="729">
      <c r="A729" s="433"/>
      <c r="B729" s="433"/>
      <c r="C729" s="247"/>
      <c r="D729" s="433"/>
      <c r="E729" s="433"/>
      <c r="F729" s="433"/>
      <c r="G729" s="433"/>
      <c r="H729" s="433"/>
      <c r="I729" s="433"/>
      <c r="J729" s="433"/>
      <c r="K729" s="433"/>
      <c r="L729" s="433"/>
      <c r="M729" s="433"/>
      <c r="N729" s="433"/>
      <c r="O729" s="433"/>
      <c r="P729" s="433"/>
      <c r="Q729" s="433"/>
      <c r="R729" s="433"/>
      <c r="S729" s="433"/>
      <c r="T729" s="433"/>
      <c r="U729" s="433"/>
      <c r="V729" s="433"/>
      <c r="W729" s="433"/>
      <c r="X729" s="433"/>
      <c r="Y729" s="433"/>
      <c r="Z729" s="433"/>
    </row>
    <row r="730">
      <c r="A730" s="433"/>
      <c r="B730" s="433"/>
      <c r="C730" s="247"/>
      <c r="D730" s="433"/>
      <c r="E730" s="433"/>
      <c r="F730" s="433"/>
      <c r="G730" s="433"/>
      <c r="H730" s="433"/>
      <c r="I730" s="433"/>
      <c r="J730" s="433"/>
      <c r="K730" s="433"/>
      <c r="L730" s="433"/>
      <c r="M730" s="433"/>
      <c r="N730" s="433"/>
      <c r="O730" s="433"/>
      <c r="P730" s="433"/>
      <c r="Q730" s="433"/>
      <c r="R730" s="433"/>
      <c r="S730" s="433"/>
      <c r="T730" s="433"/>
      <c r="U730" s="433"/>
      <c r="V730" s="433"/>
      <c r="W730" s="433"/>
      <c r="X730" s="433"/>
      <c r="Y730" s="433"/>
      <c r="Z730" s="433"/>
    </row>
    <row r="731">
      <c r="A731" s="433"/>
      <c r="B731" s="433"/>
      <c r="C731" s="247"/>
      <c r="D731" s="433"/>
      <c r="E731" s="433"/>
      <c r="F731" s="433"/>
      <c r="G731" s="433"/>
      <c r="H731" s="433"/>
      <c r="I731" s="433"/>
      <c r="J731" s="433"/>
      <c r="K731" s="433"/>
      <c r="L731" s="433"/>
      <c r="M731" s="433"/>
      <c r="N731" s="433"/>
      <c r="O731" s="433"/>
      <c r="P731" s="433"/>
      <c r="Q731" s="433"/>
      <c r="R731" s="433"/>
      <c r="S731" s="433"/>
      <c r="T731" s="433"/>
      <c r="U731" s="433"/>
      <c r="V731" s="433"/>
      <c r="W731" s="433"/>
      <c r="X731" s="433"/>
      <c r="Y731" s="433"/>
      <c r="Z731" s="433"/>
    </row>
    <row r="732">
      <c r="A732" s="433"/>
      <c r="B732" s="433"/>
      <c r="C732" s="247"/>
      <c r="D732" s="433"/>
      <c r="E732" s="433"/>
      <c r="F732" s="433"/>
      <c r="G732" s="433"/>
      <c r="H732" s="433"/>
      <c r="I732" s="433"/>
      <c r="J732" s="433"/>
      <c r="K732" s="433"/>
      <c r="L732" s="433"/>
      <c r="M732" s="433"/>
      <c r="N732" s="433"/>
      <c r="O732" s="433"/>
      <c r="P732" s="433"/>
      <c r="Q732" s="433"/>
      <c r="R732" s="433"/>
      <c r="S732" s="433"/>
      <c r="T732" s="433"/>
      <c r="U732" s="433"/>
      <c r="V732" s="433"/>
      <c r="W732" s="433"/>
      <c r="X732" s="433"/>
      <c r="Y732" s="433"/>
      <c r="Z732" s="433"/>
    </row>
    <row r="733">
      <c r="A733" s="433"/>
      <c r="B733" s="433"/>
      <c r="C733" s="247"/>
      <c r="D733" s="433"/>
      <c r="E733" s="433"/>
      <c r="F733" s="433"/>
      <c r="G733" s="433"/>
      <c r="H733" s="433"/>
      <c r="I733" s="433"/>
      <c r="J733" s="433"/>
      <c r="K733" s="433"/>
      <c r="L733" s="433"/>
      <c r="M733" s="433"/>
      <c r="N733" s="433"/>
      <c r="O733" s="433"/>
      <c r="P733" s="433"/>
      <c r="Q733" s="433"/>
      <c r="R733" s="433"/>
      <c r="S733" s="433"/>
      <c r="T733" s="433"/>
      <c r="U733" s="433"/>
      <c r="V733" s="433"/>
      <c r="W733" s="433"/>
      <c r="X733" s="433"/>
      <c r="Y733" s="433"/>
      <c r="Z733" s="433"/>
    </row>
    <row r="734">
      <c r="A734" s="433"/>
      <c r="B734" s="433"/>
      <c r="C734" s="247"/>
      <c r="D734" s="433"/>
      <c r="E734" s="433"/>
      <c r="F734" s="433"/>
      <c r="G734" s="433"/>
      <c r="H734" s="433"/>
      <c r="I734" s="433"/>
      <c r="J734" s="433"/>
      <c r="K734" s="433"/>
      <c r="L734" s="433"/>
      <c r="M734" s="433"/>
      <c r="N734" s="433"/>
      <c r="O734" s="433"/>
      <c r="P734" s="433"/>
      <c r="Q734" s="433"/>
      <c r="R734" s="433"/>
      <c r="S734" s="433"/>
      <c r="T734" s="433"/>
      <c r="U734" s="433"/>
      <c r="V734" s="433"/>
      <c r="W734" s="433"/>
      <c r="X734" s="433"/>
      <c r="Y734" s="433"/>
      <c r="Z734" s="433"/>
    </row>
    <row r="735">
      <c r="A735" s="433"/>
      <c r="B735" s="433"/>
      <c r="C735" s="247"/>
      <c r="D735" s="433"/>
      <c r="E735" s="433"/>
      <c r="F735" s="433"/>
      <c r="G735" s="433"/>
      <c r="H735" s="433"/>
      <c r="I735" s="433"/>
      <c r="J735" s="433"/>
      <c r="K735" s="433"/>
      <c r="L735" s="433"/>
      <c r="M735" s="433"/>
      <c r="N735" s="433"/>
      <c r="O735" s="433"/>
      <c r="P735" s="433"/>
      <c r="Q735" s="433"/>
      <c r="R735" s="433"/>
      <c r="S735" s="433"/>
      <c r="T735" s="433"/>
      <c r="U735" s="433"/>
      <c r="V735" s="433"/>
      <c r="W735" s="433"/>
      <c r="X735" s="433"/>
      <c r="Y735" s="433"/>
      <c r="Z735" s="433"/>
    </row>
    <row r="736">
      <c r="A736" s="433"/>
      <c r="B736" s="433"/>
      <c r="C736" s="247"/>
      <c r="D736" s="433"/>
      <c r="E736" s="433"/>
      <c r="F736" s="433"/>
      <c r="G736" s="433"/>
      <c r="H736" s="433"/>
      <c r="I736" s="433"/>
      <c r="J736" s="433"/>
      <c r="K736" s="433"/>
      <c r="L736" s="433"/>
      <c r="M736" s="433"/>
      <c r="N736" s="433"/>
      <c r="O736" s="433"/>
      <c r="P736" s="433"/>
      <c r="Q736" s="433"/>
      <c r="R736" s="433"/>
      <c r="S736" s="433"/>
      <c r="T736" s="433"/>
      <c r="U736" s="433"/>
      <c r="V736" s="433"/>
      <c r="W736" s="433"/>
      <c r="X736" s="433"/>
      <c r="Y736" s="433"/>
      <c r="Z736" s="433"/>
    </row>
    <row r="737">
      <c r="A737" s="433"/>
      <c r="B737" s="433"/>
      <c r="C737" s="247"/>
      <c r="D737" s="433"/>
      <c r="E737" s="433"/>
      <c r="F737" s="433"/>
      <c r="G737" s="433"/>
      <c r="H737" s="433"/>
      <c r="I737" s="433"/>
      <c r="J737" s="433"/>
      <c r="K737" s="433"/>
      <c r="L737" s="433"/>
      <c r="M737" s="433"/>
      <c r="N737" s="433"/>
      <c r="O737" s="433"/>
      <c r="P737" s="433"/>
      <c r="Q737" s="433"/>
      <c r="R737" s="433"/>
      <c r="S737" s="433"/>
      <c r="T737" s="433"/>
      <c r="U737" s="433"/>
      <c r="V737" s="433"/>
      <c r="W737" s="433"/>
      <c r="X737" s="433"/>
      <c r="Y737" s="433"/>
      <c r="Z737" s="433"/>
    </row>
    <row r="738">
      <c r="A738" s="433"/>
      <c r="B738" s="433"/>
      <c r="C738" s="247"/>
      <c r="D738" s="433"/>
      <c r="E738" s="433"/>
      <c r="F738" s="433"/>
      <c r="G738" s="433"/>
      <c r="H738" s="433"/>
      <c r="I738" s="433"/>
      <c r="J738" s="433"/>
      <c r="K738" s="433"/>
      <c r="L738" s="433"/>
      <c r="M738" s="433"/>
      <c r="N738" s="433"/>
      <c r="O738" s="433"/>
      <c r="P738" s="433"/>
      <c r="Q738" s="433"/>
      <c r="R738" s="433"/>
      <c r="S738" s="433"/>
      <c r="T738" s="433"/>
      <c r="U738" s="433"/>
      <c r="V738" s="433"/>
      <c r="W738" s="433"/>
      <c r="X738" s="433"/>
      <c r="Y738" s="433"/>
      <c r="Z738" s="433"/>
    </row>
    <row r="739">
      <c r="A739" s="433"/>
      <c r="B739" s="433"/>
      <c r="C739" s="247"/>
      <c r="D739" s="433"/>
      <c r="E739" s="433"/>
      <c r="F739" s="433"/>
      <c r="G739" s="433"/>
      <c r="H739" s="433"/>
      <c r="I739" s="433"/>
      <c r="J739" s="433"/>
      <c r="K739" s="433"/>
      <c r="L739" s="433"/>
      <c r="M739" s="433"/>
      <c r="N739" s="433"/>
      <c r="O739" s="433"/>
      <c r="P739" s="433"/>
      <c r="Q739" s="433"/>
      <c r="R739" s="433"/>
      <c r="S739" s="433"/>
      <c r="T739" s="433"/>
      <c r="U739" s="433"/>
      <c r="V739" s="433"/>
      <c r="W739" s="433"/>
      <c r="X739" s="433"/>
      <c r="Y739" s="433"/>
      <c r="Z739" s="433"/>
    </row>
    <row r="740">
      <c r="A740" s="433"/>
      <c r="B740" s="433"/>
      <c r="C740" s="247"/>
      <c r="D740" s="433"/>
      <c r="E740" s="433"/>
      <c r="F740" s="433"/>
      <c r="G740" s="433"/>
      <c r="H740" s="433"/>
      <c r="I740" s="433"/>
      <c r="J740" s="433"/>
      <c r="K740" s="433"/>
      <c r="L740" s="433"/>
      <c r="M740" s="433"/>
      <c r="N740" s="433"/>
      <c r="O740" s="433"/>
      <c r="P740" s="433"/>
      <c r="Q740" s="433"/>
      <c r="R740" s="433"/>
      <c r="S740" s="433"/>
      <c r="T740" s="433"/>
      <c r="U740" s="433"/>
      <c r="V740" s="433"/>
      <c r="W740" s="433"/>
      <c r="X740" s="433"/>
      <c r="Y740" s="433"/>
      <c r="Z740" s="433"/>
    </row>
    <row r="741">
      <c r="A741" s="433"/>
      <c r="B741" s="433"/>
      <c r="C741" s="247"/>
      <c r="D741" s="433"/>
      <c r="E741" s="433"/>
      <c r="F741" s="433"/>
      <c r="G741" s="433"/>
      <c r="H741" s="433"/>
      <c r="I741" s="433"/>
      <c r="J741" s="433"/>
      <c r="K741" s="433"/>
      <c r="L741" s="433"/>
      <c r="M741" s="433"/>
      <c r="N741" s="433"/>
      <c r="O741" s="433"/>
      <c r="P741" s="433"/>
      <c r="Q741" s="433"/>
      <c r="R741" s="433"/>
      <c r="S741" s="433"/>
      <c r="T741" s="433"/>
      <c r="U741" s="433"/>
      <c r="V741" s="433"/>
      <c r="W741" s="433"/>
      <c r="X741" s="433"/>
      <c r="Y741" s="433"/>
      <c r="Z741" s="433"/>
    </row>
    <row r="742">
      <c r="A742" s="433"/>
      <c r="B742" s="433"/>
      <c r="C742" s="247"/>
      <c r="D742" s="433"/>
      <c r="E742" s="433"/>
      <c r="F742" s="433"/>
      <c r="G742" s="433"/>
      <c r="H742" s="433"/>
      <c r="I742" s="433"/>
      <c r="J742" s="433"/>
      <c r="K742" s="433"/>
      <c r="L742" s="433"/>
      <c r="M742" s="433"/>
      <c r="N742" s="433"/>
      <c r="O742" s="433"/>
      <c r="P742" s="433"/>
      <c r="Q742" s="433"/>
      <c r="R742" s="433"/>
      <c r="S742" s="433"/>
      <c r="T742" s="433"/>
      <c r="U742" s="433"/>
      <c r="V742" s="433"/>
      <c r="W742" s="433"/>
      <c r="X742" s="433"/>
      <c r="Y742" s="433"/>
      <c r="Z742" s="433"/>
    </row>
    <row r="743">
      <c r="A743" s="433"/>
      <c r="B743" s="433"/>
      <c r="C743" s="247"/>
      <c r="D743" s="433"/>
      <c r="E743" s="433"/>
      <c r="F743" s="433"/>
      <c r="G743" s="433"/>
      <c r="H743" s="433"/>
      <c r="I743" s="433"/>
      <c r="J743" s="433"/>
      <c r="K743" s="433"/>
      <c r="L743" s="433"/>
      <c r="M743" s="433"/>
      <c r="N743" s="433"/>
      <c r="O743" s="433"/>
      <c r="P743" s="433"/>
      <c r="Q743" s="433"/>
      <c r="R743" s="433"/>
      <c r="S743" s="433"/>
      <c r="T743" s="433"/>
      <c r="U743" s="433"/>
      <c r="V743" s="433"/>
      <c r="W743" s="433"/>
      <c r="X743" s="433"/>
      <c r="Y743" s="433"/>
      <c r="Z743" s="433"/>
    </row>
    <row r="744">
      <c r="A744" s="433"/>
      <c r="B744" s="433"/>
      <c r="C744" s="247"/>
      <c r="D744" s="433"/>
      <c r="E744" s="433"/>
      <c r="F744" s="433"/>
      <c r="G744" s="433"/>
      <c r="H744" s="433"/>
      <c r="I744" s="433"/>
      <c r="J744" s="433"/>
      <c r="K744" s="433"/>
      <c r="L744" s="433"/>
      <c r="M744" s="433"/>
      <c r="N744" s="433"/>
      <c r="O744" s="433"/>
      <c r="P744" s="433"/>
      <c r="Q744" s="433"/>
      <c r="R744" s="433"/>
      <c r="S744" s="433"/>
      <c r="T744" s="433"/>
      <c r="U744" s="433"/>
      <c r="V744" s="433"/>
      <c r="W744" s="433"/>
      <c r="X744" s="433"/>
      <c r="Y744" s="433"/>
      <c r="Z744" s="433"/>
    </row>
    <row r="745">
      <c r="A745" s="433"/>
      <c r="B745" s="433"/>
      <c r="C745" s="247"/>
      <c r="D745" s="433"/>
      <c r="E745" s="433"/>
      <c r="F745" s="433"/>
      <c r="G745" s="433"/>
      <c r="H745" s="433"/>
      <c r="I745" s="433"/>
      <c r="J745" s="433"/>
      <c r="K745" s="433"/>
      <c r="L745" s="433"/>
      <c r="M745" s="433"/>
      <c r="N745" s="433"/>
      <c r="O745" s="433"/>
      <c r="P745" s="433"/>
      <c r="Q745" s="433"/>
      <c r="R745" s="433"/>
      <c r="S745" s="433"/>
      <c r="T745" s="433"/>
      <c r="U745" s="433"/>
      <c r="V745" s="433"/>
      <c r="W745" s="433"/>
      <c r="X745" s="433"/>
      <c r="Y745" s="433"/>
      <c r="Z745" s="433"/>
    </row>
    <row r="746">
      <c r="A746" s="433"/>
      <c r="B746" s="433"/>
      <c r="C746" s="247"/>
      <c r="D746" s="433"/>
      <c r="E746" s="433"/>
      <c r="F746" s="433"/>
      <c r="G746" s="433"/>
      <c r="H746" s="433"/>
      <c r="I746" s="433"/>
      <c r="J746" s="433"/>
      <c r="K746" s="433"/>
      <c r="L746" s="433"/>
      <c r="M746" s="433"/>
      <c r="N746" s="433"/>
      <c r="O746" s="433"/>
      <c r="P746" s="433"/>
      <c r="Q746" s="433"/>
      <c r="R746" s="433"/>
      <c r="S746" s="433"/>
      <c r="T746" s="433"/>
      <c r="U746" s="433"/>
      <c r="V746" s="433"/>
      <c r="W746" s="433"/>
      <c r="X746" s="433"/>
      <c r="Y746" s="433"/>
      <c r="Z746" s="433"/>
    </row>
    <row r="747">
      <c r="A747" s="433"/>
      <c r="B747" s="433"/>
      <c r="C747" s="247"/>
      <c r="D747" s="433"/>
      <c r="E747" s="433"/>
      <c r="F747" s="433"/>
      <c r="G747" s="433"/>
      <c r="H747" s="433"/>
      <c r="I747" s="433"/>
      <c r="J747" s="433"/>
      <c r="K747" s="433"/>
      <c r="L747" s="433"/>
      <c r="M747" s="433"/>
      <c r="N747" s="433"/>
      <c r="O747" s="433"/>
      <c r="P747" s="433"/>
      <c r="Q747" s="433"/>
      <c r="R747" s="433"/>
      <c r="S747" s="433"/>
      <c r="T747" s="433"/>
      <c r="U747" s="433"/>
      <c r="V747" s="433"/>
      <c r="W747" s="433"/>
      <c r="X747" s="433"/>
      <c r="Y747" s="433"/>
      <c r="Z747" s="433"/>
    </row>
    <row r="748">
      <c r="A748" s="433"/>
      <c r="B748" s="433"/>
      <c r="C748" s="247"/>
      <c r="D748" s="433"/>
      <c r="E748" s="433"/>
      <c r="F748" s="433"/>
      <c r="G748" s="433"/>
      <c r="H748" s="433"/>
      <c r="I748" s="433"/>
      <c r="J748" s="433"/>
      <c r="K748" s="433"/>
      <c r="L748" s="433"/>
      <c r="M748" s="433"/>
      <c r="N748" s="433"/>
      <c r="O748" s="433"/>
      <c r="P748" s="433"/>
      <c r="Q748" s="433"/>
      <c r="R748" s="433"/>
      <c r="S748" s="433"/>
      <c r="T748" s="433"/>
      <c r="U748" s="433"/>
      <c r="V748" s="433"/>
      <c r="W748" s="433"/>
      <c r="X748" s="433"/>
      <c r="Y748" s="433"/>
      <c r="Z748" s="433"/>
    </row>
    <row r="749">
      <c r="A749" s="433"/>
      <c r="B749" s="433"/>
      <c r="C749" s="247"/>
      <c r="D749" s="433"/>
      <c r="E749" s="433"/>
      <c r="F749" s="433"/>
      <c r="G749" s="433"/>
      <c r="H749" s="433"/>
      <c r="I749" s="433"/>
      <c r="J749" s="433"/>
      <c r="K749" s="433"/>
      <c r="L749" s="433"/>
      <c r="M749" s="433"/>
      <c r="N749" s="433"/>
      <c r="O749" s="433"/>
      <c r="P749" s="433"/>
      <c r="Q749" s="433"/>
      <c r="R749" s="433"/>
      <c r="S749" s="433"/>
      <c r="T749" s="433"/>
      <c r="U749" s="433"/>
      <c r="V749" s="433"/>
      <c r="W749" s="433"/>
      <c r="X749" s="433"/>
      <c r="Y749" s="433"/>
      <c r="Z749" s="433"/>
    </row>
    <row r="750">
      <c r="A750" s="433"/>
      <c r="B750" s="433"/>
      <c r="C750" s="247"/>
      <c r="D750" s="433"/>
      <c r="E750" s="433"/>
      <c r="F750" s="433"/>
      <c r="G750" s="433"/>
      <c r="H750" s="433"/>
      <c r="I750" s="433"/>
      <c r="J750" s="433"/>
      <c r="K750" s="433"/>
      <c r="L750" s="433"/>
      <c r="M750" s="433"/>
      <c r="N750" s="433"/>
      <c r="O750" s="433"/>
      <c r="P750" s="433"/>
      <c r="Q750" s="433"/>
      <c r="R750" s="433"/>
      <c r="S750" s="433"/>
      <c r="T750" s="433"/>
      <c r="U750" s="433"/>
      <c r="V750" s="433"/>
      <c r="W750" s="433"/>
      <c r="X750" s="433"/>
      <c r="Y750" s="433"/>
      <c r="Z750" s="433"/>
    </row>
    <row r="751">
      <c r="A751" s="433"/>
      <c r="B751" s="433"/>
      <c r="C751" s="247"/>
      <c r="D751" s="433"/>
      <c r="E751" s="433"/>
      <c r="F751" s="433"/>
      <c r="G751" s="433"/>
      <c r="H751" s="433"/>
      <c r="I751" s="433"/>
      <c r="J751" s="433"/>
      <c r="K751" s="433"/>
      <c r="L751" s="433"/>
      <c r="M751" s="433"/>
      <c r="N751" s="433"/>
      <c r="O751" s="433"/>
      <c r="P751" s="433"/>
      <c r="Q751" s="433"/>
      <c r="R751" s="433"/>
      <c r="S751" s="433"/>
      <c r="T751" s="433"/>
      <c r="U751" s="433"/>
      <c r="V751" s="433"/>
      <c r="W751" s="433"/>
      <c r="X751" s="433"/>
      <c r="Y751" s="433"/>
      <c r="Z751" s="433"/>
    </row>
    <row r="752">
      <c r="A752" s="433"/>
      <c r="B752" s="433"/>
      <c r="C752" s="247"/>
      <c r="D752" s="433"/>
      <c r="E752" s="433"/>
      <c r="F752" s="433"/>
      <c r="G752" s="433"/>
      <c r="H752" s="433"/>
      <c r="I752" s="433"/>
      <c r="J752" s="433"/>
      <c r="K752" s="433"/>
      <c r="L752" s="433"/>
      <c r="M752" s="433"/>
      <c r="N752" s="433"/>
      <c r="O752" s="433"/>
      <c r="P752" s="433"/>
      <c r="Q752" s="433"/>
      <c r="R752" s="433"/>
      <c r="S752" s="433"/>
      <c r="T752" s="433"/>
      <c r="U752" s="433"/>
      <c r="V752" s="433"/>
      <c r="W752" s="433"/>
      <c r="X752" s="433"/>
      <c r="Y752" s="433"/>
      <c r="Z752" s="433"/>
    </row>
    <row r="753">
      <c r="A753" s="433"/>
      <c r="B753" s="433"/>
      <c r="C753" s="247"/>
      <c r="D753" s="433"/>
      <c r="E753" s="433"/>
      <c r="F753" s="433"/>
      <c r="G753" s="433"/>
      <c r="H753" s="433"/>
      <c r="I753" s="433"/>
      <c r="J753" s="433"/>
      <c r="K753" s="433"/>
      <c r="L753" s="433"/>
      <c r="M753" s="433"/>
      <c r="N753" s="433"/>
      <c r="O753" s="433"/>
      <c r="P753" s="433"/>
      <c r="Q753" s="433"/>
      <c r="R753" s="433"/>
      <c r="S753" s="433"/>
      <c r="T753" s="433"/>
      <c r="U753" s="433"/>
      <c r="V753" s="433"/>
      <c r="W753" s="433"/>
      <c r="X753" s="433"/>
      <c r="Y753" s="433"/>
      <c r="Z753" s="433"/>
    </row>
    <row r="754">
      <c r="A754" s="433"/>
      <c r="B754" s="433"/>
      <c r="C754" s="247"/>
      <c r="D754" s="433"/>
      <c r="E754" s="433"/>
      <c r="F754" s="433"/>
      <c r="G754" s="433"/>
      <c r="H754" s="433"/>
      <c r="I754" s="433"/>
      <c r="J754" s="433"/>
      <c r="K754" s="433"/>
      <c r="L754" s="433"/>
      <c r="M754" s="433"/>
      <c r="N754" s="433"/>
      <c r="O754" s="433"/>
      <c r="P754" s="433"/>
      <c r="Q754" s="433"/>
      <c r="R754" s="433"/>
      <c r="S754" s="433"/>
      <c r="T754" s="433"/>
      <c r="U754" s="433"/>
      <c r="V754" s="433"/>
      <c r="W754" s="433"/>
      <c r="X754" s="433"/>
      <c r="Y754" s="433"/>
      <c r="Z754" s="433"/>
    </row>
    <row r="755">
      <c r="A755" s="433"/>
      <c r="B755" s="433"/>
      <c r="C755" s="247"/>
      <c r="D755" s="433"/>
      <c r="E755" s="433"/>
      <c r="F755" s="433"/>
      <c r="G755" s="433"/>
      <c r="H755" s="433"/>
      <c r="I755" s="433"/>
      <c r="J755" s="433"/>
      <c r="K755" s="433"/>
      <c r="L755" s="433"/>
      <c r="M755" s="433"/>
      <c r="N755" s="433"/>
      <c r="O755" s="433"/>
      <c r="P755" s="433"/>
      <c r="Q755" s="433"/>
      <c r="R755" s="433"/>
      <c r="S755" s="433"/>
      <c r="T755" s="433"/>
      <c r="U755" s="433"/>
      <c r="V755" s="433"/>
      <c r="W755" s="433"/>
      <c r="X755" s="433"/>
      <c r="Y755" s="433"/>
      <c r="Z755" s="433"/>
    </row>
    <row r="756">
      <c r="A756" s="433"/>
      <c r="B756" s="433"/>
      <c r="C756" s="247"/>
      <c r="D756" s="433"/>
      <c r="E756" s="433"/>
      <c r="F756" s="433"/>
      <c r="G756" s="433"/>
      <c r="H756" s="433"/>
      <c r="I756" s="433"/>
      <c r="J756" s="433"/>
      <c r="K756" s="433"/>
      <c r="L756" s="433"/>
      <c r="M756" s="433"/>
      <c r="N756" s="433"/>
      <c r="O756" s="433"/>
      <c r="P756" s="433"/>
      <c r="Q756" s="433"/>
      <c r="R756" s="433"/>
      <c r="S756" s="433"/>
      <c r="T756" s="433"/>
      <c r="U756" s="433"/>
      <c r="V756" s="433"/>
      <c r="W756" s="433"/>
      <c r="X756" s="433"/>
      <c r="Y756" s="433"/>
      <c r="Z756" s="433"/>
    </row>
    <row r="757">
      <c r="A757" s="433"/>
      <c r="B757" s="433"/>
      <c r="C757" s="247"/>
      <c r="D757" s="433"/>
      <c r="E757" s="433"/>
      <c r="F757" s="433"/>
      <c r="G757" s="433"/>
      <c r="H757" s="433"/>
      <c r="I757" s="433"/>
      <c r="J757" s="433"/>
      <c r="K757" s="433"/>
      <c r="L757" s="433"/>
      <c r="M757" s="433"/>
      <c r="N757" s="433"/>
      <c r="O757" s="433"/>
      <c r="P757" s="433"/>
      <c r="Q757" s="433"/>
      <c r="R757" s="433"/>
      <c r="S757" s="433"/>
      <c r="T757" s="433"/>
      <c r="U757" s="433"/>
      <c r="V757" s="433"/>
      <c r="W757" s="433"/>
      <c r="X757" s="433"/>
      <c r="Y757" s="433"/>
      <c r="Z757" s="433"/>
    </row>
    <row r="758">
      <c r="A758" s="433"/>
      <c r="B758" s="433"/>
      <c r="C758" s="247"/>
      <c r="D758" s="433"/>
      <c r="E758" s="433"/>
      <c r="F758" s="433"/>
      <c r="G758" s="433"/>
      <c r="H758" s="433"/>
      <c r="I758" s="433"/>
      <c r="J758" s="433"/>
      <c r="K758" s="433"/>
      <c r="L758" s="433"/>
      <c r="M758" s="433"/>
      <c r="N758" s="433"/>
      <c r="O758" s="433"/>
      <c r="P758" s="433"/>
      <c r="Q758" s="433"/>
      <c r="R758" s="433"/>
      <c r="S758" s="433"/>
      <c r="T758" s="433"/>
      <c r="U758" s="433"/>
      <c r="V758" s="433"/>
      <c r="W758" s="433"/>
      <c r="X758" s="433"/>
      <c r="Y758" s="433"/>
      <c r="Z758" s="433"/>
    </row>
    <row r="759">
      <c r="A759" s="433"/>
      <c r="B759" s="433"/>
      <c r="C759" s="247"/>
      <c r="D759" s="433"/>
      <c r="E759" s="433"/>
      <c r="F759" s="433"/>
      <c r="G759" s="433"/>
      <c r="H759" s="433"/>
      <c r="I759" s="433"/>
      <c r="J759" s="433"/>
      <c r="K759" s="433"/>
      <c r="L759" s="433"/>
      <c r="M759" s="433"/>
      <c r="N759" s="433"/>
      <c r="O759" s="433"/>
      <c r="P759" s="433"/>
      <c r="Q759" s="433"/>
      <c r="R759" s="433"/>
      <c r="S759" s="433"/>
      <c r="T759" s="433"/>
      <c r="U759" s="433"/>
      <c r="V759" s="433"/>
      <c r="W759" s="433"/>
      <c r="X759" s="433"/>
      <c r="Y759" s="433"/>
      <c r="Z759" s="433"/>
    </row>
    <row r="760">
      <c r="A760" s="433"/>
      <c r="B760" s="433"/>
      <c r="C760" s="247"/>
      <c r="D760" s="433"/>
      <c r="E760" s="433"/>
      <c r="F760" s="433"/>
      <c r="G760" s="433"/>
      <c r="H760" s="433"/>
      <c r="I760" s="433"/>
      <c r="J760" s="433"/>
      <c r="K760" s="433"/>
      <c r="L760" s="433"/>
      <c r="M760" s="433"/>
      <c r="N760" s="433"/>
      <c r="O760" s="433"/>
      <c r="P760" s="433"/>
      <c r="Q760" s="433"/>
      <c r="R760" s="433"/>
      <c r="S760" s="433"/>
      <c r="T760" s="433"/>
      <c r="U760" s="433"/>
      <c r="V760" s="433"/>
      <c r="W760" s="433"/>
      <c r="X760" s="433"/>
      <c r="Y760" s="433"/>
      <c r="Z760" s="433"/>
    </row>
    <row r="761">
      <c r="A761" s="433"/>
      <c r="B761" s="433"/>
      <c r="C761" s="247"/>
      <c r="D761" s="433"/>
      <c r="E761" s="433"/>
      <c r="F761" s="433"/>
      <c r="G761" s="433"/>
      <c r="H761" s="433"/>
      <c r="I761" s="433"/>
      <c r="J761" s="433"/>
      <c r="K761" s="433"/>
      <c r="L761" s="433"/>
      <c r="M761" s="433"/>
      <c r="N761" s="433"/>
      <c r="O761" s="433"/>
      <c r="P761" s="433"/>
      <c r="Q761" s="433"/>
      <c r="R761" s="433"/>
      <c r="S761" s="433"/>
      <c r="T761" s="433"/>
      <c r="U761" s="433"/>
      <c r="V761" s="433"/>
      <c r="W761" s="433"/>
      <c r="X761" s="433"/>
      <c r="Y761" s="433"/>
      <c r="Z761" s="433"/>
    </row>
    <row r="762">
      <c r="A762" s="433"/>
      <c r="B762" s="433"/>
      <c r="C762" s="247"/>
      <c r="D762" s="433"/>
      <c r="E762" s="433"/>
      <c r="F762" s="433"/>
      <c r="G762" s="433"/>
      <c r="H762" s="433"/>
      <c r="I762" s="433"/>
      <c r="J762" s="433"/>
      <c r="K762" s="433"/>
      <c r="L762" s="433"/>
      <c r="M762" s="433"/>
      <c r="N762" s="433"/>
      <c r="O762" s="433"/>
      <c r="P762" s="433"/>
      <c r="Q762" s="433"/>
      <c r="R762" s="433"/>
      <c r="S762" s="433"/>
      <c r="T762" s="433"/>
      <c r="U762" s="433"/>
      <c r="V762" s="433"/>
      <c r="W762" s="433"/>
      <c r="X762" s="433"/>
      <c r="Y762" s="433"/>
      <c r="Z762" s="433"/>
    </row>
    <row r="763">
      <c r="A763" s="433"/>
      <c r="B763" s="433"/>
      <c r="C763" s="247"/>
      <c r="D763" s="433"/>
      <c r="E763" s="433"/>
      <c r="F763" s="433"/>
      <c r="G763" s="433"/>
      <c r="H763" s="433"/>
      <c r="I763" s="433"/>
      <c r="J763" s="433"/>
      <c r="K763" s="433"/>
      <c r="L763" s="433"/>
      <c r="M763" s="433"/>
      <c r="N763" s="433"/>
      <c r="O763" s="433"/>
      <c r="P763" s="433"/>
      <c r="Q763" s="433"/>
      <c r="R763" s="433"/>
      <c r="S763" s="433"/>
      <c r="T763" s="433"/>
      <c r="U763" s="433"/>
      <c r="V763" s="433"/>
      <c r="W763" s="433"/>
      <c r="X763" s="433"/>
      <c r="Y763" s="433"/>
      <c r="Z763" s="433"/>
    </row>
    <row r="764">
      <c r="A764" s="433"/>
      <c r="B764" s="433"/>
      <c r="C764" s="247"/>
      <c r="D764" s="433"/>
      <c r="E764" s="433"/>
      <c r="F764" s="433"/>
      <c r="G764" s="433"/>
      <c r="H764" s="433"/>
      <c r="I764" s="433"/>
      <c r="J764" s="433"/>
      <c r="K764" s="433"/>
      <c r="L764" s="433"/>
      <c r="M764" s="433"/>
      <c r="N764" s="433"/>
      <c r="O764" s="433"/>
      <c r="P764" s="433"/>
      <c r="Q764" s="433"/>
      <c r="R764" s="433"/>
      <c r="S764" s="433"/>
      <c r="T764" s="433"/>
      <c r="U764" s="433"/>
      <c r="V764" s="433"/>
      <c r="W764" s="433"/>
      <c r="X764" s="433"/>
      <c r="Y764" s="433"/>
      <c r="Z764" s="433"/>
    </row>
    <row r="765">
      <c r="A765" s="433"/>
      <c r="B765" s="433"/>
      <c r="C765" s="247"/>
      <c r="D765" s="433"/>
      <c r="E765" s="433"/>
      <c r="F765" s="433"/>
      <c r="G765" s="433"/>
      <c r="H765" s="433"/>
      <c r="I765" s="433"/>
      <c r="J765" s="433"/>
      <c r="K765" s="433"/>
      <c r="L765" s="433"/>
      <c r="M765" s="433"/>
      <c r="N765" s="433"/>
      <c r="O765" s="433"/>
      <c r="P765" s="433"/>
      <c r="Q765" s="433"/>
      <c r="R765" s="433"/>
      <c r="S765" s="433"/>
      <c r="T765" s="433"/>
      <c r="U765" s="433"/>
      <c r="V765" s="433"/>
      <c r="W765" s="433"/>
      <c r="X765" s="433"/>
      <c r="Y765" s="433"/>
      <c r="Z765" s="433"/>
    </row>
    <row r="766">
      <c r="A766" s="433"/>
      <c r="B766" s="433"/>
      <c r="C766" s="247"/>
      <c r="D766" s="433"/>
      <c r="E766" s="433"/>
      <c r="F766" s="433"/>
      <c r="G766" s="433"/>
      <c r="H766" s="433"/>
      <c r="I766" s="433"/>
      <c r="J766" s="433"/>
      <c r="K766" s="433"/>
      <c r="L766" s="433"/>
      <c r="M766" s="433"/>
      <c r="N766" s="433"/>
      <c r="O766" s="433"/>
      <c r="P766" s="433"/>
      <c r="Q766" s="433"/>
      <c r="R766" s="433"/>
      <c r="S766" s="433"/>
      <c r="T766" s="433"/>
      <c r="U766" s="433"/>
      <c r="V766" s="433"/>
      <c r="W766" s="433"/>
      <c r="X766" s="433"/>
      <c r="Y766" s="433"/>
      <c r="Z766" s="433"/>
    </row>
    <row r="767">
      <c r="A767" s="433"/>
      <c r="B767" s="433"/>
      <c r="C767" s="247"/>
      <c r="D767" s="433"/>
      <c r="E767" s="433"/>
      <c r="F767" s="433"/>
      <c r="G767" s="433"/>
      <c r="H767" s="433"/>
      <c r="I767" s="433"/>
      <c r="J767" s="433"/>
      <c r="K767" s="433"/>
      <c r="L767" s="433"/>
      <c r="M767" s="433"/>
      <c r="N767" s="433"/>
      <c r="O767" s="433"/>
      <c r="P767" s="433"/>
      <c r="Q767" s="433"/>
      <c r="R767" s="433"/>
      <c r="S767" s="433"/>
      <c r="T767" s="433"/>
      <c r="U767" s="433"/>
      <c r="V767" s="433"/>
      <c r="W767" s="433"/>
      <c r="X767" s="433"/>
      <c r="Y767" s="433"/>
      <c r="Z767" s="433"/>
    </row>
    <row r="768">
      <c r="A768" s="433"/>
      <c r="B768" s="433"/>
      <c r="C768" s="247"/>
      <c r="D768" s="433"/>
      <c r="E768" s="433"/>
      <c r="F768" s="433"/>
      <c r="G768" s="433"/>
      <c r="H768" s="433"/>
      <c r="I768" s="433"/>
      <c r="J768" s="433"/>
      <c r="K768" s="433"/>
      <c r="L768" s="433"/>
      <c r="M768" s="433"/>
      <c r="N768" s="433"/>
      <c r="O768" s="433"/>
      <c r="P768" s="433"/>
      <c r="Q768" s="433"/>
      <c r="R768" s="433"/>
      <c r="S768" s="433"/>
      <c r="T768" s="433"/>
      <c r="U768" s="433"/>
      <c r="V768" s="433"/>
      <c r="W768" s="433"/>
      <c r="X768" s="433"/>
      <c r="Y768" s="433"/>
      <c r="Z768" s="433"/>
    </row>
    <row r="769">
      <c r="A769" s="433"/>
      <c r="B769" s="433"/>
      <c r="C769" s="247"/>
      <c r="D769" s="433"/>
      <c r="E769" s="433"/>
      <c r="F769" s="433"/>
      <c r="G769" s="433"/>
      <c r="H769" s="433"/>
      <c r="I769" s="433"/>
      <c r="J769" s="433"/>
      <c r="K769" s="433"/>
      <c r="L769" s="433"/>
      <c r="M769" s="433"/>
      <c r="N769" s="433"/>
      <c r="O769" s="433"/>
      <c r="P769" s="433"/>
      <c r="Q769" s="433"/>
      <c r="R769" s="433"/>
      <c r="S769" s="433"/>
      <c r="T769" s="433"/>
      <c r="U769" s="433"/>
      <c r="V769" s="433"/>
      <c r="W769" s="433"/>
      <c r="X769" s="433"/>
      <c r="Y769" s="433"/>
      <c r="Z769" s="433"/>
    </row>
    <row r="770">
      <c r="A770" s="433"/>
      <c r="B770" s="433"/>
      <c r="C770" s="247"/>
      <c r="D770" s="433"/>
      <c r="E770" s="433"/>
      <c r="F770" s="433"/>
      <c r="G770" s="433"/>
      <c r="H770" s="433"/>
      <c r="I770" s="433"/>
      <c r="J770" s="433"/>
      <c r="K770" s="433"/>
      <c r="L770" s="433"/>
      <c r="M770" s="433"/>
      <c r="N770" s="433"/>
      <c r="O770" s="433"/>
      <c r="P770" s="433"/>
      <c r="Q770" s="433"/>
      <c r="R770" s="433"/>
      <c r="S770" s="433"/>
      <c r="T770" s="433"/>
      <c r="U770" s="433"/>
      <c r="V770" s="433"/>
      <c r="W770" s="433"/>
      <c r="X770" s="433"/>
      <c r="Y770" s="433"/>
      <c r="Z770" s="433"/>
    </row>
    <row r="771">
      <c r="A771" s="433"/>
      <c r="B771" s="433"/>
      <c r="C771" s="247"/>
      <c r="D771" s="433"/>
      <c r="E771" s="433"/>
      <c r="F771" s="433"/>
      <c r="G771" s="433"/>
      <c r="H771" s="433"/>
      <c r="I771" s="433"/>
      <c r="J771" s="433"/>
      <c r="K771" s="433"/>
      <c r="L771" s="433"/>
      <c r="M771" s="433"/>
      <c r="N771" s="433"/>
      <c r="O771" s="433"/>
      <c r="P771" s="433"/>
      <c r="Q771" s="433"/>
      <c r="R771" s="433"/>
      <c r="S771" s="433"/>
      <c r="T771" s="433"/>
      <c r="U771" s="433"/>
      <c r="V771" s="433"/>
      <c r="W771" s="433"/>
      <c r="X771" s="433"/>
      <c r="Y771" s="433"/>
      <c r="Z771" s="433"/>
    </row>
    <row r="772">
      <c r="A772" s="433"/>
      <c r="B772" s="433"/>
      <c r="C772" s="247"/>
      <c r="D772" s="433"/>
      <c r="E772" s="433"/>
      <c r="F772" s="433"/>
      <c r="G772" s="433"/>
      <c r="H772" s="433"/>
      <c r="I772" s="433"/>
      <c r="J772" s="433"/>
      <c r="K772" s="433"/>
      <c r="L772" s="433"/>
      <c r="M772" s="433"/>
      <c r="N772" s="433"/>
      <c r="O772" s="433"/>
      <c r="P772" s="433"/>
      <c r="Q772" s="433"/>
      <c r="R772" s="433"/>
      <c r="S772" s="433"/>
      <c r="T772" s="433"/>
      <c r="U772" s="433"/>
      <c r="V772" s="433"/>
      <c r="W772" s="433"/>
      <c r="X772" s="433"/>
      <c r="Y772" s="433"/>
      <c r="Z772" s="433"/>
    </row>
    <row r="773">
      <c r="A773" s="433"/>
      <c r="B773" s="433"/>
      <c r="C773" s="247"/>
      <c r="D773" s="433"/>
      <c r="E773" s="433"/>
      <c r="F773" s="433"/>
      <c r="G773" s="433"/>
      <c r="H773" s="433"/>
      <c r="I773" s="433"/>
      <c r="J773" s="433"/>
      <c r="K773" s="433"/>
      <c r="L773" s="433"/>
      <c r="M773" s="433"/>
      <c r="N773" s="433"/>
      <c r="O773" s="433"/>
      <c r="P773" s="433"/>
      <c r="Q773" s="433"/>
      <c r="R773" s="433"/>
      <c r="S773" s="433"/>
      <c r="T773" s="433"/>
      <c r="U773" s="433"/>
      <c r="V773" s="433"/>
      <c r="W773" s="433"/>
      <c r="X773" s="433"/>
      <c r="Y773" s="433"/>
      <c r="Z773" s="433"/>
    </row>
    <row r="774">
      <c r="A774" s="433"/>
      <c r="B774" s="433"/>
      <c r="C774" s="247"/>
      <c r="D774" s="433"/>
      <c r="E774" s="433"/>
      <c r="F774" s="433"/>
      <c r="G774" s="433"/>
      <c r="H774" s="433"/>
      <c r="I774" s="433"/>
      <c r="J774" s="433"/>
      <c r="K774" s="433"/>
      <c r="L774" s="433"/>
      <c r="M774" s="433"/>
      <c r="N774" s="433"/>
      <c r="O774" s="433"/>
      <c r="P774" s="433"/>
      <c r="Q774" s="433"/>
      <c r="R774" s="433"/>
      <c r="S774" s="433"/>
      <c r="T774" s="433"/>
      <c r="U774" s="433"/>
      <c r="V774" s="433"/>
      <c r="W774" s="433"/>
      <c r="X774" s="433"/>
      <c r="Y774" s="433"/>
      <c r="Z774" s="433"/>
    </row>
    <row r="775">
      <c r="A775" s="433"/>
      <c r="B775" s="433"/>
      <c r="C775" s="247"/>
      <c r="D775" s="433"/>
      <c r="E775" s="433"/>
      <c r="F775" s="433"/>
      <c r="G775" s="433"/>
      <c r="H775" s="433"/>
      <c r="I775" s="433"/>
      <c r="J775" s="433"/>
      <c r="K775" s="433"/>
      <c r="L775" s="433"/>
      <c r="M775" s="433"/>
      <c r="N775" s="433"/>
      <c r="O775" s="433"/>
      <c r="P775" s="433"/>
      <c r="Q775" s="433"/>
      <c r="R775" s="433"/>
      <c r="S775" s="433"/>
      <c r="T775" s="433"/>
      <c r="U775" s="433"/>
      <c r="V775" s="433"/>
      <c r="W775" s="433"/>
      <c r="X775" s="433"/>
      <c r="Y775" s="433"/>
      <c r="Z775" s="433"/>
    </row>
    <row r="776">
      <c r="A776" s="433"/>
      <c r="B776" s="433"/>
      <c r="C776" s="247"/>
      <c r="D776" s="433"/>
      <c r="E776" s="433"/>
      <c r="F776" s="433"/>
      <c r="G776" s="433"/>
      <c r="H776" s="433"/>
      <c r="I776" s="433"/>
      <c r="J776" s="433"/>
      <c r="K776" s="433"/>
      <c r="L776" s="433"/>
      <c r="M776" s="433"/>
      <c r="N776" s="433"/>
      <c r="O776" s="433"/>
      <c r="P776" s="433"/>
      <c r="Q776" s="433"/>
      <c r="R776" s="433"/>
      <c r="S776" s="433"/>
      <c r="T776" s="433"/>
      <c r="U776" s="433"/>
      <c r="V776" s="433"/>
      <c r="W776" s="433"/>
      <c r="X776" s="433"/>
      <c r="Y776" s="433"/>
      <c r="Z776" s="433"/>
    </row>
    <row r="777">
      <c r="A777" s="433"/>
      <c r="B777" s="433"/>
      <c r="C777" s="247"/>
      <c r="D777" s="433"/>
      <c r="E777" s="433"/>
      <c r="F777" s="433"/>
      <c r="G777" s="433"/>
      <c r="H777" s="433"/>
      <c r="I777" s="433"/>
      <c r="J777" s="433"/>
      <c r="K777" s="433"/>
      <c r="L777" s="433"/>
      <c r="M777" s="433"/>
      <c r="N777" s="433"/>
      <c r="O777" s="433"/>
      <c r="P777" s="433"/>
      <c r="Q777" s="433"/>
      <c r="R777" s="433"/>
      <c r="S777" s="433"/>
      <c r="T777" s="433"/>
      <c r="U777" s="433"/>
      <c r="V777" s="433"/>
      <c r="W777" s="433"/>
      <c r="X777" s="433"/>
      <c r="Y777" s="433"/>
      <c r="Z777" s="433"/>
    </row>
    <row r="778">
      <c r="A778" s="433"/>
      <c r="B778" s="433"/>
      <c r="C778" s="247"/>
      <c r="D778" s="433"/>
      <c r="E778" s="433"/>
      <c r="F778" s="433"/>
      <c r="G778" s="433"/>
      <c r="H778" s="433"/>
      <c r="I778" s="433"/>
      <c r="J778" s="433"/>
      <c r="K778" s="433"/>
      <c r="L778" s="433"/>
      <c r="M778" s="433"/>
      <c r="N778" s="433"/>
      <c r="O778" s="433"/>
      <c r="P778" s="433"/>
      <c r="Q778" s="433"/>
      <c r="R778" s="433"/>
      <c r="S778" s="433"/>
      <c r="T778" s="433"/>
      <c r="U778" s="433"/>
      <c r="V778" s="433"/>
      <c r="W778" s="433"/>
      <c r="X778" s="433"/>
      <c r="Y778" s="433"/>
      <c r="Z778" s="433"/>
    </row>
    <row r="779">
      <c r="A779" s="433"/>
      <c r="B779" s="433"/>
      <c r="C779" s="247"/>
      <c r="D779" s="433"/>
      <c r="E779" s="433"/>
      <c r="F779" s="433"/>
      <c r="G779" s="433"/>
      <c r="H779" s="433"/>
      <c r="I779" s="433"/>
      <c r="J779" s="433"/>
      <c r="K779" s="433"/>
      <c r="L779" s="433"/>
      <c r="M779" s="433"/>
      <c r="N779" s="433"/>
      <c r="O779" s="433"/>
      <c r="P779" s="433"/>
      <c r="Q779" s="433"/>
      <c r="R779" s="433"/>
      <c r="S779" s="433"/>
      <c r="T779" s="433"/>
      <c r="U779" s="433"/>
      <c r="V779" s="433"/>
      <c r="W779" s="433"/>
      <c r="X779" s="433"/>
      <c r="Y779" s="433"/>
      <c r="Z779" s="433"/>
    </row>
    <row r="780">
      <c r="A780" s="433"/>
      <c r="B780" s="433"/>
      <c r="C780" s="247"/>
      <c r="D780" s="433"/>
      <c r="E780" s="433"/>
      <c r="F780" s="433"/>
      <c r="G780" s="433"/>
      <c r="H780" s="433"/>
      <c r="I780" s="433"/>
      <c r="J780" s="433"/>
      <c r="K780" s="433"/>
      <c r="L780" s="433"/>
      <c r="M780" s="433"/>
      <c r="N780" s="433"/>
      <c r="O780" s="433"/>
      <c r="P780" s="433"/>
      <c r="Q780" s="433"/>
      <c r="R780" s="433"/>
      <c r="S780" s="433"/>
      <c r="T780" s="433"/>
      <c r="U780" s="433"/>
      <c r="V780" s="433"/>
      <c r="W780" s="433"/>
      <c r="X780" s="433"/>
      <c r="Y780" s="433"/>
      <c r="Z780" s="433"/>
    </row>
    <row r="781">
      <c r="A781" s="433"/>
      <c r="B781" s="433"/>
      <c r="C781" s="247"/>
      <c r="D781" s="433"/>
      <c r="E781" s="433"/>
      <c r="F781" s="433"/>
      <c r="G781" s="433"/>
      <c r="H781" s="433"/>
      <c r="I781" s="433"/>
      <c r="J781" s="433"/>
      <c r="K781" s="433"/>
      <c r="L781" s="433"/>
      <c r="M781" s="433"/>
      <c r="N781" s="433"/>
      <c r="O781" s="433"/>
      <c r="P781" s="433"/>
      <c r="Q781" s="433"/>
      <c r="R781" s="433"/>
      <c r="S781" s="433"/>
      <c r="T781" s="433"/>
      <c r="U781" s="433"/>
      <c r="V781" s="433"/>
      <c r="W781" s="433"/>
      <c r="X781" s="433"/>
      <c r="Y781" s="433"/>
      <c r="Z781" s="433"/>
    </row>
    <row r="782">
      <c r="A782" s="433"/>
      <c r="B782" s="433"/>
      <c r="C782" s="247"/>
      <c r="D782" s="433"/>
      <c r="E782" s="433"/>
      <c r="F782" s="433"/>
      <c r="G782" s="433"/>
      <c r="H782" s="433"/>
      <c r="I782" s="433"/>
      <c r="J782" s="433"/>
      <c r="K782" s="433"/>
      <c r="L782" s="433"/>
      <c r="M782" s="433"/>
      <c r="N782" s="433"/>
      <c r="O782" s="433"/>
      <c r="P782" s="433"/>
      <c r="Q782" s="433"/>
      <c r="R782" s="433"/>
      <c r="S782" s="433"/>
      <c r="T782" s="433"/>
      <c r="U782" s="433"/>
      <c r="V782" s="433"/>
      <c r="W782" s="433"/>
      <c r="X782" s="433"/>
      <c r="Y782" s="433"/>
      <c r="Z782" s="433"/>
    </row>
    <row r="783">
      <c r="A783" s="433"/>
      <c r="B783" s="433"/>
      <c r="C783" s="247"/>
      <c r="D783" s="433"/>
      <c r="E783" s="433"/>
      <c r="F783" s="433"/>
      <c r="G783" s="433"/>
      <c r="H783" s="433"/>
      <c r="I783" s="433"/>
      <c r="J783" s="433"/>
      <c r="K783" s="433"/>
      <c r="L783" s="433"/>
      <c r="M783" s="433"/>
      <c r="N783" s="433"/>
      <c r="O783" s="433"/>
      <c r="P783" s="433"/>
      <c r="Q783" s="433"/>
      <c r="R783" s="433"/>
      <c r="S783" s="433"/>
      <c r="T783" s="433"/>
      <c r="U783" s="433"/>
      <c r="V783" s="433"/>
      <c r="W783" s="433"/>
      <c r="X783" s="433"/>
      <c r="Y783" s="433"/>
      <c r="Z783" s="433"/>
    </row>
    <row r="784">
      <c r="A784" s="433"/>
      <c r="B784" s="433"/>
      <c r="C784" s="247"/>
      <c r="D784" s="433"/>
      <c r="E784" s="433"/>
      <c r="F784" s="433"/>
      <c r="G784" s="433"/>
      <c r="H784" s="433"/>
      <c r="I784" s="433"/>
      <c r="J784" s="433"/>
      <c r="K784" s="433"/>
      <c r="L784" s="433"/>
      <c r="M784" s="433"/>
      <c r="N784" s="433"/>
      <c r="O784" s="433"/>
      <c r="P784" s="433"/>
      <c r="Q784" s="433"/>
      <c r="R784" s="433"/>
      <c r="S784" s="433"/>
      <c r="T784" s="433"/>
      <c r="U784" s="433"/>
      <c r="V784" s="433"/>
      <c r="W784" s="433"/>
      <c r="X784" s="433"/>
      <c r="Y784" s="433"/>
      <c r="Z784" s="433"/>
    </row>
    <row r="785">
      <c r="A785" s="433"/>
      <c r="B785" s="433"/>
      <c r="C785" s="247"/>
      <c r="D785" s="433"/>
      <c r="E785" s="433"/>
      <c r="F785" s="433"/>
      <c r="G785" s="433"/>
      <c r="H785" s="433"/>
      <c r="I785" s="433"/>
      <c r="J785" s="433"/>
      <c r="K785" s="433"/>
      <c r="L785" s="433"/>
      <c r="M785" s="433"/>
      <c r="N785" s="433"/>
      <c r="O785" s="433"/>
      <c r="P785" s="433"/>
      <c r="Q785" s="433"/>
      <c r="R785" s="433"/>
      <c r="S785" s="433"/>
      <c r="T785" s="433"/>
      <c r="U785" s="433"/>
      <c r="V785" s="433"/>
      <c r="W785" s="433"/>
      <c r="X785" s="433"/>
      <c r="Y785" s="433"/>
      <c r="Z785" s="433"/>
    </row>
    <row r="786">
      <c r="A786" s="433"/>
      <c r="B786" s="433"/>
      <c r="C786" s="247"/>
      <c r="D786" s="433"/>
      <c r="E786" s="433"/>
      <c r="F786" s="433"/>
      <c r="G786" s="433"/>
      <c r="H786" s="433"/>
      <c r="I786" s="433"/>
      <c r="J786" s="433"/>
      <c r="K786" s="433"/>
      <c r="L786" s="433"/>
      <c r="M786" s="433"/>
      <c r="N786" s="433"/>
      <c r="O786" s="433"/>
      <c r="P786" s="433"/>
      <c r="Q786" s="433"/>
      <c r="R786" s="433"/>
      <c r="S786" s="433"/>
      <c r="T786" s="433"/>
      <c r="U786" s="433"/>
      <c r="V786" s="433"/>
      <c r="W786" s="433"/>
      <c r="X786" s="433"/>
      <c r="Y786" s="433"/>
      <c r="Z786" s="433"/>
    </row>
    <row r="787">
      <c r="A787" s="433"/>
      <c r="B787" s="433"/>
      <c r="C787" s="247"/>
      <c r="D787" s="433"/>
      <c r="E787" s="433"/>
      <c r="F787" s="433"/>
      <c r="G787" s="433"/>
      <c r="H787" s="433"/>
      <c r="I787" s="433"/>
      <c r="J787" s="433"/>
      <c r="K787" s="433"/>
      <c r="L787" s="433"/>
      <c r="M787" s="433"/>
      <c r="N787" s="433"/>
      <c r="O787" s="433"/>
      <c r="P787" s="433"/>
      <c r="Q787" s="433"/>
      <c r="R787" s="433"/>
      <c r="S787" s="433"/>
      <c r="T787" s="433"/>
      <c r="U787" s="433"/>
      <c r="V787" s="433"/>
      <c r="W787" s="433"/>
      <c r="X787" s="433"/>
      <c r="Y787" s="433"/>
      <c r="Z787" s="433"/>
    </row>
    <row r="788">
      <c r="A788" s="433"/>
      <c r="B788" s="433"/>
      <c r="C788" s="247"/>
      <c r="D788" s="433"/>
      <c r="E788" s="433"/>
      <c r="F788" s="433"/>
      <c r="G788" s="433"/>
      <c r="H788" s="433"/>
      <c r="I788" s="433"/>
      <c r="J788" s="433"/>
      <c r="K788" s="433"/>
      <c r="L788" s="433"/>
      <c r="M788" s="433"/>
      <c r="N788" s="433"/>
      <c r="O788" s="433"/>
      <c r="P788" s="433"/>
      <c r="Q788" s="433"/>
      <c r="R788" s="433"/>
      <c r="S788" s="433"/>
      <c r="T788" s="433"/>
      <c r="U788" s="433"/>
      <c r="V788" s="433"/>
      <c r="W788" s="433"/>
      <c r="X788" s="433"/>
      <c r="Y788" s="433"/>
      <c r="Z788" s="433"/>
    </row>
    <row r="789">
      <c r="A789" s="433"/>
      <c r="B789" s="433"/>
      <c r="C789" s="247"/>
      <c r="D789" s="433"/>
      <c r="E789" s="433"/>
      <c r="F789" s="433"/>
      <c r="G789" s="433"/>
      <c r="H789" s="433"/>
      <c r="I789" s="433"/>
      <c r="J789" s="433"/>
      <c r="K789" s="433"/>
      <c r="L789" s="433"/>
      <c r="M789" s="433"/>
      <c r="N789" s="433"/>
      <c r="O789" s="433"/>
      <c r="P789" s="433"/>
      <c r="Q789" s="433"/>
      <c r="R789" s="433"/>
      <c r="S789" s="433"/>
      <c r="T789" s="433"/>
      <c r="U789" s="433"/>
      <c r="V789" s="433"/>
      <c r="W789" s="433"/>
      <c r="X789" s="433"/>
      <c r="Y789" s="433"/>
      <c r="Z789" s="433"/>
    </row>
    <row r="790">
      <c r="A790" s="433"/>
      <c r="B790" s="433"/>
      <c r="C790" s="247"/>
      <c r="D790" s="433"/>
      <c r="E790" s="433"/>
      <c r="F790" s="433"/>
      <c r="G790" s="433"/>
      <c r="H790" s="433"/>
      <c r="I790" s="433"/>
      <c r="J790" s="433"/>
      <c r="K790" s="433"/>
      <c r="L790" s="433"/>
      <c r="M790" s="433"/>
      <c r="N790" s="433"/>
      <c r="O790" s="433"/>
      <c r="P790" s="433"/>
      <c r="Q790" s="433"/>
      <c r="R790" s="433"/>
      <c r="S790" s="433"/>
      <c r="T790" s="433"/>
      <c r="U790" s="433"/>
      <c r="V790" s="433"/>
      <c r="W790" s="433"/>
      <c r="X790" s="433"/>
      <c r="Y790" s="433"/>
      <c r="Z790" s="433"/>
    </row>
    <row r="791">
      <c r="A791" s="433"/>
      <c r="B791" s="433"/>
      <c r="C791" s="247"/>
      <c r="D791" s="433"/>
      <c r="E791" s="433"/>
      <c r="F791" s="433"/>
      <c r="G791" s="433"/>
      <c r="H791" s="433"/>
      <c r="I791" s="433"/>
      <c r="J791" s="433"/>
      <c r="K791" s="433"/>
      <c r="L791" s="433"/>
      <c r="M791" s="433"/>
      <c r="N791" s="433"/>
      <c r="O791" s="433"/>
      <c r="P791" s="433"/>
      <c r="Q791" s="433"/>
      <c r="R791" s="433"/>
      <c r="S791" s="433"/>
      <c r="T791" s="433"/>
      <c r="U791" s="433"/>
      <c r="V791" s="433"/>
      <c r="W791" s="433"/>
      <c r="X791" s="433"/>
      <c r="Y791" s="433"/>
      <c r="Z791" s="433"/>
    </row>
    <row r="792">
      <c r="A792" s="433"/>
      <c r="B792" s="433"/>
      <c r="C792" s="247"/>
      <c r="D792" s="433"/>
      <c r="E792" s="433"/>
      <c r="F792" s="433"/>
      <c r="G792" s="433"/>
      <c r="H792" s="433"/>
      <c r="I792" s="433"/>
      <c r="J792" s="433"/>
      <c r="K792" s="433"/>
      <c r="L792" s="433"/>
      <c r="M792" s="433"/>
      <c r="N792" s="433"/>
      <c r="O792" s="433"/>
      <c r="P792" s="433"/>
      <c r="Q792" s="433"/>
      <c r="R792" s="433"/>
      <c r="S792" s="433"/>
      <c r="T792" s="433"/>
      <c r="U792" s="433"/>
      <c r="V792" s="433"/>
      <c r="W792" s="433"/>
      <c r="X792" s="433"/>
      <c r="Y792" s="433"/>
      <c r="Z792" s="433"/>
    </row>
    <row r="793">
      <c r="A793" s="433"/>
      <c r="B793" s="433"/>
      <c r="C793" s="247"/>
      <c r="D793" s="433"/>
      <c r="E793" s="433"/>
      <c r="F793" s="433"/>
      <c r="G793" s="433"/>
      <c r="H793" s="433"/>
      <c r="I793" s="433"/>
      <c r="J793" s="433"/>
      <c r="K793" s="433"/>
      <c r="L793" s="433"/>
      <c r="M793" s="433"/>
      <c r="N793" s="433"/>
      <c r="O793" s="433"/>
      <c r="P793" s="433"/>
      <c r="Q793" s="433"/>
      <c r="R793" s="433"/>
      <c r="S793" s="433"/>
      <c r="T793" s="433"/>
      <c r="U793" s="433"/>
      <c r="V793" s="433"/>
      <c r="W793" s="433"/>
      <c r="X793" s="433"/>
      <c r="Y793" s="433"/>
      <c r="Z793" s="433"/>
    </row>
    <row r="794">
      <c r="A794" s="433"/>
      <c r="B794" s="433"/>
      <c r="C794" s="247"/>
      <c r="D794" s="433"/>
      <c r="E794" s="433"/>
      <c r="F794" s="433"/>
      <c r="G794" s="433"/>
      <c r="H794" s="433"/>
      <c r="I794" s="433"/>
      <c r="J794" s="433"/>
      <c r="K794" s="433"/>
      <c r="L794" s="433"/>
      <c r="M794" s="433"/>
      <c r="N794" s="433"/>
      <c r="O794" s="433"/>
      <c r="P794" s="433"/>
      <c r="Q794" s="433"/>
      <c r="R794" s="433"/>
      <c r="S794" s="433"/>
      <c r="T794" s="433"/>
      <c r="U794" s="433"/>
      <c r="V794" s="433"/>
      <c r="W794" s="433"/>
      <c r="X794" s="433"/>
      <c r="Y794" s="433"/>
      <c r="Z794" s="433"/>
    </row>
    <row r="795">
      <c r="A795" s="433"/>
      <c r="B795" s="433"/>
      <c r="C795" s="247"/>
      <c r="D795" s="433"/>
      <c r="E795" s="433"/>
      <c r="F795" s="433"/>
      <c r="G795" s="433"/>
      <c r="H795" s="433"/>
      <c r="I795" s="433"/>
      <c r="J795" s="433"/>
      <c r="K795" s="433"/>
      <c r="L795" s="433"/>
      <c r="M795" s="433"/>
      <c r="N795" s="433"/>
      <c r="O795" s="433"/>
      <c r="P795" s="433"/>
      <c r="Q795" s="433"/>
      <c r="R795" s="433"/>
      <c r="S795" s="433"/>
      <c r="T795" s="433"/>
      <c r="U795" s="433"/>
      <c r="V795" s="433"/>
      <c r="W795" s="433"/>
      <c r="X795" s="433"/>
      <c r="Y795" s="433"/>
      <c r="Z795" s="433"/>
    </row>
    <row r="796">
      <c r="A796" s="433"/>
      <c r="B796" s="433"/>
      <c r="C796" s="247"/>
      <c r="D796" s="433"/>
      <c r="E796" s="433"/>
      <c r="F796" s="433"/>
      <c r="G796" s="433"/>
      <c r="H796" s="433"/>
      <c r="I796" s="433"/>
      <c r="J796" s="433"/>
      <c r="K796" s="433"/>
      <c r="L796" s="433"/>
      <c r="M796" s="433"/>
      <c r="N796" s="433"/>
      <c r="O796" s="433"/>
      <c r="P796" s="433"/>
      <c r="Q796" s="433"/>
      <c r="R796" s="433"/>
      <c r="S796" s="433"/>
      <c r="T796" s="433"/>
      <c r="U796" s="433"/>
      <c r="V796" s="433"/>
      <c r="W796" s="433"/>
      <c r="X796" s="433"/>
      <c r="Y796" s="433"/>
      <c r="Z796" s="433"/>
    </row>
    <row r="797">
      <c r="A797" s="433"/>
      <c r="B797" s="433"/>
      <c r="C797" s="247"/>
      <c r="D797" s="433"/>
      <c r="E797" s="433"/>
      <c r="F797" s="433"/>
      <c r="G797" s="433"/>
      <c r="H797" s="433"/>
      <c r="I797" s="433"/>
      <c r="J797" s="433"/>
      <c r="K797" s="433"/>
      <c r="L797" s="433"/>
      <c r="M797" s="433"/>
      <c r="N797" s="433"/>
      <c r="O797" s="433"/>
      <c r="P797" s="433"/>
      <c r="Q797" s="433"/>
      <c r="R797" s="433"/>
      <c r="S797" s="433"/>
      <c r="T797" s="433"/>
      <c r="U797" s="433"/>
      <c r="V797" s="433"/>
      <c r="W797" s="433"/>
      <c r="X797" s="433"/>
      <c r="Y797" s="433"/>
      <c r="Z797" s="433"/>
    </row>
    <row r="798">
      <c r="A798" s="433"/>
      <c r="B798" s="433"/>
      <c r="C798" s="247"/>
      <c r="D798" s="433"/>
      <c r="E798" s="433"/>
      <c r="F798" s="433"/>
      <c r="G798" s="433"/>
      <c r="H798" s="433"/>
      <c r="I798" s="433"/>
      <c r="J798" s="433"/>
      <c r="K798" s="433"/>
      <c r="L798" s="433"/>
      <c r="M798" s="433"/>
      <c r="N798" s="433"/>
      <c r="O798" s="433"/>
      <c r="P798" s="433"/>
      <c r="Q798" s="433"/>
      <c r="R798" s="433"/>
      <c r="S798" s="433"/>
      <c r="T798" s="433"/>
      <c r="U798" s="433"/>
      <c r="V798" s="433"/>
      <c r="W798" s="433"/>
      <c r="X798" s="433"/>
      <c r="Y798" s="433"/>
      <c r="Z798" s="433"/>
    </row>
    <row r="799">
      <c r="A799" s="433"/>
      <c r="B799" s="433"/>
      <c r="C799" s="247"/>
      <c r="D799" s="433"/>
      <c r="E799" s="433"/>
      <c r="F799" s="433"/>
      <c r="G799" s="433"/>
      <c r="H799" s="433"/>
      <c r="I799" s="433"/>
      <c r="J799" s="433"/>
      <c r="K799" s="433"/>
      <c r="L799" s="433"/>
      <c r="M799" s="433"/>
      <c r="N799" s="433"/>
      <c r="O799" s="433"/>
      <c r="P799" s="433"/>
      <c r="Q799" s="433"/>
      <c r="R799" s="433"/>
      <c r="S799" s="433"/>
      <c r="T799" s="433"/>
      <c r="U799" s="433"/>
      <c r="V799" s="433"/>
      <c r="W799" s="433"/>
      <c r="X799" s="433"/>
      <c r="Y799" s="433"/>
      <c r="Z799" s="433"/>
    </row>
    <row r="800">
      <c r="A800" s="433"/>
      <c r="B800" s="433"/>
      <c r="C800" s="247"/>
      <c r="D800" s="433"/>
      <c r="E800" s="433"/>
      <c r="F800" s="433"/>
      <c r="G800" s="433"/>
      <c r="H800" s="433"/>
      <c r="I800" s="433"/>
      <c r="J800" s="433"/>
      <c r="K800" s="433"/>
      <c r="L800" s="433"/>
      <c r="M800" s="433"/>
      <c r="N800" s="433"/>
      <c r="O800" s="433"/>
      <c r="P800" s="433"/>
      <c r="Q800" s="433"/>
      <c r="R800" s="433"/>
      <c r="S800" s="433"/>
      <c r="T800" s="433"/>
      <c r="U800" s="433"/>
      <c r="V800" s="433"/>
      <c r="W800" s="433"/>
      <c r="X800" s="433"/>
      <c r="Y800" s="433"/>
      <c r="Z800" s="433"/>
    </row>
    <row r="801">
      <c r="A801" s="433"/>
      <c r="B801" s="433"/>
      <c r="C801" s="247"/>
      <c r="D801" s="433"/>
      <c r="E801" s="433"/>
      <c r="F801" s="433"/>
      <c r="G801" s="433"/>
      <c r="H801" s="433"/>
      <c r="I801" s="433"/>
      <c r="J801" s="433"/>
      <c r="K801" s="433"/>
      <c r="L801" s="433"/>
      <c r="M801" s="433"/>
      <c r="N801" s="433"/>
      <c r="O801" s="433"/>
      <c r="P801" s="433"/>
      <c r="Q801" s="433"/>
      <c r="R801" s="433"/>
      <c r="S801" s="433"/>
      <c r="T801" s="433"/>
      <c r="U801" s="433"/>
      <c r="V801" s="433"/>
      <c r="W801" s="433"/>
      <c r="X801" s="433"/>
      <c r="Y801" s="433"/>
      <c r="Z801" s="433"/>
    </row>
    <row r="802">
      <c r="A802" s="433"/>
      <c r="B802" s="433"/>
      <c r="C802" s="247"/>
      <c r="D802" s="433"/>
      <c r="E802" s="433"/>
      <c r="F802" s="433"/>
      <c r="G802" s="433"/>
      <c r="H802" s="433"/>
      <c r="I802" s="433"/>
      <c r="J802" s="433"/>
      <c r="K802" s="433"/>
      <c r="L802" s="433"/>
      <c r="M802" s="433"/>
      <c r="N802" s="433"/>
      <c r="O802" s="433"/>
      <c r="P802" s="433"/>
      <c r="Q802" s="433"/>
      <c r="R802" s="433"/>
      <c r="S802" s="433"/>
      <c r="T802" s="433"/>
      <c r="U802" s="433"/>
      <c r="V802" s="433"/>
      <c r="W802" s="433"/>
      <c r="X802" s="433"/>
      <c r="Y802" s="433"/>
      <c r="Z802" s="433"/>
    </row>
    <row r="803">
      <c r="A803" s="433"/>
      <c r="B803" s="433"/>
      <c r="C803" s="247"/>
      <c r="D803" s="433"/>
      <c r="E803" s="433"/>
      <c r="F803" s="433"/>
      <c r="G803" s="433"/>
      <c r="H803" s="433"/>
      <c r="I803" s="433"/>
      <c r="J803" s="433"/>
      <c r="K803" s="433"/>
      <c r="L803" s="433"/>
      <c r="M803" s="433"/>
      <c r="N803" s="433"/>
      <c r="O803" s="433"/>
      <c r="P803" s="433"/>
      <c r="Q803" s="433"/>
      <c r="R803" s="433"/>
      <c r="S803" s="433"/>
      <c r="T803" s="433"/>
      <c r="U803" s="433"/>
      <c r="V803" s="433"/>
      <c r="W803" s="433"/>
      <c r="X803" s="433"/>
      <c r="Y803" s="433"/>
      <c r="Z803" s="433"/>
    </row>
    <row r="804">
      <c r="A804" s="433"/>
      <c r="B804" s="433"/>
      <c r="C804" s="247"/>
      <c r="D804" s="433"/>
      <c r="E804" s="433"/>
      <c r="F804" s="433"/>
      <c r="G804" s="433"/>
      <c r="H804" s="433"/>
      <c r="I804" s="433"/>
      <c r="J804" s="433"/>
      <c r="K804" s="433"/>
      <c r="L804" s="433"/>
      <c r="M804" s="433"/>
      <c r="N804" s="433"/>
      <c r="O804" s="433"/>
      <c r="P804" s="433"/>
      <c r="Q804" s="433"/>
      <c r="R804" s="433"/>
      <c r="S804" s="433"/>
      <c r="T804" s="433"/>
      <c r="U804" s="433"/>
      <c r="V804" s="433"/>
      <c r="W804" s="433"/>
      <c r="X804" s="433"/>
      <c r="Y804" s="433"/>
      <c r="Z804" s="433"/>
    </row>
    <row r="805">
      <c r="A805" s="433"/>
      <c r="B805" s="433"/>
      <c r="C805" s="247"/>
      <c r="D805" s="433"/>
      <c r="E805" s="433"/>
      <c r="F805" s="433"/>
      <c r="G805" s="433"/>
      <c r="H805" s="433"/>
      <c r="I805" s="433"/>
      <c r="J805" s="433"/>
      <c r="K805" s="433"/>
      <c r="L805" s="433"/>
      <c r="M805" s="433"/>
      <c r="N805" s="433"/>
      <c r="O805" s="433"/>
      <c r="P805" s="433"/>
      <c r="Q805" s="433"/>
      <c r="R805" s="433"/>
      <c r="S805" s="433"/>
      <c r="T805" s="433"/>
      <c r="U805" s="433"/>
      <c r="V805" s="433"/>
      <c r="W805" s="433"/>
      <c r="X805" s="433"/>
      <c r="Y805" s="433"/>
      <c r="Z805" s="433"/>
    </row>
    <row r="806">
      <c r="A806" s="433"/>
      <c r="B806" s="433"/>
      <c r="C806" s="247"/>
      <c r="D806" s="433"/>
      <c r="E806" s="433"/>
      <c r="F806" s="433"/>
      <c r="G806" s="433"/>
      <c r="H806" s="433"/>
      <c r="I806" s="433"/>
      <c r="J806" s="433"/>
      <c r="K806" s="433"/>
      <c r="L806" s="433"/>
      <c r="M806" s="433"/>
      <c r="N806" s="433"/>
      <c r="O806" s="433"/>
      <c r="P806" s="433"/>
      <c r="Q806" s="433"/>
      <c r="R806" s="433"/>
      <c r="S806" s="433"/>
      <c r="T806" s="433"/>
      <c r="U806" s="433"/>
      <c r="V806" s="433"/>
      <c r="W806" s="433"/>
      <c r="X806" s="433"/>
      <c r="Y806" s="433"/>
      <c r="Z806" s="433"/>
    </row>
    <row r="807">
      <c r="A807" s="433"/>
      <c r="B807" s="433"/>
      <c r="C807" s="247"/>
      <c r="D807" s="433"/>
      <c r="E807" s="433"/>
      <c r="F807" s="433"/>
      <c r="G807" s="433"/>
      <c r="H807" s="433"/>
      <c r="I807" s="433"/>
      <c r="J807" s="433"/>
      <c r="K807" s="433"/>
      <c r="L807" s="433"/>
      <c r="M807" s="433"/>
      <c r="N807" s="433"/>
      <c r="O807" s="433"/>
      <c r="P807" s="433"/>
      <c r="Q807" s="433"/>
      <c r="R807" s="433"/>
      <c r="S807" s="433"/>
      <c r="T807" s="433"/>
      <c r="U807" s="433"/>
      <c r="V807" s="433"/>
      <c r="W807" s="433"/>
      <c r="X807" s="433"/>
      <c r="Y807" s="433"/>
      <c r="Z807" s="433"/>
    </row>
    <row r="808">
      <c r="A808" s="433"/>
      <c r="B808" s="433"/>
      <c r="C808" s="247"/>
      <c r="D808" s="433"/>
      <c r="E808" s="433"/>
      <c r="F808" s="433"/>
      <c r="G808" s="433"/>
      <c r="H808" s="433"/>
      <c r="I808" s="433"/>
      <c r="J808" s="433"/>
      <c r="K808" s="433"/>
      <c r="L808" s="433"/>
      <c r="M808" s="433"/>
      <c r="N808" s="433"/>
      <c r="O808" s="433"/>
      <c r="P808" s="433"/>
      <c r="Q808" s="433"/>
      <c r="R808" s="433"/>
      <c r="S808" s="433"/>
      <c r="T808" s="433"/>
      <c r="U808" s="433"/>
      <c r="V808" s="433"/>
      <c r="W808" s="433"/>
      <c r="X808" s="433"/>
      <c r="Y808" s="433"/>
      <c r="Z808" s="433"/>
    </row>
    <row r="809">
      <c r="A809" s="433"/>
      <c r="B809" s="433"/>
      <c r="C809" s="247"/>
      <c r="D809" s="433"/>
      <c r="E809" s="433"/>
      <c r="F809" s="433"/>
      <c r="G809" s="433"/>
      <c r="H809" s="433"/>
      <c r="I809" s="433"/>
      <c r="J809" s="433"/>
      <c r="K809" s="433"/>
      <c r="L809" s="433"/>
      <c r="M809" s="433"/>
      <c r="N809" s="433"/>
      <c r="O809" s="433"/>
      <c r="P809" s="433"/>
      <c r="Q809" s="433"/>
      <c r="R809" s="433"/>
      <c r="S809" s="433"/>
      <c r="T809" s="433"/>
      <c r="U809" s="433"/>
      <c r="V809" s="433"/>
      <c r="W809" s="433"/>
      <c r="X809" s="433"/>
      <c r="Y809" s="433"/>
      <c r="Z809" s="433"/>
    </row>
    <row r="810">
      <c r="A810" s="433"/>
      <c r="B810" s="433"/>
      <c r="C810" s="247"/>
      <c r="D810" s="433"/>
      <c r="E810" s="433"/>
      <c r="F810" s="433"/>
      <c r="G810" s="433"/>
      <c r="H810" s="433"/>
      <c r="I810" s="433"/>
      <c r="J810" s="433"/>
      <c r="K810" s="433"/>
      <c r="L810" s="433"/>
      <c r="M810" s="433"/>
      <c r="N810" s="433"/>
      <c r="O810" s="433"/>
      <c r="P810" s="433"/>
      <c r="Q810" s="433"/>
      <c r="R810" s="433"/>
      <c r="S810" s="433"/>
      <c r="T810" s="433"/>
      <c r="U810" s="433"/>
      <c r="V810" s="433"/>
      <c r="W810" s="433"/>
      <c r="X810" s="433"/>
      <c r="Y810" s="433"/>
      <c r="Z810" s="433"/>
    </row>
    <row r="811">
      <c r="A811" s="433"/>
      <c r="B811" s="433"/>
      <c r="C811" s="247"/>
      <c r="D811" s="433"/>
      <c r="E811" s="433"/>
      <c r="F811" s="433"/>
      <c r="G811" s="433"/>
      <c r="H811" s="433"/>
      <c r="I811" s="433"/>
      <c r="J811" s="433"/>
      <c r="K811" s="433"/>
      <c r="L811" s="433"/>
      <c r="M811" s="433"/>
      <c r="N811" s="433"/>
      <c r="O811" s="433"/>
      <c r="P811" s="433"/>
      <c r="Q811" s="433"/>
      <c r="R811" s="433"/>
      <c r="S811" s="433"/>
      <c r="T811" s="433"/>
      <c r="U811" s="433"/>
      <c r="V811" s="433"/>
      <c r="W811" s="433"/>
      <c r="X811" s="433"/>
      <c r="Y811" s="433"/>
      <c r="Z811" s="433"/>
    </row>
    <row r="812">
      <c r="A812" s="433"/>
      <c r="B812" s="433"/>
      <c r="C812" s="247"/>
      <c r="D812" s="433"/>
      <c r="E812" s="433"/>
      <c r="F812" s="433"/>
      <c r="G812" s="433"/>
      <c r="H812" s="433"/>
      <c r="I812" s="433"/>
      <c r="J812" s="433"/>
      <c r="K812" s="433"/>
      <c r="L812" s="433"/>
      <c r="M812" s="433"/>
      <c r="N812" s="433"/>
      <c r="O812" s="433"/>
      <c r="P812" s="433"/>
      <c r="Q812" s="433"/>
      <c r="R812" s="433"/>
      <c r="S812" s="433"/>
      <c r="T812" s="433"/>
      <c r="U812" s="433"/>
      <c r="V812" s="433"/>
      <c r="W812" s="433"/>
      <c r="X812" s="433"/>
      <c r="Y812" s="433"/>
      <c r="Z812" s="433"/>
    </row>
    <row r="813">
      <c r="A813" s="433"/>
      <c r="B813" s="433"/>
      <c r="C813" s="247"/>
      <c r="D813" s="433"/>
      <c r="E813" s="433"/>
      <c r="F813" s="433"/>
      <c r="G813" s="433"/>
      <c r="H813" s="433"/>
      <c r="I813" s="433"/>
      <c r="J813" s="433"/>
      <c r="K813" s="433"/>
      <c r="L813" s="433"/>
      <c r="M813" s="433"/>
      <c r="N813" s="433"/>
      <c r="O813" s="433"/>
      <c r="P813" s="433"/>
      <c r="Q813" s="433"/>
      <c r="R813" s="433"/>
      <c r="S813" s="433"/>
      <c r="T813" s="433"/>
      <c r="U813" s="433"/>
      <c r="V813" s="433"/>
      <c r="W813" s="433"/>
      <c r="X813" s="433"/>
      <c r="Y813" s="433"/>
      <c r="Z813" s="433"/>
    </row>
    <row r="814">
      <c r="A814" s="433"/>
      <c r="B814" s="433"/>
      <c r="C814" s="247"/>
      <c r="D814" s="433"/>
      <c r="E814" s="433"/>
      <c r="F814" s="433"/>
      <c r="G814" s="433"/>
      <c r="H814" s="433"/>
      <c r="I814" s="433"/>
      <c r="J814" s="433"/>
      <c r="K814" s="433"/>
      <c r="L814" s="433"/>
      <c r="M814" s="433"/>
      <c r="N814" s="433"/>
      <c r="O814" s="433"/>
      <c r="P814" s="433"/>
      <c r="Q814" s="433"/>
      <c r="R814" s="433"/>
      <c r="S814" s="433"/>
      <c r="T814" s="433"/>
      <c r="U814" s="433"/>
      <c r="V814" s="433"/>
      <c r="W814" s="433"/>
      <c r="X814" s="433"/>
      <c r="Y814" s="433"/>
      <c r="Z814" s="433"/>
    </row>
    <row r="815">
      <c r="A815" s="433"/>
      <c r="B815" s="433"/>
      <c r="C815" s="247"/>
      <c r="D815" s="433"/>
      <c r="E815" s="433"/>
      <c r="F815" s="433"/>
      <c r="G815" s="433"/>
      <c r="H815" s="433"/>
      <c r="I815" s="433"/>
      <c r="J815" s="433"/>
      <c r="K815" s="433"/>
      <c r="L815" s="433"/>
      <c r="M815" s="433"/>
      <c r="N815" s="433"/>
      <c r="O815" s="433"/>
      <c r="P815" s="433"/>
      <c r="Q815" s="433"/>
      <c r="R815" s="433"/>
      <c r="S815" s="433"/>
      <c r="T815" s="433"/>
      <c r="U815" s="433"/>
      <c r="V815" s="433"/>
      <c r="W815" s="433"/>
      <c r="X815" s="433"/>
      <c r="Y815" s="433"/>
      <c r="Z815" s="433"/>
    </row>
    <row r="816">
      <c r="A816" s="433"/>
      <c r="B816" s="433"/>
      <c r="C816" s="247"/>
      <c r="D816" s="433"/>
      <c r="E816" s="433"/>
      <c r="F816" s="433"/>
      <c r="G816" s="433"/>
      <c r="H816" s="433"/>
      <c r="I816" s="433"/>
      <c r="J816" s="433"/>
      <c r="K816" s="433"/>
      <c r="L816" s="433"/>
      <c r="M816" s="433"/>
      <c r="N816" s="433"/>
      <c r="O816" s="433"/>
      <c r="P816" s="433"/>
      <c r="Q816" s="433"/>
      <c r="R816" s="433"/>
      <c r="S816" s="433"/>
      <c r="T816" s="433"/>
      <c r="U816" s="433"/>
      <c r="V816" s="433"/>
      <c r="W816" s="433"/>
      <c r="X816" s="433"/>
      <c r="Y816" s="433"/>
      <c r="Z816" s="433"/>
    </row>
    <row r="817">
      <c r="A817" s="433"/>
      <c r="B817" s="433"/>
      <c r="C817" s="247"/>
      <c r="D817" s="433"/>
      <c r="E817" s="433"/>
      <c r="F817" s="433"/>
      <c r="G817" s="433"/>
      <c r="H817" s="433"/>
      <c r="I817" s="433"/>
      <c r="J817" s="433"/>
      <c r="K817" s="433"/>
      <c r="L817" s="433"/>
      <c r="M817" s="433"/>
      <c r="N817" s="433"/>
      <c r="O817" s="433"/>
      <c r="P817" s="433"/>
      <c r="Q817" s="433"/>
      <c r="R817" s="433"/>
      <c r="S817" s="433"/>
      <c r="T817" s="433"/>
      <c r="U817" s="433"/>
      <c r="V817" s="433"/>
      <c r="W817" s="433"/>
      <c r="X817" s="433"/>
      <c r="Y817" s="433"/>
      <c r="Z817" s="433"/>
    </row>
    <row r="818">
      <c r="A818" s="433"/>
      <c r="B818" s="433"/>
      <c r="C818" s="247"/>
      <c r="D818" s="433"/>
      <c r="E818" s="433"/>
      <c r="F818" s="433"/>
      <c r="G818" s="433"/>
      <c r="H818" s="433"/>
      <c r="I818" s="433"/>
      <c r="J818" s="433"/>
      <c r="K818" s="433"/>
      <c r="L818" s="433"/>
      <c r="M818" s="433"/>
      <c r="N818" s="433"/>
      <c r="O818" s="433"/>
      <c r="P818" s="433"/>
      <c r="Q818" s="433"/>
      <c r="R818" s="433"/>
      <c r="S818" s="433"/>
      <c r="T818" s="433"/>
      <c r="U818" s="433"/>
      <c r="V818" s="433"/>
      <c r="W818" s="433"/>
      <c r="X818" s="433"/>
      <c r="Y818" s="433"/>
      <c r="Z818" s="433"/>
    </row>
    <row r="819">
      <c r="A819" s="433"/>
      <c r="B819" s="433"/>
      <c r="C819" s="247"/>
      <c r="D819" s="433"/>
      <c r="E819" s="433"/>
      <c r="F819" s="433"/>
      <c r="G819" s="433"/>
      <c r="H819" s="433"/>
      <c r="I819" s="433"/>
      <c r="J819" s="433"/>
      <c r="K819" s="433"/>
      <c r="L819" s="433"/>
      <c r="M819" s="433"/>
      <c r="N819" s="433"/>
      <c r="O819" s="433"/>
      <c r="P819" s="433"/>
      <c r="Q819" s="433"/>
      <c r="R819" s="433"/>
      <c r="S819" s="433"/>
      <c r="T819" s="433"/>
      <c r="U819" s="433"/>
      <c r="V819" s="433"/>
      <c r="W819" s="433"/>
      <c r="X819" s="433"/>
      <c r="Y819" s="433"/>
      <c r="Z819" s="433"/>
    </row>
    <row r="820">
      <c r="A820" s="433"/>
      <c r="B820" s="433"/>
      <c r="C820" s="247"/>
      <c r="D820" s="433"/>
      <c r="E820" s="433"/>
      <c r="F820" s="433"/>
      <c r="G820" s="433"/>
      <c r="H820" s="433"/>
      <c r="I820" s="433"/>
      <c r="J820" s="433"/>
      <c r="K820" s="433"/>
      <c r="L820" s="433"/>
      <c r="M820" s="433"/>
      <c r="N820" s="433"/>
      <c r="O820" s="433"/>
      <c r="P820" s="433"/>
      <c r="Q820" s="433"/>
      <c r="R820" s="433"/>
      <c r="S820" s="433"/>
      <c r="T820" s="433"/>
      <c r="U820" s="433"/>
      <c r="V820" s="433"/>
      <c r="W820" s="433"/>
      <c r="X820" s="433"/>
      <c r="Y820" s="433"/>
      <c r="Z820" s="433"/>
    </row>
    <row r="821">
      <c r="A821" s="433"/>
      <c r="B821" s="433"/>
      <c r="C821" s="247"/>
      <c r="D821" s="433"/>
      <c r="E821" s="433"/>
      <c r="F821" s="433"/>
      <c r="G821" s="433"/>
      <c r="H821" s="433"/>
      <c r="I821" s="433"/>
      <c r="J821" s="433"/>
      <c r="K821" s="433"/>
      <c r="L821" s="433"/>
      <c r="M821" s="433"/>
      <c r="N821" s="433"/>
      <c r="O821" s="433"/>
      <c r="P821" s="433"/>
      <c r="Q821" s="433"/>
      <c r="R821" s="433"/>
      <c r="S821" s="433"/>
      <c r="T821" s="433"/>
      <c r="U821" s="433"/>
      <c r="V821" s="433"/>
      <c r="W821" s="433"/>
      <c r="X821" s="433"/>
      <c r="Y821" s="433"/>
      <c r="Z821" s="433"/>
    </row>
    <row r="822">
      <c r="A822" s="433"/>
      <c r="B822" s="433"/>
      <c r="C822" s="247"/>
      <c r="D822" s="433"/>
      <c r="E822" s="433"/>
      <c r="F822" s="433"/>
      <c r="G822" s="433"/>
      <c r="H822" s="433"/>
      <c r="I822" s="433"/>
      <c r="J822" s="433"/>
      <c r="K822" s="433"/>
      <c r="L822" s="433"/>
      <c r="M822" s="433"/>
      <c r="N822" s="433"/>
      <c r="O822" s="433"/>
      <c r="P822" s="433"/>
      <c r="Q822" s="433"/>
      <c r="R822" s="433"/>
      <c r="S822" s="433"/>
      <c r="T822" s="433"/>
      <c r="U822" s="433"/>
      <c r="V822" s="433"/>
      <c r="W822" s="433"/>
      <c r="X822" s="433"/>
      <c r="Y822" s="433"/>
      <c r="Z822" s="433"/>
    </row>
    <row r="823">
      <c r="A823" s="433"/>
      <c r="B823" s="433"/>
      <c r="C823" s="247"/>
      <c r="D823" s="433"/>
      <c r="E823" s="433"/>
      <c r="F823" s="433"/>
      <c r="G823" s="433"/>
      <c r="H823" s="433"/>
      <c r="I823" s="433"/>
      <c r="J823" s="433"/>
      <c r="K823" s="433"/>
      <c r="L823" s="433"/>
      <c r="M823" s="433"/>
      <c r="N823" s="433"/>
      <c r="O823" s="433"/>
      <c r="P823" s="433"/>
      <c r="Q823" s="433"/>
      <c r="R823" s="433"/>
      <c r="S823" s="433"/>
      <c r="T823" s="433"/>
      <c r="U823" s="433"/>
      <c r="V823" s="433"/>
      <c r="W823" s="433"/>
      <c r="X823" s="433"/>
      <c r="Y823" s="433"/>
      <c r="Z823" s="433"/>
    </row>
    <row r="824">
      <c r="A824" s="433"/>
      <c r="B824" s="433"/>
      <c r="C824" s="247"/>
      <c r="D824" s="433"/>
      <c r="E824" s="433"/>
      <c r="F824" s="433"/>
      <c r="G824" s="433"/>
      <c r="H824" s="433"/>
      <c r="I824" s="433"/>
      <c r="J824" s="433"/>
      <c r="K824" s="433"/>
      <c r="L824" s="433"/>
      <c r="M824" s="433"/>
      <c r="N824" s="433"/>
      <c r="O824" s="433"/>
      <c r="P824" s="433"/>
      <c r="Q824" s="433"/>
      <c r="R824" s="433"/>
      <c r="S824" s="433"/>
      <c r="T824" s="433"/>
      <c r="U824" s="433"/>
      <c r="V824" s="433"/>
      <c r="W824" s="433"/>
      <c r="X824" s="433"/>
      <c r="Y824" s="433"/>
      <c r="Z824" s="433"/>
    </row>
    <row r="825">
      <c r="A825" s="433"/>
      <c r="B825" s="433"/>
      <c r="C825" s="247"/>
      <c r="D825" s="433"/>
      <c r="E825" s="433"/>
      <c r="F825" s="433"/>
      <c r="G825" s="433"/>
      <c r="H825" s="433"/>
      <c r="I825" s="433"/>
      <c r="J825" s="433"/>
      <c r="K825" s="433"/>
      <c r="L825" s="433"/>
      <c r="M825" s="433"/>
      <c r="N825" s="433"/>
      <c r="O825" s="433"/>
      <c r="P825" s="433"/>
      <c r="Q825" s="433"/>
      <c r="R825" s="433"/>
      <c r="S825" s="433"/>
      <c r="T825" s="433"/>
      <c r="U825" s="433"/>
      <c r="V825" s="433"/>
      <c r="W825" s="433"/>
      <c r="X825" s="433"/>
      <c r="Y825" s="433"/>
      <c r="Z825" s="433"/>
    </row>
    <row r="826">
      <c r="A826" s="433"/>
      <c r="B826" s="433"/>
      <c r="C826" s="247"/>
      <c r="D826" s="433"/>
      <c r="E826" s="433"/>
      <c r="F826" s="433"/>
      <c r="G826" s="433"/>
      <c r="H826" s="433"/>
      <c r="I826" s="433"/>
      <c r="J826" s="433"/>
      <c r="K826" s="433"/>
      <c r="L826" s="433"/>
      <c r="M826" s="433"/>
      <c r="N826" s="433"/>
      <c r="O826" s="433"/>
      <c r="P826" s="433"/>
      <c r="Q826" s="433"/>
      <c r="R826" s="433"/>
      <c r="S826" s="433"/>
      <c r="T826" s="433"/>
      <c r="U826" s="433"/>
      <c r="V826" s="433"/>
      <c r="W826" s="433"/>
      <c r="X826" s="433"/>
      <c r="Y826" s="433"/>
      <c r="Z826" s="433"/>
    </row>
    <row r="827">
      <c r="A827" s="433"/>
      <c r="B827" s="433"/>
      <c r="C827" s="247"/>
      <c r="D827" s="433"/>
      <c r="E827" s="433"/>
      <c r="F827" s="433"/>
      <c r="G827" s="433"/>
      <c r="H827" s="433"/>
      <c r="I827" s="433"/>
      <c r="J827" s="433"/>
      <c r="K827" s="433"/>
      <c r="L827" s="433"/>
      <c r="M827" s="433"/>
      <c r="N827" s="433"/>
      <c r="O827" s="433"/>
      <c r="P827" s="433"/>
      <c r="Q827" s="433"/>
      <c r="R827" s="433"/>
      <c r="S827" s="433"/>
      <c r="T827" s="433"/>
      <c r="U827" s="433"/>
      <c r="V827" s="433"/>
      <c r="W827" s="433"/>
      <c r="X827" s="433"/>
      <c r="Y827" s="433"/>
      <c r="Z827" s="433"/>
    </row>
    <row r="828">
      <c r="A828" s="433"/>
      <c r="B828" s="433"/>
      <c r="C828" s="247"/>
      <c r="D828" s="433"/>
      <c r="E828" s="433"/>
      <c r="F828" s="433"/>
      <c r="G828" s="433"/>
      <c r="H828" s="433"/>
      <c r="I828" s="433"/>
      <c r="J828" s="433"/>
      <c r="K828" s="433"/>
      <c r="L828" s="433"/>
      <c r="M828" s="433"/>
      <c r="N828" s="433"/>
      <c r="O828" s="433"/>
      <c r="P828" s="433"/>
      <c r="Q828" s="433"/>
      <c r="R828" s="433"/>
      <c r="S828" s="433"/>
      <c r="T828" s="433"/>
      <c r="U828" s="433"/>
      <c r="V828" s="433"/>
      <c r="W828" s="433"/>
      <c r="X828" s="433"/>
      <c r="Y828" s="433"/>
      <c r="Z828" s="433"/>
    </row>
    <row r="829">
      <c r="A829" s="433"/>
      <c r="B829" s="433"/>
      <c r="C829" s="247"/>
      <c r="D829" s="433"/>
      <c r="E829" s="433"/>
      <c r="F829" s="433"/>
      <c r="G829" s="433"/>
      <c r="H829" s="433"/>
      <c r="I829" s="433"/>
      <c r="J829" s="433"/>
      <c r="K829" s="433"/>
      <c r="L829" s="433"/>
      <c r="M829" s="433"/>
      <c r="N829" s="433"/>
      <c r="O829" s="433"/>
      <c r="P829" s="433"/>
      <c r="Q829" s="433"/>
      <c r="R829" s="433"/>
      <c r="S829" s="433"/>
      <c r="T829" s="433"/>
      <c r="U829" s="433"/>
      <c r="V829" s="433"/>
      <c r="W829" s="433"/>
      <c r="X829" s="433"/>
      <c r="Y829" s="433"/>
      <c r="Z829" s="433"/>
    </row>
    <row r="830">
      <c r="A830" s="433"/>
      <c r="B830" s="433"/>
      <c r="C830" s="247"/>
      <c r="D830" s="433"/>
      <c r="E830" s="433"/>
      <c r="F830" s="433"/>
      <c r="G830" s="433"/>
      <c r="H830" s="433"/>
      <c r="I830" s="433"/>
      <c r="J830" s="433"/>
      <c r="K830" s="433"/>
      <c r="L830" s="433"/>
      <c r="M830" s="433"/>
      <c r="N830" s="433"/>
      <c r="O830" s="433"/>
      <c r="P830" s="433"/>
      <c r="Q830" s="433"/>
      <c r="R830" s="433"/>
      <c r="S830" s="433"/>
      <c r="T830" s="433"/>
      <c r="U830" s="433"/>
      <c r="V830" s="433"/>
      <c r="W830" s="433"/>
      <c r="X830" s="433"/>
      <c r="Y830" s="433"/>
      <c r="Z830" s="433"/>
    </row>
    <row r="831">
      <c r="A831" s="433"/>
      <c r="B831" s="433"/>
      <c r="C831" s="247"/>
      <c r="D831" s="433"/>
      <c r="E831" s="433"/>
      <c r="F831" s="433"/>
      <c r="G831" s="433"/>
      <c r="H831" s="433"/>
      <c r="I831" s="433"/>
      <c r="J831" s="433"/>
      <c r="K831" s="433"/>
      <c r="L831" s="433"/>
      <c r="M831" s="433"/>
      <c r="N831" s="433"/>
      <c r="O831" s="433"/>
      <c r="P831" s="433"/>
      <c r="Q831" s="433"/>
      <c r="R831" s="433"/>
      <c r="S831" s="433"/>
      <c r="T831" s="433"/>
      <c r="U831" s="433"/>
      <c r="V831" s="433"/>
      <c r="W831" s="433"/>
      <c r="X831" s="433"/>
      <c r="Y831" s="433"/>
      <c r="Z831" s="433"/>
    </row>
    <row r="832">
      <c r="A832" s="433"/>
      <c r="B832" s="433"/>
      <c r="C832" s="247"/>
      <c r="D832" s="433"/>
      <c r="E832" s="433"/>
      <c r="F832" s="433"/>
      <c r="G832" s="433"/>
      <c r="H832" s="433"/>
      <c r="I832" s="433"/>
      <c r="J832" s="433"/>
      <c r="K832" s="433"/>
      <c r="L832" s="433"/>
      <c r="M832" s="433"/>
      <c r="N832" s="433"/>
      <c r="O832" s="433"/>
      <c r="P832" s="433"/>
      <c r="Q832" s="433"/>
      <c r="R832" s="433"/>
      <c r="S832" s="433"/>
      <c r="T832" s="433"/>
      <c r="U832" s="433"/>
      <c r="V832" s="433"/>
      <c r="W832" s="433"/>
      <c r="X832" s="433"/>
      <c r="Y832" s="433"/>
      <c r="Z832" s="433"/>
    </row>
    <row r="833">
      <c r="A833" s="433"/>
      <c r="B833" s="433"/>
      <c r="C833" s="247"/>
      <c r="D833" s="433"/>
      <c r="E833" s="433"/>
      <c r="F833" s="433"/>
      <c r="G833" s="433"/>
      <c r="H833" s="433"/>
      <c r="I833" s="433"/>
      <c r="J833" s="433"/>
      <c r="K833" s="433"/>
      <c r="L833" s="433"/>
      <c r="M833" s="433"/>
      <c r="N833" s="433"/>
      <c r="O833" s="433"/>
      <c r="P833" s="433"/>
      <c r="Q833" s="433"/>
      <c r="R833" s="433"/>
      <c r="S833" s="433"/>
      <c r="T833" s="433"/>
      <c r="U833" s="433"/>
      <c r="V833" s="433"/>
      <c r="W833" s="433"/>
      <c r="X833" s="433"/>
      <c r="Y833" s="433"/>
      <c r="Z833" s="433"/>
    </row>
    <row r="834">
      <c r="A834" s="433"/>
      <c r="B834" s="433"/>
      <c r="C834" s="247"/>
      <c r="D834" s="433"/>
      <c r="E834" s="433"/>
      <c r="F834" s="433"/>
      <c r="G834" s="433"/>
      <c r="H834" s="433"/>
      <c r="I834" s="433"/>
      <c r="J834" s="433"/>
      <c r="K834" s="433"/>
      <c r="L834" s="433"/>
      <c r="M834" s="433"/>
      <c r="N834" s="433"/>
      <c r="O834" s="433"/>
      <c r="P834" s="433"/>
      <c r="Q834" s="433"/>
      <c r="R834" s="433"/>
      <c r="S834" s="433"/>
      <c r="T834" s="433"/>
      <c r="U834" s="433"/>
      <c r="V834" s="433"/>
      <c r="W834" s="433"/>
      <c r="X834" s="433"/>
      <c r="Y834" s="433"/>
      <c r="Z834" s="433"/>
    </row>
    <row r="835">
      <c r="A835" s="433"/>
      <c r="B835" s="433"/>
      <c r="C835" s="247"/>
      <c r="D835" s="433"/>
      <c r="E835" s="433"/>
      <c r="F835" s="433"/>
      <c r="G835" s="433"/>
      <c r="H835" s="433"/>
      <c r="I835" s="433"/>
      <c r="J835" s="433"/>
      <c r="K835" s="433"/>
      <c r="L835" s="433"/>
      <c r="M835" s="433"/>
      <c r="N835" s="433"/>
      <c r="O835" s="433"/>
      <c r="P835" s="433"/>
      <c r="Q835" s="433"/>
      <c r="R835" s="433"/>
      <c r="S835" s="433"/>
      <c r="T835" s="433"/>
      <c r="U835" s="433"/>
      <c r="V835" s="433"/>
      <c r="W835" s="433"/>
      <c r="X835" s="433"/>
      <c r="Y835" s="433"/>
      <c r="Z835" s="433"/>
    </row>
    <row r="836">
      <c r="A836" s="433"/>
      <c r="B836" s="433"/>
      <c r="C836" s="247"/>
      <c r="D836" s="433"/>
      <c r="E836" s="433"/>
      <c r="F836" s="433"/>
      <c r="G836" s="433"/>
      <c r="H836" s="433"/>
      <c r="I836" s="433"/>
      <c r="J836" s="433"/>
      <c r="K836" s="433"/>
      <c r="L836" s="433"/>
      <c r="M836" s="433"/>
      <c r="N836" s="433"/>
      <c r="O836" s="433"/>
      <c r="P836" s="433"/>
      <c r="Q836" s="433"/>
      <c r="R836" s="433"/>
      <c r="S836" s="433"/>
      <c r="T836" s="433"/>
      <c r="U836" s="433"/>
      <c r="V836" s="433"/>
      <c r="W836" s="433"/>
      <c r="X836" s="433"/>
      <c r="Y836" s="433"/>
      <c r="Z836" s="433"/>
    </row>
    <row r="837">
      <c r="A837" s="433"/>
      <c r="B837" s="433"/>
      <c r="C837" s="247"/>
      <c r="D837" s="433"/>
      <c r="E837" s="433"/>
      <c r="F837" s="433"/>
      <c r="G837" s="433"/>
      <c r="H837" s="433"/>
      <c r="I837" s="433"/>
      <c r="J837" s="433"/>
      <c r="K837" s="433"/>
      <c r="L837" s="433"/>
      <c r="M837" s="433"/>
      <c r="N837" s="433"/>
      <c r="O837" s="433"/>
      <c r="P837" s="433"/>
      <c r="Q837" s="433"/>
      <c r="R837" s="433"/>
      <c r="S837" s="433"/>
      <c r="T837" s="433"/>
      <c r="U837" s="433"/>
      <c r="V837" s="433"/>
      <c r="W837" s="433"/>
      <c r="X837" s="433"/>
      <c r="Y837" s="433"/>
      <c r="Z837" s="433"/>
    </row>
    <row r="838">
      <c r="A838" s="433"/>
      <c r="B838" s="433"/>
      <c r="C838" s="247"/>
      <c r="D838" s="433"/>
      <c r="E838" s="433"/>
      <c r="F838" s="433"/>
      <c r="G838" s="433"/>
      <c r="H838" s="433"/>
      <c r="I838" s="433"/>
      <c r="J838" s="433"/>
      <c r="K838" s="433"/>
      <c r="L838" s="433"/>
      <c r="M838" s="433"/>
      <c r="N838" s="433"/>
      <c r="O838" s="433"/>
      <c r="P838" s="433"/>
      <c r="Q838" s="433"/>
      <c r="R838" s="433"/>
      <c r="S838" s="433"/>
      <c r="T838" s="433"/>
      <c r="U838" s="433"/>
      <c r="V838" s="433"/>
      <c r="W838" s="433"/>
      <c r="X838" s="433"/>
      <c r="Y838" s="433"/>
      <c r="Z838" s="433"/>
    </row>
    <row r="839">
      <c r="A839" s="433"/>
      <c r="B839" s="433"/>
      <c r="C839" s="247"/>
      <c r="D839" s="433"/>
      <c r="E839" s="433"/>
      <c r="F839" s="433"/>
      <c r="G839" s="433"/>
      <c r="H839" s="433"/>
      <c r="I839" s="433"/>
      <c r="J839" s="433"/>
      <c r="K839" s="433"/>
      <c r="L839" s="433"/>
      <c r="M839" s="433"/>
      <c r="N839" s="433"/>
      <c r="O839" s="433"/>
      <c r="P839" s="433"/>
      <c r="Q839" s="433"/>
      <c r="R839" s="433"/>
      <c r="S839" s="433"/>
      <c r="T839" s="433"/>
      <c r="U839" s="433"/>
      <c r="V839" s="433"/>
      <c r="W839" s="433"/>
      <c r="X839" s="433"/>
      <c r="Y839" s="433"/>
      <c r="Z839" s="433"/>
    </row>
    <row r="840">
      <c r="A840" s="433"/>
      <c r="B840" s="433"/>
      <c r="C840" s="247"/>
      <c r="D840" s="433"/>
      <c r="E840" s="433"/>
      <c r="F840" s="433"/>
      <c r="G840" s="433"/>
      <c r="H840" s="433"/>
      <c r="I840" s="433"/>
      <c r="J840" s="433"/>
      <c r="K840" s="433"/>
      <c r="L840" s="433"/>
      <c r="M840" s="433"/>
      <c r="N840" s="433"/>
      <c r="O840" s="433"/>
      <c r="P840" s="433"/>
      <c r="Q840" s="433"/>
      <c r="R840" s="433"/>
      <c r="S840" s="433"/>
      <c r="T840" s="433"/>
      <c r="U840" s="433"/>
      <c r="V840" s="433"/>
      <c r="W840" s="433"/>
      <c r="X840" s="433"/>
      <c r="Y840" s="433"/>
      <c r="Z840" s="433"/>
    </row>
    <row r="841">
      <c r="A841" s="433"/>
      <c r="B841" s="433"/>
      <c r="C841" s="247"/>
      <c r="D841" s="433"/>
      <c r="E841" s="433"/>
      <c r="F841" s="433"/>
      <c r="G841" s="433"/>
      <c r="H841" s="433"/>
      <c r="I841" s="433"/>
      <c r="J841" s="433"/>
      <c r="K841" s="433"/>
      <c r="L841" s="433"/>
      <c r="M841" s="433"/>
      <c r="N841" s="433"/>
      <c r="O841" s="433"/>
      <c r="P841" s="433"/>
      <c r="Q841" s="433"/>
      <c r="R841" s="433"/>
      <c r="S841" s="433"/>
      <c r="T841" s="433"/>
      <c r="U841" s="433"/>
      <c r="V841" s="433"/>
      <c r="W841" s="433"/>
      <c r="X841" s="433"/>
      <c r="Y841" s="433"/>
      <c r="Z841" s="433"/>
    </row>
    <row r="842">
      <c r="A842" s="433"/>
      <c r="B842" s="433"/>
      <c r="C842" s="247"/>
      <c r="D842" s="433"/>
      <c r="E842" s="433"/>
      <c r="F842" s="433"/>
      <c r="G842" s="433"/>
      <c r="H842" s="433"/>
      <c r="I842" s="433"/>
      <c r="J842" s="433"/>
      <c r="K842" s="433"/>
      <c r="L842" s="433"/>
      <c r="M842" s="433"/>
      <c r="N842" s="433"/>
      <c r="O842" s="433"/>
      <c r="P842" s="433"/>
      <c r="Q842" s="433"/>
      <c r="R842" s="433"/>
      <c r="S842" s="433"/>
      <c r="T842" s="433"/>
      <c r="U842" s="433"/>
      <c r="V842" s="433"/>
      <c r="W842" s="433"/>
      <c r="X842" s="433"/>
      <c r="Y842" s="433"/>
      <c r="Z842" s="433"/>
    </row>
    <row r="843">
      <c r="A843" s="433"/>
      <c r="B843" s="433"/>
      <c r="C843" s="247"/>
      <c r="D843" s="433"/>
      <c r="E843" s="433"/>
      <c r="F843" s="433"/>
      <c r="G843" s="433"/>
      <c r="H843" s="433"/>
      <c r="I843" s="433"/>
      <c r="J843" s="433"/>
      <c r="K843" s="433"/>
      <c r="L843" s="433"/>
      <c r="M843" s="433"/>
      <c r="N843" s="433"/>
      <c r="O843" s="433"/>
      <c r="P843" s="433"/>
      <c r="Q843" s="433"/>
      <c r="R843" s="433"/>
      <c r="S843" s="433"/>
      <c r="T843" s="433"/>
      <c r="U843" s="433"/>
      <c r="V843" s="433"/>
      <c r="W843" s="433"/>
      <c r="X843" s="433"/>
      <c r="Y843" s="433"/>
      <c r="Z843" s="433"/>
    </row>
    <row r="844">
      <c r="A844" s="433"/>
      <c r="B844" s="433"/>
      <c r="C844" s="247"/>
      <c r="D844" s="433"/>
      <c r="E844" s="433"/>
      <c r="F844" s="433"/>
      <c r="G844" s="433"/>
      <c r="H844" s="433"/>
      <c r="I844" s="433"/>
      <c r="J844" s="433"/>
      <c r="K844" s="433"/>
      <c r="L844" s="433"/>
      <c r="M844" s="433"/>
      <c r="N844" s="433"/>
      <c r="O844" s="433"/>
      <c r="P844" s="433"/>
      <c r="Q844" s="433"/>
      <c r="R844" s="433"/>
      <c r="S844" s="433"/>
      <c r="T844" s="433"/>
      <c r="U844" s="433"/>
      <c r="V844" s="433"/>
      <c r="W844" s="433"/>
      <c r="X844" s="433"/>
      <c r="Y844" s="433"/>
      <c r="Z844" s="433"/>
    </row>
    <row r="845">
      <c r="A845" s="433"/>
      <c r="B845" s="433"/>
      <c r="C845" s="247"/>
      <c r="D845" s="433"/>
      <c r="E845" s="433"/>
      <c r="F845" s="433"/>
      <c r="G845" s="433"/>
      <c r="H845" s="433"/>
      <c r="I845" s="433"/>
      <c r="J845" s="433"/>
      <c r="K845" s="433"/>
      <c r="L845" s="433"/>
      <c r="M845" s="433"/>
      <c r="N845" s="433"/>
      <c r="O845" s="433"/>
      <c r="P845" s="433"/>
      <c r="Q845" s="433"/>
      <c r="R845" s="433"/>
      <c r="S845" s="433"/>
      <c r="T845" s="433"/>
      <c r="U845" s="433"/>
      <c r="V845" s="433"/>
      <c r="W845" s="433"/>
      <c r="X845" s="433"/>
      <c r="Y845" s="433"/>
      <c r="Z845" s="433"/>
    </row>
    <row r="846">
      <c r="A846" s="433"/>
      <c r="B846" s="433"/>
      <c r="C846" s="247"/>
      <c r="D846" s="433"/>
      <c r="E846" s="433"/>
      <c r="F846" s="433"/>
      <c r="G846" s="433"/>
      <c r="H846" s="433"/>
      <c r="I846" s="433"/>
      <c r="J846" s="433"/>
      <c r="K846" s="433"/>
      <c r="L846" s="433"/>
      <c r="M846" s="433"/>
      <c r="N846" s="433"/>
      <c r="O846" s="433"/>
      <c r="P846" s="433"/>
      <c r="Q846" s="433"/>
      <c r="R846" s="433"/>
      <c r="S846" s="433"/>
      <c r="T846" s="433"/>
      <c r="U846" s="433"/>
      <c r="V846" s="433"/>
      <c r="W846" s="433"/>
      <c r="X846" s="433"/>
      <c r="Y846" s="433"/>
      <c r="Z846" s="433"/>
    </row>
    <row r="847">
      <c r="A847" s="433"/>
      <c r="B847" s="433"/>
      <c r="C847" s="247"/>
      <c r="D847" s="433"/>
      <c r="E847" s="433"/>
      <c r="F847" s="433"/>
      <c r="G847" s="433"/>
      <c r="H847" s="433"/>
      <c r="I847" s="433"/>
      <c r="J847" s="433"/>
      <c r="K847" s="433"/>
      <c r="L847" s="433"/>
      <c r="M847" s="433"/>
      <c r="N847" s="433"/>
      <c r="O847" s="433"/>
      <c r="P847" s="433"/>
      <c r="Q847" s="433"/>
      <c r="R847" s="433"/>
      <c r="S847" s="433"/>
      <c r="T847" s="433"/>
      <c r="U847" s="433"/>
      <c r="V847" s="433"/>
      <c r="W847" s="433"/>
      <c r="X847" s="433"/>
      <c r="Y847" s="433"/>
      <c r="Z847" s="433"/>
    </row>
    <row r="848">
      <c r="A848" s="433"/>
      <c r="B848" s="433"/>
      <c r="C848" s="247"/>
      <c r="D848" s="433"/>
      <c r="E848" s="433"/>
      <c r="F848" s="433"/>
      <c r="G848" s="433"/>
      <c r="H848" s="433"/>
      <c r="I848" s="433"/>
      <c r="J848" s="433"/>
      <c r="K848" s="433"/>
      <c r="L848" s="433"/>
      <c r="M848" s="433"/>
      <c r="N848" s="433"/>
      <c r="O848" s="433"/>
      <c r="P848" s="433"/>
      <c r="Q848" s="433"/>
      <c r="R848" s="433"/>
      <c r="S848" s="433"/>
      <c r="T848" s="433"/>
      <c r="U848" s="433"/>
      <c r="V848" s="433"/>
      <c r="W848" s="433"/>
      <c r="X848" s="433"/>
      <c r="Y848" s="433"/>
      <c r="Z848" s="433"/>
    </row>
    <row r="849">
      <c r="A849" s="433"/>
      <c r="B849" s="433"/>
      <c r="C849" s="247"/>
      <c r="D849" s="433"/>
      <c r="E849" s="433"/>
      <c r="F849" s="433"/>
      <c r="G849" s="433"/>
      <c r="H849" s="433"/>
      <c r="I849" s="433"/>
      <c r="J849" s="433"/>
      <c r="K849" s="433"/>
      <c r="L849" s="433"/>
      <c r="M849" s="433"/>
      <c r="N849" s="433"/>
      <c r="O849" s="433"/>
      <c r="P849" s="433"/>
      <c r="Q849" s="433"/>
      <c r="R849" s="433"/>
      <c r="S849" s="433"/>
      <c r="T849" s="433"/>
      <c r="U849" s="433"/>
      <c r="V849" s="433"/>
      <c r="W849" s="433"/>
      <c r="X849" s="433"/>
      <c r="Y849" s="433"/>
      <c r="Z849" s="433"/>
    </row>
    <row r="850">
      <c r="A850" s="433"/>
      <c r="B850" s="433"/>
      <c r="C850" s="247"/>
      <c r="D850" s="433"/>
      <c r="E850" s="433"/>
      <c r="F850" s="433"/>
      <c r="G850" s="433"/>
      <c r="H850" s="433"/>
      <c r="I850" s="433"/>
      <c r="J850" s="433"/>
      <c r="K850" s="433"/>
      <c r="L850" s="433"/>
      <c r="M850" s="433"/>
      <c r="N850" s="433"/>
      <c r="O850" s="433"/>
      <c r="P850" s="433"/>
      <c r="Q850" s="433"/>
      <c r="R850" s="433"/>
      <c r="S850" s="433"/>
      <c r="T850" s="433"/>
      <c r="U850" s="433"/>
      <c r="V850" s="433"/>
      <c r="W850" s="433"/>
      <c r="X850" s="433"/>
      <c r="Y850" s="433"/>
      <c r="Z850" s="433"/>
    </row>
    <row r="851">
      <c r="A851" s="433"/>
      <c r="B851" s="433"/>
      <c r="C851" s="247"/>
      <c r="D851" s="433"/>
      <c r="E851" s="433"/>
      <c r="F851" s="433"/>
      <c r="G851" s="433"/>
      <c r="H851" s="433"/>
      <c r="I851" s="433"/>
      <c r="J851" s="433"/>
      <c r="K851" s="433"/>
      <c r="L851" s="433"/>
      <c r="M851" s="433"/>
      <c r="N851" s="433"/>
      <c r="O851" s="433"/>
      <c r="P851" s="433"/>
      <c r="Q851" s="433"/>
      <c r="R851" s="433"/>
      <c r="S851" s="433"/>
      <c r="T851" s="433"/>
      <c r="U851" s="433"/>
      <c r="V851" s="433"/>
      <c r="W851" s="433"/>
      <c r="X851" s="433"/>
      <c r="Y851" s="433"/>
      <c r="Z851" s="433"/>
    </row>
    <row r="852">
      <c r="A852" s="433"/>
      <c r="B852" s="433"/>
      <c r="C852" s="247"/>
      <c r="D852" s="433"/>
      <c r="E852" s="433"/>
      <c r="F852" s="433"/>
      <c r="G852" s="433"/>
      <c r="H852" s="433"/>
      <c r="I852" s="433"/>
      <c r="J852" s="433"/>
      <c r="K852" s="433"/>
      <c r="L852" s="433"/>
      <c r="M852" s="433"/>
      <c r="N852" s="433"/>
      <c r="O852" s="433"/>
      <c r="P852" s="433"/>
      <c r="Q852" s="433"/>
      <c r="R852" s="433"/>
      <c r="S852" s="433"/>
      <c r="T852" s="433"/>
      <c r="U852" s="433"/>
      <c r="V852" s="433"/>
      <c r="W852" s="433"/>
      <c r="X852" s="433"/>
      <c r="Y852" s="433"/>
      <c r="Z852" s="433"/>
    </row>
    <row r="853">
      <c r="A853" s="433"/>
      <c r="B853" s="433"/>
      <c r="C853" s="247"/>
      <c r="D853" s="433"/>
      <c r="E853" s="433"/>
      <c r="F853" s="433"/>
      <c r="G853" s="433"/>
      <c r="H853" s="433"/>
      <c r="I853" s="433"/>
      <c r="J853" s="433"/>
      <c r="K853" s="433"/>
      <c r="L853" s="433"/>
      <c r="M853" s="433"/>
      <c r="N853" s="433"/>
      <c r="O853" s="433"/>
      <c r="P853" s="433"/>
      <c r="Q853" s="433"/>
      <c r="R853" s="433"/>
      <c r="S853" s="433"/>
      <c r="T853" s="433"/>
      <c r="U853" s="433"/>
      <c r="V853" s="433"/>
      <c r="W853" s="433"/>
      <c r="X853" s="433"/>
      <c r="Y853" s="433"/>
      <c r="Z853" s="433"/>
    </row>
    <row r="854">
      <c r="A854" s="433"/>
      <c r="B854" s="433"/>
      <c r="C854" s="247"/>
      <c r="D854" s="433"/>
      <c r="E854" s="433"/>
      <c r="F854" s="433"/>
      <c r="G854" s="433"/>
      <c r="H854" s="433"/>
      <c r="I854" s="433"/>
      <c r="J854" s="433"/>
      <c r="K854" s="433"/>
      <c r="L854" s="433"/>
      <c r="M854" s="433"/>
      <c r="N854" s="433"/>
      <c r="O854" s="433"/>
      <c r="P854" s="433"/>
      <c r="Q854" s="433"/>
      <c r="R854" s="433"/>
      <c r="S854" s="433"/>
      <c r="T854" s="433"/>
      <c r="U854" s="433"/>
      <c r="V854" s="433"/>
      <c r="W854" s="433"/>
      <c r="X854" s="433"/>
      <c r="Y854" s="433"/>
      <c r="Z854" s="433"/>
    </row>
    <row r="855">
      <c r="A855" s="433"/>
      <c r="B855" s="433"/>
      <c r="C855" s="247"/>
      <c r="D855" s="433"/>
      <c r="E855" s="433"/>
      <c r="F855" s="433"/>
      <c r="G855" s="433"/>
      <c r="H855" s="433"/>
      <c r="I855" s="433"/>
      <c r="J855" s="433"/>
      <c r="K855" s="433"/>
      <c r="L855" s="433"/>
      <c r="M855" s="433"/>
      <c r="N855" s="433"/>
      <c r="O855" s="433"/>
      <c r="P855" s="433"/>
      <c r="Q855" s="433"/>
      <c r="R855" s="433"/>
      <c r="S855" s="433"/>
      <c r="T855" s="433"/>
      <c r="U855" s="433"/>
      <c r="V855" s="433"/>
      <c r="W855" s="433"/>
      <c r="X855" s="433"/>
      <c r="Y855" s="433"/>
      <c r="Z855" s="433"/>
    </row>
    <row r="856">
      <c r="A856" s="433"/>
      <c r="B856" s="433"/>
      <c r="C856" s="247"/>
      <c r="D856" s="433"/>
      <c r="E856" s="433"/>
      <c r="F856" s="433"/>
      <c r="G856" s="433"/>
      <c r="H856" s="433"/>
      <c r="I856" s="433"/>
      <c r="J856" s="433"/>
      <c r="K856" s="433"/>
      <c r="L856" s="433"/>
      <c r="M856" s="433"/>
      <c r="N856" s="433"/>
      <c r="O856" s="433"/>
      <c r="P856" s="433"/>
      <c r="Q856" s="433"/>
      <c r="R856" s="433"/>
      <c r="S856" s="433"/>
      <c r="T856" s="433"/>
      <c r="U856" s="433"/>
      <c r="V856" s="433"/>
      <c r="W856" s="433"/>
      <c r="X856" s="433"/>
      <c r="Y856" s="433"/>
      <c r="Z856" s="433"/>
    </row>
    <row r="857">
      <c r="A857" s="433"/>
      <c r="B857" s="433"/>
      <c r="C857" s="247"/>
      <c r="D857" s="433"/>
      <c r="E857" s="433"/>
      <c r="F857" s="433"/>
      <c r="G857" s="433"/>
      <c r="H857" s="433"/>
      <c r="I857" s="433"/>
      <c r="J857" s="433"/>
      <c r="K857" s="433"/>
      <c r="L857" s="433"/>
      <c r="M857" s="433"/>
      <c r="N857" s="433"/>
      <c r="O857" s="433"/>
      <c r="P857" s="433"/>
      <c r="Q857" s="433"/>
      <c r="R857" s="433"/>
      <c r="S857" s="433"/>
      <c r="T857" s="433"/>
      <c r="U857" s="433"/>
      <c r="V857" s="433"/>
      <c r="W857" s="433"/>
      <c r="X857" s="433"/>
      <c r="Y857" s="433"/>
      <c r="Z857" s="433"/>
    </row>
    <row r="858">
      <c r="A858" s="433"/>
      <c r="B858" s="433"/>
      <c r="C858" s="247"/>
      <c r="D858" s="433"/>
      <c r="E858" s="433"/>
      <c r="F858" s="433"/>
      <c r="G858" s="433"/>
      <c r="H858" s="433"/>
      <c r="I858" s="433"/>
      <c r="J858" s="433"/>
      <c r="K858" s="433"/>
      <c r="L858" s="433"/>
      <c r="M858" s="433"/>
      <c r="N858" s="433"/>
      <c r="O858" s="433"/>
      <c r="P858" s="433"/>
      <c r="Q858" s="433"/>
      <c r="R858" s="433"/>
      <c r="S858" s="433"/>
      <c r="T858" s="433"/>
      <c r="U858" s="433"/>
      <c r="V858" s="433"/>
      <c r="W858" s="433"/>
      <c r="X858" s="433"/>
      <c r="Y858" s="433"/>
      <c r="Z858" s="433"/>
    </row>
    <row r="859">
      <c r="A859" s="433"/>
      <c r="B859" s="433"/>
      <c r="C859" s="247"/>
      <c r="D859" s="433"/>
      <c r="E859" s="433"/>
      <c r="F859" s="433"/>
      <c r="G859" s="433"/>
      <c r="H859" s="433"/>
      <c r="I859" s="433"/>
      <c r="J859" s="433"/>
      <c r="K859" s="433"/>
      <c r="L859" s="433"/>
      <c r="M859" s="433"/>
      <c r="N859" s="433"/>
      <c r="O859" s="433"/>
      <c r="P859" s="433"/>
      <c r="Q859" s="433"/>
      <c r="R859" s="433"/>
      <c r="S859" s="433"/>
      <c r="T859" s="433"/>
      <c r="U859" s="433"/>
      <c r="V859" s="433"/>
      <c r="W859" s="433"/>
      <c r="X859" s="433"/>
      <c r="Y859" s="433"/>
      <c r="Z859" s="433"/>
    </row>
    <row r="860">
      <c r="A860" s="433"/>
      <c r="B860" s="433"/>
      <c r="C860" s="247"/>
      <c r="D860" s="433"/>
      <c r="E860" s="433"/>
      <c r="F860" s="433"/>
      <c r="G860" s="433"/>
      <c r="H860" s="433"/>
      <c r="I860" s="433"/>
      <c r="J860" s="433"/>
      <c r="K860" s="433"/>
      <c r="L860" s="433"/>
      <c r="M860" s="433"/>
      <c r="N860" s="433"/>
      <c r="O860" s="433"/>
      <c r="P860" s="433"/>
      <c r="Q860" s="433"/>
      <c r="R860" s="433"/>
      <c r="S860" s="433"/>
      <c r="T860" s="433"/>
      <c r="U860" s="433"/>
      <c r="V860" s="433"/>
      <c r="W860" s="433"/>
      <c r="X860" s="433"/>
      <c r="Y860" s="433"/>
      <c r="Z860" s="433"/>
    </row>
    <row r="861">
      <c r="A861" s="433"/>
      <c r="B861" s="433"/>
      <c r="C861" s="247"/>
      <c r="D861" s="433"/>
      <c r="E861" s="433"/>
      <c r="F861" s="433"/>
      <c r="G861" s="433"/>
      <c r="H861" s="433"/>
      <c r="I861" s="433"/>
      <c r="J861" s="433"/>
      <c r="K861" s="433"/>
      <c r="L861" s="433"/>
      <c r="M861" s="433"/>
      <c r="N861" s="433"/>
      <c r="O861" s="433"/>
      <c r="P861" s="433"/>
      <c r="Q861" s="433"/>
      <c r="R861" s="433"/>
      <c r="S861" s="433"/>
      <c r="T861" s="433"/>
      <c r="U861" s="433"/>
      <c r="V861" s="433"/>
      <c r="W861" s="433"/>
      <c r="X861" s="433"/>
      <c r="Y861" s="433"/>
      <c r="Z861" s="433"/>
    </row>
    <row r="862">
      <c r="A862" s="433"/>
      <c r="B862" s="433"/>
      <c r="C862" s="247"/>
      <c r="D862" s="433"/>
      <c r="E862" s="433"/>
      <c r="F862" s="433"/>
      <c r="G862" s="433"/>
      <c r="H862" s="433"/>
      <c r="I862" s="433"/>
      <c r="J862" s="433"/>
      <c r="K862" s="433"/>
      <c r="L862" s="433"/>
      <c r="M862" s="433"/>
      <c r="N862" s="433"/>
      <c r="O862" s="433"/>
      <c r="P862" s="433"/>
      <c r="Q862" s="433"/>
      <c r="R862" s="433"/>
      <c r="S862" s="433"/>
      <c r="T862" s="433"/>
      <c r="U862" s="433"/>
      <c r="V862" s="433"/>
      <c r="W862" s="433"/>
      <c r="X862" s="433"/>
      <c r="Y862" s="433"/>
      <c r="Z862" s="433"/>
    </row>
    <row r="863">
      <c r="A863" s="433"/>
      <c r="B863" s="433"/>
      <c r="C863" s="247"/>
      <c r="D863" s="433"/>
      <c r="E863" s="433"/>
      <c r="F863" s="433"/>
      <c r="G863" s="433"/>
      <c r="H863" s="433"/>
      <c r="I863" s="433"/>
      <c r="J863" s="433"/>
      <c r="K863" s="433"/>
      <c r="L863" s="433"/>
      <c r="M863" s="433"/>
      <c r="N863" s="433"/>
      <c r="O863" s="433"/>
      <c r="P863" s="433"/>
      <c r="Q863" s="433"/>
      <c r="R863" s="433"/>
      <c r="S863" s="433"/>
      <c r="T863" s="433"/>
      <c r="U863" s="433"/>
      <c r="V863" s="433"/>
      <c r="W863" s="433"/>
      <c r="X863" s="433"/>
      <c r="Y863" s="433"/>
      <c r="Z863" s="433"/>
    </row>
    <row r="864">
      <c r="A864" s="433"/>
      <c r="B864" s="433"/>
      <c r="C864" s="247"/>
      <c r="D864" s="433"/>
      <c r="E864" s="433"/>
      <c r="F864" s="433"/>
      <c r="G864" s="433"/>
      <c r="H864" s="433"/>
      <c r="I864" s="433"/>
      <c r="J864" s="433"/>
      <c r="K864" s="433"/>
      <c r="L864" s="433"/>
      <c r="M864" s="433"/>
      <c r="N864" s="433"/>
      <c r="O864" s="433"/>
      <c r="P864" s="433"/>
      <c r="Q864" s="433"/>
      <c r="R864" s="433"/>
      <c r="S864" s="433"/>
      <c r="T864" s="433"/>
      <c r="U864" s="433"/>
      <c r="V864" s="433"/>
      <c r="W864" s="433"/>
      <c r="X864" s="433"/>
      <c r="Y864" s="433"/>
      <c r="Z864" s="433"/>
    </row>
    <row r="865">
      <c r="A865" s="433"/>
      <c r="B865" s="433"/>
      <c r="C865" s="247"/>
      <c r="D865" s="433"/>
      <c r="E865" s="433"/>
      <c r="F865" s="433"/>
      <c r="G865" s="433"/>
      <c r="H865" s="433"/>
      <c r="I865" s="433"/>
      <c r="J865" s="433"/>
      <c r="K865" s="433"/>
      <c r="L865" s="433"/>
      <c r="M865" s="433"/>
      <c r="N865" s="433"/>
      <c r="O865" s="433"/>
      <c r="P865" s="433"/>
      <c r="Q865" s="433"/>
      <c r="R865" s="433"/>
      <c r="S865" s="433"/>
      <c r="T865" s="433"/>
      <c r="U865" s="433"/>
      <c r="V865" s="433"/>
      <c r="W865" s="433"/>
      <c r="X865" s="433"/>
      <c r="Y865" s="433"/>
      <c r="Z865" s="433"/>
    </row>
    <row r="866">
      <c r="A866" s="433"/>
      <c r="B866" s="433"/>
      <c r="C866" s="247"/>
      <c r="D866" s="433"/>
      <c r="E866" s="433"/>
      <c r="F866" s="433"/>
      <c r="G866" s="433"/>
      <c r="H866" s="433"/>
      <c r="I866" s="433"/>
      <c r="J866" s="433"/>
      <c r="K866" s="433"/>
      <c r="L866" s="433"/>
      <c r="M866" s="433"/>
      <c r="N866" s="433"/>
      <c r="O866" s="433"/>
      <c r="P866" s="433"/>
      <c r="Q866" s="433"/>
      <c r="R866" s="433"/>
      <c r="S866" s="433"/>
      <c r="T866" s="433"/>
      <c r="U866" s="433"/>
      <c r="V866" s="433"/>
      <c r="W866" s="433"/>
      <c r="X866" s="433"/>
      <c r="Y866" s="433"/>
      <c r="Z866" s="433"/>
    </row>
    <row r="867">
      <c r="A867" s="433"/>
      <c r="B867" s="433"/>
      <c r="C867" s="247"/>
      <c r="D867" s="433"/>
      <c r="E867" s="433"/>
      <c r="F867" s="433"/>
      <c r="G867" s="433"/>
      <c r="H867" s="433"/>
      <c r="I867" s="433"/>
      <c r="J867" s="433"/>
      <c r="K867" s="433"/>
      <c r="L867" s="433"/>
      <c r="M867" s="433"/>
      <c r="N867" s="433"/>
      <c r="O867" s="433"/>
      <c r="P867" s="433"/>
      <c r="Q867" s="433"/>
      <c r="R867" s="433"/>
      <c r="S867" s="433"/>
      <c r="T867" s="433"/>
      <c r="U867" s="433"/>
      <c r="V867" s="433"/>
      <c r="W867" s="433"/>
      <c r="X867" s="433"/>
      <c r="Y867" s="433"/>
      <c r="Z867" s="433"/>
    </row>
    <row r="868">
      <c r="A868" s="433"/>
      <c r="B868" s="433"/>
      <c r="C868" s="247"/>
      <c r="D868" s="433"/>
      <c r="E868" s="433"/>
      <c r="F868" s="433"/>
      <c r="G868" s="433"/>
      <c r="H868" s="433"/>
      <c r="I868" s="433"/>
      <c r="J868" s="433"/>
      <c r="K868" s="433"/>
      <c r="L868" s="433"/>
      <c r="M868" s="433"/>
      <c r="N868" s="433"/>
      <c r="O868" s="433"/>
      <c r="P868" s="433"/>
      <c r="Q868" s="433"/>
      <c r="R868" s="433"/>
      <c r="S868" s="433"/>
      <c r="T868" s="433"/>
      <c r="U868" s="433"/>
      <c r="V868" s="433"/>
      <c r="W868" s="433"/>
      <c r="X868" s="433"/>
      <c r="Y868" s="433"/>
      <c r="Z868" s="433"/>
    </row>
    <row r="869">
      <c r="A869" s="433"/>
      <c r="B869" s="433"/>
      <c r="C869" s="247"/>
      <c r="D869" s="433"/>
      <c r="E869" s="433"/>
      <c r="F869" s="433"/>
      <c r="G869" s="433"/>
      <c r="H869" s="433"/>
      <c r="I869" s="433"/>
      <c r="J869" s="433"/>
      <c r="K869" s="433"/>
      <c r="L869" s="433"/>
      <c r="M869" s="433"/>
      <c r="N869" s="433"/>
      <c r="O869" s="433"/>
      <c r="P869" s="433"/>
      <c r="Q869" s="433"/>
      <c r="R869" s="433"/>
      <c r="S869" s="433"/>
      <c r="T869" s="433"/>
      <c r="U869" s="433"/>
      <c r="V869" s="433"/>
      <c r="W869" s="433"/>
      <c r="X869" s="433"/>
      <c r="Y869" s="433"/>
      <c r="Z869" s="433"/>
    </row>
    <row r="870">
      <c r="A870" s="433"/>
      <c r="B870" s="433"/>
      <c r="C870" s="247"/>
      <c r="D870" s="433"/>
      <c r="E870" s="433"/>
      <c r="F870" s="433"/>
      <c r="G870" s="433"/>
      <c r="H870" s="433"/>
      <c r="I870" s="433"/>
      <c r="J870" s="433"/>
      <c r="K870" s="433"/>
      <c r="L870" s="433"/>
      <c r="M870" s="433"/>
      <c r="N870" s="433"/>
      <c r="O870" s="433"/>
      <c r="P870" s="433"/>
      <c r="Q870" s="433"/>
      <c r="R870" s="433"/>
      <c r="S870" s="433"/>
      <c r="T870" s="433"/>
      <c r="U870" s="433"/>
      <c r="V870" s="433"/>
      <c r="W870" s="433"/>
      <c r="X870" s="433"/>
      <c r="Y870" s="433"/>
      <c r="Z870" s="433"/>
    </row>
    <row r="871">
      <c r="A871" s="433"/>
      <c r="B871" s="433"/>
      <c r="C871" s="247"/>
      <c r="D871" s="433"/>
      <c r="E871" s="433"/>
      <c r="F871" s="433"/>
      <c r="G871" s="433"/>
      <c r="H871" s="433"/>
      <c r="I871" s="433"/>
      <c r="J871" s="433"/>
      <c r="K871" s="433"/>
      <c r="L871" s="433"/>
      <c r="M871" s="433"/>
      <c r="N871" s="433"/>
      <c r="O871" s="433"/>
      <c r="P871" s="433"/>
      <c r="Q871" s="433"/>
      <c r="R871" s="433"/>
      <c r="S871" s="433"/>
      <c r="T871" s="433"/>
      <c r="U871" s="433"/>
      <c r="V871" s="433"/>
      <c r="W871" s="433"/>
      <c r="X871" s="433"/>
      <c r="Y871" s="433"/>
      <c r="Z871" s="433"/>
    </row>
    <row r="872">
      <c r="A872" s="433"/>
      <c r="B872" s="433"/>
      <c r="C872" s="247"/>
      <c r="D872" s="433"/>
      <c r="E872" s="433"/>
      <c r="F872" s="433"/>
      <c r="G872" s="433"/>
      <c r="H872" s="433"/>
      <c r="I872" s="433"/>
      <c r="J872" s="433"/>
      <c r="K872" s="433"/>
      <c r="L872" s="433"/>
      <c r="M872" s="433"/>
      <c r="N872" s="433"/>
      <c r="O872" s="433"/>
      <c r="P872" s="433"/>
      <c r="Q872" s="433"/>
      <c r="R872" s="433"/>
      <c r="S872" s="433"/>
      <c r="T872" s="433"/>
      <c r="U872" s="433"/>
      <c r="V872" s="433"/>
      <c r="W872" s="433"/>
      <c r="X872" s="433"/>
      <c r="Y872" s="433"/>
      <c r="Z872" s="433"/>
    </row>
    <row r="873">
      <c r="A873" s="433"/>
      <c r="B873" s="433"/>
      <c r="C873" s="247"/>
      <c r="D873" s="433"/>
      <c r="E873" s="433"/>
      <c r="F873" s="433"/>
      <c r="G873" s="433"/>
      <c r="H873" s="433"/>
      <c r="I873" s="433"/>
      <c r="J873" s="433"/>
      <c r="K873" s="433"/>
      <c r="L873" s="433"/>
      <c r="M873" s="433"/>
      <c r="N873" s="433"/>
      <c r="O873" s="433"/>
      <c r="P873" s="433"/>
      <c r="Q873" s="433"/>
      <c r="R873" s="433"/>
      <c r="S873" s="433"/>
      <c r="T873" s="433"/>
      <c r="U873" s="433"/>
      <c r="V873" s="433"/>
      <c r="W873" s="433"/>
      <c r="X873" s="433"/>
      <c r="Y873" s="433"/>
      <c r="Z873" s="433"/>
    </row>
    <row r="874">
      <c r="A874" s="433"/>
      <c r="B874" s="433"/>
      <c r="C874" s="247"/>
      <c r="D874" s="433"/>
      <c r="E874" s="433"/>
      <c r="F874" s="433"/>
      <c r="G874" s="433"/>
      <c r="H874" s="433"/>
      <c r="I874" s="433"/>
      <c r="J874" s="433"/>
      <c r="K874" s="433"/>
      <c r="L874" s="433"/>
      <c r="M874" s="433"/>
      <c r="N874" s="433"/>
      <c r="O874" s="433"/>
      <c r="P874" s="433"/>
      <c r="Q874" s="433"/>
      <c r="R874" s="433"/>
      <c r="S874" s="433"/>
      <c r="T874" s="433"/>
      <c r="U874" s="433"/>
      <c r="V874" s="433"/>
      <c r="W874" s="433"/>
      <c r="X874" s="433"/>
      <c r="Y874" s="433"/>
      <c r="Z874" s="433"/>
    </row>
    <row r="875">
      <c r="A875" s="433"/>
      <c r="B875" s="433"/>
      <c r="C875" s="247"/>
      <c r="D875" s="433"/>
      <c r="E875" s="433"/>
      <c r="F875" s="433"/>
      <c r="G875" s="433"/>
      <c r="H875" s="433"/>
      <c r="I875" s="433"/>
      <c r="J875" s="433"/>
      <c r="K875" s="433"/>
      <c r="L875" s="433"/>
      <c r="M875" s="433"/>
      <c r="N875" s="433"/>
      <c r="O875" s="433"/>
      <c r="P875" s="433"/>
      <c r="Q875" s="433"/>
      <c r="R875" s="433"/>
      <c r="S875" s="433"/>
      <c r="T875" s="433"/>
      <c r="U875" s="433"/>
      <c r="V875" s="433"/>
      <c r="W875" s="433"/>
      <c r="X875" s="433"/>
      <c r="Y875" s="433"/>
      <c r="Z875" s="433"/>
    </row>
    <row r="876">
      <c r="A876" s="433"/>
      <c r="B876" s="433"/>
      <c r="C876" s="247"/>
      <c r="D876" s="433"/>
      <c r="E876" s="433"/>
      <c r="F876" s="433"/>
      <c r="G876" s="433"/>
      <c r="H876" s="433"/>
      <c r="I876" s="433"/>
      <c r="J876" s="433"/>
      <c r="K876" s="433"/>
      <c r="L876" s="433"/>
      <c r="M876" s="433"/>
      <c r="N876" s="433"/>
      <c r="O876" s="433"/>
      <c r="P876" s="433"/>
      <c r="Q876" s="433"/>
      <c r="R876" s="433"/>
      <c r="S876" s="433"/>
      <c r="T876" s="433"/>
      <c r="U876" s="433"/>
      <c r="V876" s="433"/>
      <c r="W876" s="433"/>
      <c r="X876" s="433"/>
      <c r="Y876" s="433"/>
      <c r="Z876" s="433"/>
    </row>
    <row r="877">
      <c r="A877" s="433"/>
      <c r="B877" s="433"/>
      <c r="C877" s="247"/>
      <c r="D877" s="433"/>
      <c r="E877" s="433"/>
      <c r="F877" s="433"/>
      <c r="G877" s="433"/>
      <c r="H877" s="433"/>
      <c r="I877" s="433"/>
      <c r="J877" s="433"/>
      <c r="K877" s="433"/>
      <c r="L877" s="433"/>
      <c r="M877" s="433"/>
      <c r="N877" s="433"/>
      <c r="O877" s="433"/>
      <c r="P877" s="433"/>
      <c r="Q877" s="433"/>
      <c r="R877" s="433"/>
      <c r="S877" s="433"/>
      <c r="T877" s="433"/>
      <c r="U877" s="433"/>
      <c r="V877" s="433"/>
      <c r="W877" s="433"/>
      <c r="X877" s="433"/>
      <c r="Y877" s="433"/>
      <c r="Z877" s="433"/>
    </row>
    <row r="878">
      <c r="A878" s="433"/>
      <c r="B878" s="433"/>
      <c r="C878" s="247"/>
      <c r="D878" s="433"/>
      <c r="E878" s="433"/>
      <c r="F878" s="433"/>
      <c r="G878" s="433"/>
      <c r="H878" s="433"/>
      <c r="I878" s="433"/>
      <c r="J878" s="433"/>
      <c r="K878" s="433"/>
      <c r="L878" s="433"/>
      <c r="M878" s="433"/>
      <c r="N878" s="433"/>
      <c r="O878" s="433"/>
      <c r="P878" s="433"/>
      <c r="Q878" s="433"/>
      <c r="R878" s="433"/>
      <c r="S878" s="433"/>
      <c r="T878" s="433"/>
      <c r="U878" s="433"/>
      <c r="V878" s="433"/>
      <c r="W878" s="433"/>
      <c r="X878" s="433"/>
      <c r="Y878" s="433"/>
      <c r="Z878" s="433"/>
    </row>
    <row r="879">
      <c r="A879" s="433"/>
      <c r="B879" s="433"/>
      <c r="C879" s="247"/>
      <c r="D879" s="433"/>
      <c r="E879" s="433"/>
      <c r="F879" s="433"/>
      <c r="G879" s="433"/>
      <c r="H879" s="433"/>
      <c r="I879" s="433"/>
      <c r="J879" s="433"/>
      <c r="K879" s="433"/>
      <c r="L879" s="433"/>
      <c r="M879" s="433"/>
      <c r="N879" s="433"/>
      <c r="O879" s="433"/>
      <c r="P879" s="433"/>
      <c r="Q879" s="433"/>
      <c r="R879" s="433"/>
      <c r="S879" s="433"/>
      <c r="T879" s="433"/>
      <c r="U879" s="433"/>
      <c r="V879" s="433"/>
      <c r="W879" s="433"/>
      <c r="X879" s="433"/>
      <c r="Y879" s="433"/>
      <c r="Z879" s="433"/>
    </row>
    <row r="880">
      <c r="A880" s="433"/>
      <c r="B880" s="433"/>
      <c r="C880" s="247"/>
      <c r="D880" s="433"/>
      <c r="E880" s="433"/>
      <c r="F880" s="433"/>
      <c r="G880" s="433"/>
      <c r="H880" s="433"/>
      <c r="I880" s="433"/>
      <c r="J880" s="433"/>
      <c r="K880" s="433"/>
      <c r="L880" s="433"/>
      <c r="M880" s="433"/>
      <c r="N880" s="433"/>
      <c r="O880" s="433"/>
      <c r="P880" s="433"/>
      <c r="Q880" s="433"/>
      <c r="R880" s="433"/>
      <c r="S880" s="433"/>
      <c r="T880" s="433"/>
      <c r="U880" s="433"/>
      <c r="V880" s="433"/>
      <c r="W880" s="433"/>
      <c r="X880" s="433"/>
      <c r="Y880" s="433"/>
      <c r="Z880" s="433"/>
    </row>
    <row r="881">
      <c r="A881" s="433"/>
      <c r="B881" s="433"/>
      <c r="C881" s="247"/>
      <c r="D881" s="433"/>
      <c r="E881" s="433"/>
      <c r="F881" s="433"/>
      <c r="G881" s="433"/>
      <c r="H881" s="433"/>
      <c r="I881" s="433"/>
      <c r="J881" s="433"/>
      <c r="K881" s="433"/>
      <c r="L881" s="433"/>
      <c r="M881" s="433"/>
      <c r="N881" s="433"/>
      <c r="O881" s="433"/>
      <c r="P881" s="433"/>
      <c r="Q881" s="433"/>
      <c r="R881" s="433"/>
      <c r="S881" s="433"/>
      <c r="T881" s="433"/>
      <c r="U881" s="433"/>
      <c r="V881" s="433"/>
      <c r="W881" s="433"/>
      <c r="X881" s="433"/>
      <c r="Y881" s="433"/>
      <c r="Z881" s="433"/>
    </row>
    <row r="882">
      <c r="A882" s="433"/>
      <c r="B882" s="433"/>
      <c r="C882" s="247"/>
      <c r="D882" s="433"/>
      <c r="E882" s="433"/>
      <c r="F882" s="433"/>
      <c r="G882" s="433"/>
      <c r="H882" s="433"/>
      <c r="I882" s="433"/>
      <c r="J882" s="433"/>
      <c r="K882" s="433"/>
      <c r="L882" s="433"/>
      <c r="M882" s="433"/>
      <c r="N882" s="433"/>
      <c r="O882" s="433"/>
      <c r="P882" s="433"/>
      <c r="Q882" s="433"/>
      <c r="R882" s="433"/>
      <c r="S882" s="433"/>
      <c r="T882" s="433"/>
      <c r="U882" s="433"/>
      <c r="V882" s="433"/>
      <c r="W882" s="433"/>
      <c r="X882" s="433"/>
      <c r="Y882" s="433"/>
      <c r="Z882" s="433"/>
    </row>
    <row r="883">
      <c r="A883" s="433"/>
      <c r="B883" s="433"/>
      <c r="C883" s="247"/>
      <c r="D883" s="433"/>
      <c r="E883" s="433"/>
      <c r="F883" s="433"/>
      <c r="G883" s="433"/>
      <c r="H883" s="433"/>
      <c r="I883" s="433"/>
      <c r="J883" s="433"/>
      <c r="K883" s="433"/>
      <c r="L883" s="433"/>
      <c r="M883" s="433"/>
      <c r="N883" s="433"/>
      <c r="O883" s="433"/>
      <c r="P883" s="433"/>
      <c r="Q883" s="433"/>
      <c r="R883" s="433"/>
      <c r="S883" s="433"/>
      <c r="T883" s="433"/>
      <c r="U883" s="433"/>
      <c r="V883" s="433"/>
      <c r="W883" s="433"/>
      <c r="X883" s="433"/>
      <c r="Y883" s="433"/>
      <c r="Z883" s="433"/>
    </row>
    <row r="884">
      <c r="A884" s="433"/>
      <c r="B884" s="433"/>
      <c r="C884" s="247"/>
      <c r="D884" s="433"/>
      <c r="E884" s="433"/>
      <c r="F884" s="433"/>
      <c r="G884" s="433"/>
      <c r="H884" s="433"/>
      <c r="I884" s="433"/>
      <c r="J884" s="433"/>
      <c r="K884" s="433"/>
      <c r="L884" s="433"/>
      <c r="M884" s="433"/>
      <c r="N884" s="433"/>
      <c r="O884" s="433"/>
      <c r="P884" s="433"/>
      <c r="Q884" s="433"/>
      <c r="R884" s="433"/>
      <c r="S884" s="433"/>
      <c r="T884" s="433"/>
      <c r="U884" s="433"/>
      <c r="V884" s="433"/>
      <c r="W884" s="433"/>
      <c r="X884" s="433"/>
      <c r="Y884" s="433"/>
      <c r="Z884" s="433"/>
    </row>
    <row r="885">
      <c r="A885" s="433"/>
      <c r="B885" s="433"/>
      <c r="C885" s="247"/>
      <c r="D885" s="433"/>
      <c r="E885" s="433"/>
      <c r="F885" s="433"/>
      <c r="G885" s="433"/>
      <c r="H885" s="433"/>
      <c r="I885" s="433"/>
      <c r="J885" s="433"/>
      <c r="K885" s="433"/>
      <c r="L885" s="433"/>
      <c r="M885" s="433"/>
      <c r="N885" s="433"/>
      <c r="O885" s="433"/>
      <c r="P885" s="433"/>
      <c r="Q885" s="433"/>
      <c r="R885" s="433"/>
      <c r="S885" s="433"/>
      <c r="T885" s="433"/>
      <c r="U885" s="433"/>
      <c r="V885" s="433"/>
      <c r="W885" s="433"/>
      <c r="X885" s="433"/>
      <c r="Y885" s="433"/>
      <c r="Z885" s="433"/>
    </row>
    <row r="886">
      <c r="A886" s="433"/>
      <c r="B886" s="433"/>
      <c r="C886" s="247"/>
      <c r="D886" s="433"/>
      <c r="E886" s="433"/>
      <c r="F886" s="433"/>
      <c r="G886" s="433"/>
      <c r="H886" s="433"/>
      <c r="I886" s="433"/>
      <c r="J886" s="433"/>
      <c r="K886" s="433"/>
      <c r="L886" s="433"/>
      <c r="M886" s="433"/>
      <c r="N886" s="433"/>
      <c r="O886" s="433"/>
      <c r="P886" s="433"/>
      <c r="Q886" s="433"/>
      <c r="R886" s="433"/>
      <c r="S886" s="433"/>
      <c r="T886" s="433"/>
      <c r="U886" s="433"/>
      <c r="V886" s="433"/>
      <c r="W886" s="433"/>
      <c r="X886" s="433"/>
      <c r="Y886" s="433"/>
      <c r="Z886" s="433"/>
    </row>
    <row r="887">
      <c r="A887" s="433"/>
      <c r="B887" s="433"/>
      <c r="C887" s="247"/>
      <c r="D887" s="433"/>
      <c r="E887" s="433"/>
      <c r="F887" s="433"/>
      <c r="G887" s="433"/>
      <c r="H887" s="433"/>
      <c r="I887" s="433"/>
      <c r="J887" s="433"/>
      <c r="K887" s="433"/>
      <c r="L887" s="433"/>
      <c r="M887" s="433"/>
      <c r="N887" s="433"/>
      <c r="O887" s="433"/>
      <c r="P887" s="433"/>
      <c r="Q887" s="433"/>
      <c r="R887" s="433"/>
      <c r="S887" s="433"/>
      <c r="T887" s="433"/>
      <c r="U887" s="433"/>
      <c r="V887" s="433"/>
      <c r="W887" s="433"/>
      <c r="X887" s="433"/>
      <c r="Y887" s="433"/>
      <c r="Z887" s="433"/>
    </row>
    <row r="888">
      <c r="A888" s="433"/>
      <c r="B888" s="433"/>
      <c r="C888" s="247"/>
      <c r="D888" s="433"/>
      <c r="E888" s="433"/>
      <c r="F888" s="433"/>
      <c r="G888" s="433"/>
      <c r="H888" s="433"/>
      <c r="I888" s="433"/>
      <c r="J888" s="433"/>
      <c r="K888" s="433"/>
      <c r="L888" s="433"/>
      <c r="M888" s="433"/>
      <c r="N888" s="433"/>
      <c r="O888" s="433"/>
      <c r="P888" s="433"/>
      <c r="Q888" s="433"/>
      <c r="R888" s="433"/>
      <c r="S888" s="433"/>
      <c r="T888" s="433"/>
      <c r="U888" s="433"/>
      <c r="V888" s="433"/>
      <c r="W888" s="433"/>
      <c r="X888" s="433"/>
      <c r="Y888" s="433"/>
      <c r="Z888" s="433"/>
    </row>
    <row r="889">
      <c r="A889" s="433"/>
      <c r="B889" s="433"/>
      <c r="C889" s="247"/>
      <c r="D889" s="433"/>
      <c r="E889" s="433"/>
      <c r="F889" s="433"/>
      <c r="G889" s="433"/>
      <c r="H889" s="433"/>
      <c r="I889" s="433"/>
      <c r="J889" s="433"/>
      <c r="K889" s="433"/>
      <c r="L889" s="433"/>
      <c r="M889" s="433"/>
      <c r="N889" s="433"/>
      <c r="O889" s="433"/>
      <c r="P889" s="433"/>
      <c r="Q889" s="433"/>
      <c r="R889" s="433"/>
      <c r="S889" s="433"/>
      <c r="T889" s="433"/>
      <c r="U889" s="433"/>
      <c r="V889" s="433"/>
      <c r="W889" s="433"/>
      <c r="X889" s="433"/>
      <c r="Y889" s="433"/>
      <c r="Z889" s="433"/>
    </row>
    <row r="890">
      <c r="A890" s="433"/>
      <c r="B890" s="433"/>
      <c r="C890" s="247"/>
      <c r="D890" s="433"/>
      <c r="E890" s="433"/>
      <c r="F890" s="433"/>
      <c r="G890" s="433"/>
      <c r="H890" s="433"/>
      <c r="I890" s="433"/>
      <c r="J890" s="433"/>
      <c r="K890" s="433"/>
      <c r="L890" s="433"/>
      <c r="M890" s="433"/>
      <c r="N890" s="433"/>
      <c r="O890" s="433"/>
      <c r="P890" s="433"/>
      <c r="Q890" s="433"/>
      <c r="R890" s="433"/>
      <c r="S890" s="433"/>
      <c r="T890" s="433"/>
      <c r="U890" s="433"/>
      <c r="V890" s="433"/>
      <c r="W890" s="433"/>
      <c r="X890" s="433"/>
      <c r="Y890" s="433"/>
      <c r="Z890" s="433"/>
    </row>
    <row r="891">
      <c r="A891" s="433"/>
      <c r="B891" s="433"/>
      <c r="C891" s="247"/>
      <c r="D891" s="433"/>
      <c r="E891" s="433"/>
      <c r="F891" s="433"/>
      <c r="G891" s="433"/>
      <c r="H891" s="433"/>
      <c r="I891" s="433"/>
      <c r="J891" s="433"/>
      <c r="K891" s="433"/>
      <c r="L891" s="433"/>
      <c r="M891" s="433"/>
      <c r="N891" s="433"/>
      <c r="O891" s="433"/>
      <c r="P891" s="433"/>
      <c r="Q891" s="433"/>
      <c r="R891" s="433"/>
      <c r="S891" s="433"/>
      <c r="T891" s="433"/>
      <c r="U891" s="433"/>
      <c r="V891" s="433"/>
      <c r="W891" s="433"/>
      <c r="X891" s="433"/>
      <c r="Y891" s="433"/>
      <c r="Z891" s="433"/>
    </row>
    <row r="892">
      <c r="A892" s="433"/>
      <c r="B892" s="433"/>
      <c r="C892" s="247"/>
      <c r="D892" s="433"/>
      <c r="E892" s="433"/>
      <c r="F892" s="433"/>
      <c r="G892" s="433"/>
      <c r="H892" s="433"/>
      <c r="I892" s="433"/>
      <c r="J892" s="433"/>
      <c r="K892" s="433"/>
      <c r="L892" s="433"/>
      <c r="M892" s="433"/>
      <c r="N892" s="433"/>
      <c r="O892" s="433"/>
      <c r="P892" s="433"/>
      <c r="Q892" s="433"/>
      <c r="R892" s="433"/>
      <c r="S892" s="433"/>
      <c r="T892" s="433"/>
      <c r="U892" s="433"/>
      <c r="V892" s="433"/>
      <c r="W892" s="433"/>
      <c r="X892" s="433"/>
      <c r="Y892" s="433"/>
      <c r="Z892" s="433"/>
    </row>
    <row r="893">
      <c r="A893" s="433"/>
      <c r="B893" s="433"/>
      <c r="C893" s="247"/>
      <c r="D893" s="433"/>
      <c r="E893" s="433"/>
      <c r="F893" s="433"/>
      <c r="G893" s="433"/>
      <c r="H893" s="433"/>
      <c r="I893" s="433"/>
      <c r="J893" s="433"/>
      <c r="K893" s="433"/>
      <c r="L893" s="433"/>
      <c r="M893" s="433"/>
      <c r="N893" s="433"/>
      <c r="O893" s="433"/>
      <c r="P893" s="433"/>
      <c r="Q893" s="433"/>
      <c r="R893" s="433"/>
      <c r="S893" s="433"/>
      <c r="T893" s="433"/>
      <c r="U893" s="433"/>
      <c r="V893" s="433"/>
      <c r="W893" s="433"/>
      <c r="X893" s="433"/>
      <c r="Y893" s="433"/>
      <c r="Z893" s="433"/>
    </row>
    <row r="894">
      <c r="A894" s="433"/>
      <c r="B894" s="433"/>
      <c r="C894" s="247"/>
      <c r="D894" s="433"/>
      <c r="E894" s="433"/>
      <c r="F894" s="433"/>
      <c r="G894" s="433"/>
      <c r="H894" s="433"/>
      <c r="I894" s="433"/>
      <c r="J894" s="433"/>
      <c r="K894" s="433"/>
      <c r="L894" s="433"/>
      <c r="M894" s="433"/>
      <c r="N894" s="433"/>
      <c r="O894" s="433"/>
      <c r="P894" s="433"/>
      <c r="Q894" s="433"/>
      <c r="R894" s="433"/>
      <c r="S894" s="433"/>
      <c r="T894" s="433"/>
      <c r="U894" s="433"/>
      <c r="V894" s="433"/>
      <c r="W894" s="433"/>
      <c r="X894" s="433"/>
      <c r="Y894" s="433"/>
      <c r="Z894" s="433"/>
    </row>
    <row r="895">
      <c r="A895" s="433"/>
      <c r="B895" s="433"/>
      <c r="C895" s="247"/>
      <c r="D895" s="433"/>
      <c r="E895" s="433"/>
      <c r="F895" s="433"/>
      <c r="G895" s="433"/>
      <c r="H895" s="433"/>
      <c r="I895" s="433"/>
      <c r="J895" s="433"/>
      <c r="K895" s="433"/>
      <c r="L895" s="433"/>
      <c r="M895" s="433"/>
      <c r="N895" s="433"/>
      <c r="O895" s="433"/>
      <c r="P895" s="433"/>
      <c r="Q895" s="433"/>
      <c r="R895" s="433"/>
      <c r="S895" s="433"/>
      <c r="T895" s="433"/>
      <c r="U895" s="433"/>
      <c r="V895" s="433"/>
      <c r="W895" s="433"/>
      <c r="X895" s="433"/>
      <c r="Y895" s="433"/>
      <c r="Z895" s="433"/>
    </row>
    <row r="896">
      <c r="A896" s="433"/>
      <c r="B896" s="433"/>
      <c r="C896" s="247"/>
      <c r="D896" s="433"/>
      <c r="E896" s="433"/>
      <c r="F896" s="433"/>
      <c r="G896" s="433"/>
      <c r="H896" s="433"/>
      <c r="I896" s="433"/>
      <c r="J896" s="433"/>
      <c r="K896" s="433"/>
      <c r="L896" s="433"/>
      <c r="M896" s="433"/>
      <c r="N896" s="433"/>
      <c r="O896" s="433"/>
      <c r="P896" s="433"/>
      <c r="Q896" s="433"/>
      <c r="R896" s="433"/>
      <c r="S896" s="433"/>
      <c r="T896" s="433"/>
      <c r="U896" s="433"/>
      <c r="V896" s="433"/>
      <c r="W896" s="433"/>
      <c r="X896" s="433"/>
      <c r="Y896" s="433"/>
      <c r="Z896" s="433"/>
    </row>
    <row r="897">
      <c r="A897" s="433"/>
      <c r="B897" s="433"/>
      <c r="C897" s="247"/>
      <c r="D897" s="433"/>
      <c r="E897" s="433"/>
      <c r="F897" s="433"/>
      <c r="G897" s="433"/>
      <c r="H897" s="433"/>
      <c r="I897" s="433"/>
      <c r="J897" s="433"/>
      <c r="K897" s="433"/>
      <c r="L897" s="433"/>
      <c r="M897" s="433"/>
      <c r="N897" s="433"/>
      <c r="O897" s="433"/>
      <c r="P897" s="433"/>
      <c r="Q897" s="433"/>
      <c r="R897" s="433"/>
      <c r="S897" s="433"/>
      <c r="T897" s="433"/>
      <c r="U897" s="433"/>
      <c r="V897" s="433"/>
      <c r="W897" s="433"/>
      <c r="X897" s="433"/>
      <c r="Y897" s="433"/>
      <c r="Z897" s="433"/>
    </row>
    <row r="898">
      <c r="A898" s="433"/>
      <c r="B898" s="433"/>
      <c r="C898" s="247"/>
      <c r="D898" s="433"/>
      <c r="E898" s="433"/>
      <c r="F898" s="433"/>
      <c r="G898" s="433"/>
      <c r="H898" s="433"/>
      <c r="I898" s="433"/>
      <c r="J898" s="433"/>
      <c r="K898" s="433"/>
      <c r="L898" s="433"/>
      <c r="M898" s="433"/>
      <c r="N898" s="433"/>
      <c r="O898" s="433"/>
      <c r="P898" s="433"/>
      <c r="Q898" s="433"/>
      <c r="R898" s="433"/>
      <c r="S898" s="433"/>
      <c r="T898" s="433"/>
      <c r="U898" s="433"/>
      <c r="V898" s="433"/>
      <c r="W898" s="433"/>
      <c r="X898" s="433"/>
      <c r="Y898" s="433"/>
      <c r="Z898" s="433"/>
    </row>
    <row r="899">
      <c r="A899" s="433"/>
      <c r="B899" s="433"/>
      <c r="C899" s="247"/>
      <c r="D899" s="433"/>
      <c r="E899" s="433"/>
      <c r="F899" s="433"/>
      <c r="G899" s="433"/>
      <c r="H899" s="433"/>
      <c r="I899" s="433"/>
      <c r="J899" s="433"/>
      <c r="K899" s="433"/>
      <c r="L899" s="433"/>
      <c r="M899" s="433"/>
      <c r="N899" s="433"/>
      <c r="O899" s="433"/>
      <c r="P899" s="433"/>
      <c r="Q899" s="433"/>
      <c r="R899" s="433"/>
      <c r="S899" s="433"/>
      <c r="T899" s="433"/>
      <c r="U899" s="433"/>
      <c r="V899" s="433"/>
      <c r="W899" s="433"/>
      <c r="X899" s="433"/>
      <c r="Y899" s="433"/>
      <c r="Z899" s="433"/>
    </row>
    <row r="900">
      <c r="A900" s="433"/>
      <c r="B900" s="433"/>
      <c r="C900" s="247"/>
      <c r="D900" s="433"/>
      <c r="E900" s="433"/>
      <c r="F900" s="433"/>
      <c r="G900" s="433"/>
      <c r="H900" s="433"/>
      <c r="I900" s="433"/>
      <c r="J900" s="433"/>
      <c r="K900" s="433"/>
      <c r="L900" s="433"/>
      <c r="M900" s="433"/>
      <c r="N900" s="433"/>
      <c r="O900" s="433"/>
      <c r="P900" s="433"/>
      <c r="Q900" s="433"/>
      <c r="R900" s="433"/>
      <c r="S900" s="433"/>
      <c r="T900" s="433"/>
      <c r="U900" s="433"/>
      <c r="V900" s="433"/>
      <c r="W900" s="433"/>
      <c r="X900" s="433"/>
      <c r="Y900" s="433"/>
      <c r="Z900" s="433"/>
    </row>
    <row r="901">
      <c r="A901" s="433"/>
      <c r="B901" s="433"/>
      <c r="C901" s="247"/>
      <c r="D901" s="433"/>
      <c r="E901" s="433"/>
      <c r="F901" s="433"/>
      <c r="G901" s="433"/>
      <c r="H901" s="433"/>
      <c r="I901" s="433"/>
      <c r="J901" s="433"/>
      <c r="K901" s="433"/>
      <c r="L901" s="433"/>
      <c r="M901" s="433"/>
      <c r="N901" s="433"/>
      <c r="O901" s="433"/>
      <c r="P901" s="433"/>
      <c r="Q901" s="433"/>
      <c r="R901" s="433"/>
      <c r="S901" s="433"/>
      <c r="T901" s="433"/>
      <c r="U901" s="433"/>
      <c r="V901" s="433"/>
      <c r="W901" s="433"/>
      <c r="X901" s="433"/>
      <c r="Y901" s="433"/>
      <c r="Z901" s="433"/>
    </row>
    <row r="902">
      <c r="A902" s="433"/>
      <c r="B902" s="433"/>
      <c r="C902" s="247"/>
      <c r="D902" s="433"/>
      <c r="E902" s="433"/>
      <c r="F902" s="433"/>
      <c r="G902" s="433"/>
      <c r="H902" s="433"/>
      <c r="I902" s="433"/>
      <c r="J902" s="433"/>
      <c r="K902" s="433"/>
      <c r="L902" s="433"/>
      <c r="M902" s="433"/>
      <c r="N902" s="433"/>
      <c r="O902" s="433"/>
      <c r="P902" s="433"/>
      <c r="Q902" s="433"/>
      <c r="R902" s="433"/>
      <c r="S902" s="433"/>
      <c r="T902" s="433"/>
      <c r="U902" s="433"/>
      <c r="V902" s="433"/>
      <c r="W902" s="433"/>
      <c r="X902" s="433"/>
      <c r="Y902" s="433"/>
      <c r="Z902" s="433"/>
    </row>
    <row r="903">
      <c r="A903" s="433"/>
      <c r="B903" s="433"/>
      <c r="C903" s="247"/>
      <c r="D903" s="433"/>
      <c r="E903" s="433"/>
      <c r="F903" s="433"/>
      <c r="G903" s="433"/>
      <c r="H903" s="433"/>
      <c r="I903" s="433"/>
      <c r="J903" s="433"/>
      <c r="K903" s="433"/>
      <c r="L903" s="433"/>
      <c r="M903" s="433"/>
      <c r="N903" s="433"/>
      <c r="O903" s="433"/>
      <c r="P903" s="433"/>
      <c r="Q903" s="433"/>
      <c r="R903" s="433"/>
      <c r="S903" s="433"/>
      <c r="T903" s="433"/>
      <c r="U903" s="433"/>
      <c r="V903" s="433"/>
      <c r="W903" s="433"/>
      <c r="X903" s="433"/>
      <c r="Y903" s="433"/>
      <c r="Z903" s="433"/>
    </row>
    <row r="904">
      <c r="A904" s="433"/>
      <c r="B904" s="433"/>
      <c r="C904" s="247"/>
      <c r="D904" s="433"/>
      <c r="E904" s="433"/>
      <c r="F904" s="433"/>
      <c r="G904" s="433"/>
      <c r="H904" s="433"/>
      <c r="I904" s="433"/>
      <c r="J904" s="433"/>
      <c r="K904" s="433"/>
      <c r="L904" s="433"/>
      <c r="M904" s="433"/>
      <c r="N904" s="433"/>
      <c r="O904" s="433"/>
      <c r="P904" s="433"/>
      <c r="Q904" s="433"/>
      <c r="R904" s="433"/>
      <c r="S904" s="433"/>
      <c r="T904" s="433"/>
      <c r="U904" s="433"/>
      <c r="V904" s="433"/>
      <c r="W904" s="433"/>
      <c r="X904" s="433"/>
      <c r="Y904" s="433"/>
      <c r="Z904" s="433"/>
    </row>
    <row r="905">
      <c r="A905" s="433"/>
      <c r="B905" s="433"/>
      <c r="C905" s="247"/>
      <c r="D905" s="433"/>
      <c r="E905" s="433"/>
      <c r="F905" s="433"/>
      <c r="G905" s="433"/>
      <c r="H905" s="433"/>
      <c r="I905" s="433"/>
      <c r="J905" s="433"/>
      <c r="K905" s="433"/>
      <c r="L905" s="433"/>
      <c r="M905" s="433"/>
      <c r="N905" s="433"/>
      <c r="O905" s="433"/>
      <c r="P905" s="433"/>
      <c r="Q905" s="433"/>
      <c r="R905" s="433"/>
      <c r="S905" s="433"/>
      <c r="T905" s="433"/>
      <c r="U905" s="433"/>
      <c r="V905" s="433"/>
      <c r="W905" s="433"/>
      <c r="X905" s="433"/>
      <c r="Y905" s="433"/>
      <c r="Z905" s="433"/>
    </row>
    <row r="906">
      <c r="A906" s="433"/>
      <c r="B906" s="433"/>
      <c r="C906" s="247"/>
      <c r="D906" s="433"/>
      <c r="E906" s="433"/>
      <c r="F906" s="433"/>
      <c r="G906" s="433"/>
      <c r="H906" s="433"/>
      <c r="I906" s="433"/>
      <c r="J906" s="433"/>
      <c r="K906" s="433"/>
      <c r="L906" s="433"/>
      <c r="M906" s="433"/>
      <c r="N906" s="433"/>
      <c r="O906" s="433"/>
      <c r="P906" s="433"/>
      <c r="Q906" s="433"/>
      <c r="R906" s="433"/>
      <c r="S906" s="433"/>
      <c r="T906" s="433"/>
      <c r="U906" s="433"/>
      <c r="V906" s="433"/>
      <c r="W906" s="433"/>
      <c r="X906" s="433"/>
      <c r="Y906" s="433"/>
      <c r="Z906" s="433"/>
    </row>
    <row r="907">
      <c r="A907" s="433"/>
      <c r="B907" s="433"/>
      <c r="C907" s="247"/>
      <c r="D907" s="433"/>
      <c r="E907" s="433"/>
      <c r="F907" s="433"/>
      <c r="G907" s="433"/>
      <c r="H907" s="433"/>
      <c r="I907" s="433"/>
      <c r="J907" s="433"/>
      <c r="K907" s="433"/>
      <c r="L907" s="433"/>
      <c r="M907" s="433"/>
      <c r="N907" s="433"/>
      <c r="O907" s="433"/>
      <c r="P907" s="433"/>
      <c r="Q907" s="433"/>
      <c r="R907" s="433"/>
      <c r="S907" s="433"/>
      <c r="T907" s="433"/>
      <c r="U907" s="433"/>
      <c r="V907" s="433"/>
      <c r="W907" s="433"/>
      <c r="X907" s="433"/>
      <c r="Y907" s="433"/>
      <c r="Z907" s="433"/>
    </row>
    <row r="908">
      <c r="A908" s="433"/>
      <c r="B908" s="433"/>
      <c r="C908" s="247"/>
      <c r="D908" s="433"/>
      <c r="E908" s="433"/>
      <c r="F908" s="433"/>
      <c r="G908" s="433"/>
      <c r="H908" s="433"/>
      <c r="I908" s="433"/>
      <c r="J908" s="433"/>
      <c r="K908" s="433"/>
      <c r="L908" s="433"/>
      <c r="M908" s="433"/>
      <c r="N908" s="433"/>
      <c r="O908" s="433"/>
      <c r="P908" s="433"/>
      <c r="Q908" s="433"/>
      <c r="R908" s="433"/>
      <c r="S908" s="433"/>
      <c r="T908" s="433"/>
      <c r="U908" s="433"/>
      <c r="V908" s="433"/>
      <c r="W908" s="433"/>
      <c r="X908" s="433"/>
      <c r="Y908" s="433"/>
      <c r="Z908" s="433"/>
    </row>
    <row r="909">
      <c r="A909" s="433"/>
      <c r="B909" s="433"/>
      <c r="C909" s="247"/>
      <c r="D909" s="433"/>
      <c r="E909" s="433"/>
      <c r="F909" s="433"/>
      <c r="G909" s="433"/>
      <c r="H909" s="433"/>
      <c r="I909" s="433"/>
      <c r="J909" s="433"/>
      <c r="K909" s="433"/>
      <c r="L909" s="433"/>
      <c r="M909" s="433"/>
      <c r="N909" s="433"/>
      <c r="O909" s="433"/>
      <c r="P909" s="433"/>
      <c r="Q909" s="433"/>
      <c r="R909" s="433"/>
      <c r="S909" s="433"/>
      <c r="T909" s="433"/>
      <c r="U909" s="433"/>
      <c r="V909" s="433"/>
      <c r="W909" s="433"/>
      <c r="X909" s="433"/>
      <c r="Y909" s="433"/>
      <c r="Z909" s="433"/>
    </row>
    <row r="910">
      <c r="A910" s="433"/>
      <c r="B910" s="433"/>
      <c r="C910" s="247"/>
      <c r="D910" s="433"/>
      <c r="E910" s="433"/>
      <c r="F910" s="433"/>
      <c r="G910" s="433"/>
      <c r="H910" s="433"/>
      <c r="I910" s="433"/>
      <c r="J910" s="433"/>
      <c r="K910" s="433"/>
      <c r="L910" s="433"/>
      <c r="M910" s="433"/>
      <c r="N910" s="433"/>
      <c r="O910" s="433"/>
      <c r="P910" s="433"/>
      <c r="Q910" s="433"/>
      <c r="R910" s="433"/>
      <c r="S910" s="433"/>
      <c r="T910" s="433"/>
      <c r="U910" s="433"/>
      <c r="V910" s="433"/>
      <c r="W910" s="433"/>
      <c r="X910" s="433"/>
      <c r="Y910" s="433"/>
      <c r="Z910" s="433"/>
    </row>
    <row r="911">
      <c r="A911" s="433"/>
      <c r="B911" s="433"/>
      <c r="C911" s="247"/>
      <c r="D911" s="433"/>
      <c r="E911" s="433"/>
      <c r="F911" s="433"/>
      <c r="G911" s="433"/>
      <c r="H911" s="433"/>
      <c r="I911" s="433"/>
      <c r="J911" s="433"/>
      <c r="K911" s="433"/>
      <c r="L911" s="433"/>
      <c r="M911" s="433"/>
      <c r="N911" s="433"/>
      <c r="O911" s="433"/>
      <c r="P911" s="433"/>
      <c r="Q911" s="433"/>
      <c r="R911" s="433"/>
      <c r="S911" s="433"/>
      <c r="T911" s="433"/>
      <c r="U911" s="433"/>
      <c r="V911" s="433"/>
      <c r="W911" s="433"/>
      <c r="X911" s="433"/>
      <c r="Y911" s="433"/>
      <c r="Z911" s="433"/>
    </row>
    <row r="912">
      <c r="A912" s="433"/>
      <c r="B912" s="433"/>
      <c r="C912" s="247"/>
      <c r="D912" s="433"/>
      <c r="E912" s="433"/>
      <c r="F912" s="433"/>
      <c r="G912" s="433"/>
      <c r="H912" s="433"/>
      <c r="I912" s="433"/>
      <c r="J912" s="433"/>
      <c r="K912" s="433"/>
      <c r="L912" s="433"/>
      <c r="M912" s="433"/>
      <c r="N912" s="433"/>
      <c r="O912" s="433"/>
      <c r="P912" s="433"/>
      <c r="Q912" s="433"/>
      <c r="R912" s="433"/>
      <c r="S912" s="433"/>
      <c r="T912" s="433"/>
      <c r="U912" s="433"/>
      <c r="V912" s="433"/>
      <c r="W912" s="433"/>
      <c r="X912" s="433"/>
      <c r="Y912" s="433"/>
      <c r="Z912" s="433"/>
    </row>
    <row r="913">
      <c r="A913" s="433"/>
      <c r="B913" s="433"/>
      <c r="C913" s="247"/>
      <c r="D913" s="433"/>
      <c r="E913" s="433"/>
      <c r="F913" s="433"/>
      <c r="G913" s="433"/>
      <c r="H913" s="433"/>
      <c r="I913" s="433"/>
      <c r="J913" s="433"/>
      <c r="K913" s="433"/>
      <c r="L913" s="433"/>
      <c r="M913" s="433"/>
      <c r="N913" s="433"/>
      <c r="O913" s="433"/>
      <c r="P913" s="433"/>
      <c r="Q913" s="433"/>
      <c r="R913" s="433"/>
      <c r="S913" s="433"/>
      <c r="T913" s="433"/>
      <c r="U913" s="433"/>
      <c r="V913" s="433"/>
      <c r="W913" s="433"/>
      <c r="X913" s="433"/>
      <c r="Y913" s="433"/>
      <c r="Z913" s="433"/>
    </row>
    <row r="914">
      <c r="A914" s="433"/>
      <c r="B914" s="433"/>
      <c r="C914" s="247"/>
      <c r="D914" s="433"/>
      <c r="E914" s="433"/>
      <c r="F914" s="433"/>
      <c r="G914" s="433"/>
      <c r="H914" s="433"/>
      <c r="I914" s="433"/>
      <c r="J914" s="433"/>
      <c r="K914" s="433"/>
      <c r="L914" s="433"/>
      <c r="M914" s="433"/>
      <c r="N914" s="433"/>
      <c r="O914" s="433"/>
      <c r="P914" s="433"/>
      <c r="Q914" s="433"/>
      <c r="R914" s="433"/>
      <c r="S914" s="433"/>
      <c r="T914" s="433"/>
      <c r="U914" s="433"/>
      <c r="V914" s="433"/>
      <c r="W914" s="433"/>
      <c r="X914" s="433"/>
      <c r="Y914" s="433"/>
      <c r="Z914" s="433"/>
    </row>
    <row r="915">
      <c r="A915" s="433"/>
      <c r="B915" s="433"/>
      <c r="C915" s="247"/>
      <c r="D915" s="433"/>
      <c r="E915" s="433"/>
      <c r="F915" s="433"/>
      <c r="G915" s="433"/>
      <c r="H915" s="433"/>
      <c r="I915" s="433"/>
      <c r="J915" s="433"/>
      <c r="K915" s="433"/>
      <c r="L915" s="433"/>
      <c r="M915" s="433"/>
      <c r="N915" s="433"/>
      <c r="O915" s="433"/>
      <c r="P915" s="433"/>
      <c r="Q915" s="433"/>
      <c r="R915" s="433"/>
      <c r="S915" s="433"/>
      <c r="T915" s="433"/>
      <c r="U915" s="433"/>
      <c r="V915" s="433"/>
      <c r="W915" s="433"/>
      <c r="X915" s="433"/>
      <c r="Y915" s="433"/>
      <c r="Z915" s="433"/>
    </row>
    <row r="916">
      <c r="A916" s="433"/>
      <c r="B916" s="433"/>
      <c r="C916" s="247"/>
      <c r="D916" s="433"/>
      <c r="E916" s="433"/>
      <c r="F916" s="433"/>
      <c r="G916" s="433"/>
      <c r="H916" s="433"/>
      <c r="I916" s="433"/>
      <c r="J916" s="433"/>
      <c r="K916" s="433"/>
      <c r="L916" s="433"/>
      <c r="M916" s="433"/>
      <c r="N916" s="433"/>
      <c r="O916" s="433"/>
      <c r="P916" s="433"/>
      <c r="Q916" s="433"/>
      <c r="R916" s="433"/>
      <c r="S916" s="433"/>
      <c r="T916" s="433"/>
      <c r="U916" s="433"/>
      <c r="V916" s="433"/>
      <c r="W916" s="433"/>
      <c r="X916" s="433"/>
      <c r="Y916" s="433"/>
      <c r="Z916" s="433"/>
    </row>
    <row r="917">
      <c r="A917" s="433"/>
      <c r="B917" s="433"/>
      <c r="C917" s="247"/>
      <c r="D917" s="433"/>
      <c r="E917" s="433"/>
      <c r="F917" s="433"/>
      <c r="G917" s="433"/>
      <c r="H917" s="433"/>
      <c r="I917" s="433"/>
      <c r="J917" s="433"/>
      <c r="K917" s="433"/>
      <c r="L917" s="433"/>
      <c r="M917" s="433"/>
      <c r="N917" s="433"/>
      <c r="O917" s="433"/>
      <c r="P917" s="433"/>
      <c r="Q917" s="433"/>
      <c r="R917" s="433"/>
      <c r="S917" s="433"/>
      <c r="T917" s="433"/>
      <c r="U917" s="433"/>
      <c r="V917" s="433"/>
      <c r="W917" s="433"/>
      <c r="X917" s="433"/>
      <c r="Y917" s="433"/>
      <c r="Z917" s="433"/>
    </row>
    <row r="918">
      <c r="A918" s="433"/>
      <c r="B918" s="433"/>
      <c r="C918" s="247"/>
      <c r="D918" s="433"/>
      <c r="E918" s="433"/>
      <c r="F918" s="433"/>
      <c r="G918" s="433"/>
      <c r="H918" s="433"/>
      <c r="I918" s="433"/>
      <c r="J918" s="433"/>
      <c r="K918" s="433"/>
      <c r="L918" s="433"/>
      <c r="M918" s="433"/>
      <c r="N918" s="433"/>
      <c r="O918" s="433"/>
      <c r="P918" s="433"/>
      <c r="Q918" s="433"/>
      <c r="R918" s="433"/>
      <c r="S918" s="433"/>
      <c r="T918" s="433"/>
      <c r="U918" s="433"/>
      <c r="V918" s="433"/>
      <c r="W918" s="433"/>
      <c r="X918" s="433"/>
      <c r="Y918" s="433"/>
      <c r="Z918" s="433"/>
    </row>
    <row r="919">
      <c r="A919" s="433"/>
      <c r="B919" s="433"/>
      <c r="C919" s="247"/>
      <c r="D919" s="433"/>
      <c r="E919" s="433"/>
      <c r="F919" s="433"/>
      <c r="G919" s="433"/>
      <c r="H919" s="433"/>
      <c r="I919" s="433"/>
      <c r="J919" s="433"/>
      <c r="K919" s="433"/>
      <c r="L919" s="433"/>
      <c r="M919" s="433"/>
      <c r="N919" s="433"/>
      <c r="O919" s="433"/>
      <c r="P919" s="433"/>
      <c r="Q919" s="433"/>
      <c r="R919" s="433"/>
      <c r="S919" s="433"/>
      <c r="T919" s="433"/>
      <c r="U919" s="433"/>
      <c r="V919" s="433"/>
      <c r="W919" s="433"/>
      <c r="X919" s="433"/>
      <c r="Y919" s="433"/>
      <c r="Z919" s="433"/>
    </row>
    <row r="920">
      <c r="A920" s="433"/>
      <c r="B920" s="433"/>
      <c r="C920" s="247"/>
      <c r="D920" s="433"/>
      <c r="E920" s="433"/>
      <c r="F920" s="433"/>
      <c r="G920" s="433"/>
      <c r="H920" s="433"/>
      <c r="I920" s="433"/>
      <c r="J920" s="433"/>
      <c r="K920" s="433"/>
      <c r="L920" s="433"/>
      <c r="M920" s="433"/>
      <c r="N920" s="433"/>
      <c r="O920" s="433"/>
      <c r="P920" s="433"/>
      <c r="Q920" s="433"/>
      <c r="R920" s="433"/>
      <c r="S920" s="433"/>
      <c r="T920" s="433"/>
      <c r="U920" s="433"/>
      <c r="V920" s="433"/>
      <c r="W920" s="433"/>
      <c r="X920" s="433"/>
      <c r="Y920" s="433"/>
      <c r="Z920" s="433"/>
    </row>
    <row r="921">
      <c r="A921" s="433"/>
      <c r="B921" s="433"/>
      <c r="C921" s="247"/>
      <c r="D921" s="433"/>
      <c r="E921" s="433"/>
      <c r="F921" s="433"/>
      <c r="G921" s="433"/>
      <c r="H921" s="433"/>
      <c r="I921" s="433"/>
      <c r="J921" s="433"/>
      <c r="K921" s="433"/>
      <c r="L921" s="433"/>
      <c r="M921" s="433"/>
      <c r="N921" s="433"/>
      <c r="O921" s="433"/>
      <c r="P921" s="433"/>
      <c r="Q921" s="433"/>
      <c r="R921" s="433"/>
      <c r="S921" s="433"/>
      <c r="T921" s="433"/>
      <c r="U921" s="433"/>
      <c r="V921" s="433"/>
      <c r="W921" s="433"/>
      <c r="X921" s="433"/>
      <c r="Y921" s="433"/>
      <c r="Z921" s="433"/>
    </row>
    <row r="922">
      <c r="A922" s="433"/>
      <c r="B922" s="433"/>
      <c r="C922" s="247"/>
      <c r="D922" s="433"/>
      <c r="E922" s="433"/>
      <c r="F922" s="433"/>
      <c r="G922" s="433"/>
      <c r="H922" s="433"/>
      <c r="I922" s="433"/>
      <c r="J922" s="433"/>
      <c r="K922" s="433"/>
      <c r="L922" s="433"/>
      <c r="M922" s="433"/>
      <c r="N922" s="433"/>
      <c r="O922" s="433"/>
      <c r="P922" s="433"/>
      <c r="Q922" s="433"/>
      <c r="R922" s="433"/>
      <c r="S922" s="433"/>
      <c r="T922" s="433"/>
      <c r="U922" s="433"/>
      <c r="V922" s="433"/>
      <c r="W922" s="433"/>
      <c r="X922" s="433"/>
      <c r="Y922" s="433"/>
      <c r="Z922" s="433"/>
    </row>
    <row r="923">
      <c r="A923" s="433"/>
      <c r="B923" s="433"/>
      <c r="C923" s="247"/>
      <c r="D923" s="433"/>
      <c r="E923" s="433"/>
      <c r="F923" s="433"/>
      <c r="G923" s="433"/>
      <c r="H923" s="433"/>
      <c r="I923" s="433"/>
      <c r="J923" s="433"/>
      <c r="K923" s="433"/>
      <c r="L923" s="433"/>
      <c r="M923" s="433"/>
      <c r="N923" s="433"/>
      <c r="O923" s="433"/>
      <c r="P923" s="433"/>
      <c r="Q923" s="433"/>
      <c r="R923" s="433"/>
      <c r="S923" s="433"/>
      <c r="T923" s="433"/>
      <c r="U923" s="433"/>
      <c r="V923" s="433"/>
      <c r="W923" s="433"/>
      <c r="X923" s="433"/>
      <c r="Y923" s="433"/>
      <c r="Z923" s="433"/>
    </row>
    <row r="924">
      <c r="A924" s="433"/>
      <c r="B924" s="433"/>
      <c r="C924" s="247"/>
      <c r="D924" s="433"/>
      <c r="E924" s="433"/>
      <c r="F924" s="433"/>
      <c r="G924" s="433"/>
      <c r="H924" s="433"/>
      <c r="I924" s="433"/>
      <c r="J924" s="433"/>
      <c r="K924" s="433"/>
      <c r="L924" s="433"/>
      <c r="M924" s="433"/>
      <c r="N924" s="433"/>
      <c r="O924" s="433"/>
      <c r="P924" s="433"/>
      <c r="Q924" s="433"/>
      <c r="R924" s="433"/>
      <c r="S924" s="433"/>
      <c r="T924" s="433"/>
      <c r="U924" s="433"/>
      <c r="V924" s="433"/>
      <c r="W924" s="433"/>
      <c r="X924" s="433"/>
      <c r="Y924" s="433"/>
      <c r="Z924" s="433"/>
    </row>
    <row r="925">
      <c r="A925" s="433"/>
      <c r="B925" s="433"/>
      <c r="C925" s="247"/>
      <c r="D925" s="433"/>
      <c r="E925" s="433"/>
      <c r="F925" s="433"/>
      <c r="G925" s="433"/>
      <c r="H925" s="433"/>
      <c r="I925" s="433"/>
      <c r="J925" s="433"/>
      <c r="K925" s="433"/>
      <c r="L925" s="433"/>
      <c r="M925" s="433"/>
      <c r="N925" s="433"/>
      <c r="O925" s="433"/>
      <c r="P925" s="433"/>
      <c r="Q925" s="433"/>
      <c r="R925" s="433"/>
      <c r="S925" s="433"/>
      <c r="T925" s="433"/>
      <c r="U925" s="433"/>
      <c r="V925" s="433"/>
      <c r="W925" s="433"/>
      <c r="X925" s="433"/>
      <c r="Y925" s="433"/>
      <c r="Z925" s="433"/>
    </row>
    <row r="926">
      <c r="A926" s="433"/>
      <c r="B926" s="433"/>
      <c r="C926" s="247"/>
      <c r="D926" s="433"/>
      <c r="E926" s="433"/>
      <c r="F926" s="433"/>
      <c r="G926" s="433"/>
      <c r="H926" s="433"/>
      <c r="I926" s="433"/>
      <c r="J926" s="433"/>
      <c r="K926" s="433"/>
      <c r="L926" s="433"/>
      <c r="M926" s="433"/>
      <c r="N926" s="433"/>
      <c r="O926" s="433"/>
      <c r="P926" s="433"/>
      <c r="Q926" s="433"/>
      <c r="R926" s="433"/>
      <c r="S926" s="433"/>
      <c r="T926" s="433"/>
      <c r="U926" s="433"/>
      <c r="V926" s="433"/>
      <c r="W926" s="433"/>
      <c r="X926" s="433"/>
      <c r="Y926" s="433"/>
      <c r="Z926" s="433"/>
    </row>
    <row r="927">
      <c r="A927" s="433"/>
      <c r="B927" s="433"/>
      <c r="C927" s="247"/>
      <c r="D927" s="433"/>
      <c r="E927" s="433"/>
      <c r="F927" s="433"/>
      <c r="G927" s="433"/>
      <c r="H927" s="433"/>
      <c r="I927" s="433"/>
      <c r="J927" s="433"/>
      <c r="K927" s="433"/>
      <c r="L927" s="433"/>
      <c r="M927" s="433"/>
      <c r="N927" s="433"/>
      <c r="O927" s="433"/>
      <c r="P927" s="433"/>
      <c r="Q927" s="433"/>
      <c r="R927" s="433"/>
      <c r="S927" s="433"/>
      <c r="T927" s="433"/>
      <c r="U927" s="433"/>
      <c r="V927" s="433"/>
      <c r="W927" s="433"/>
      <c r="X927" s="433"/>
      <c r="Y927" s="433"/>
      <c r="Z927" s="433"/>
    </row>
    <row r="928">
      <c r="A928" s="433"/>
      <c r="B928" s="433"/>
      <c r="C928" s="247"/>
      <c r="D928" s="433"/>
      <c r="E928" s="433"/>
      <c r="F928" s="433"/>
      <c r="G928" s="433"/>
      <c r="H928" s="433"/>
      <c r="I928" s="433"/>
      <c r="J928" s="433"/>
      <c r="K928" s="433"/>
      <c r="L928" s="433"/>
      <c r="M928" s="433"/>
      <c r="N928" s="433"/>
      <c r="O928" s="433"/>
      <c r="P928" s="433"/>
      <c r="Q928" s="433"/>
      <c r="R928" s="433"/>
      <c r="S928" s="433"/>
      <c r="T928" s="433"/>
      <c r="U928" s="433"/>
      <c r="V928" s="433"/>
      <c r="W928" s="433"/>
      <c r="X928" s="433"/>
      <c r="Y928" s="433"/>
      <c r="Z928" s="433"/>
    </row>
    <row r="929">
      <c r="A929" s="433"/>
      <c r="B929" s="433"/>
      <c r="C929" s="247"/>
      <c r="D929" s="433"/>
      <c r="E929" s="433"/>
      <c r="F929" s="433"/>
      <c r="G929" s="433"/>
      <c r="H929" s="433"/>
      <c r="I929" s="433"/>
      <c r="J929" s="433"/>
      <c r="K929" s="433"/>
      <c r="L929" s="433"/>
      <c r="M929" s="433"/>
      <c r="N929" s="433"/>
      <c r="O929" s="433"/>
      <c r="P929" s="433"/>
      <c r="Q929" s="433"/>
      <c r="R929" s="433"/>
      <c r="S929" s="433"/>
      <c r="T929" s="433"/>
      <c r="U929" s="433"/>
      <c r="V929" s="433"/>
      <c r="W929" s="433"/>
      <c r="X929" s="433"/>
      <c r="Y929" s="433"/>
      <c r="Z929" s="433"/>
    </row>
    <row r="930">
      <c r="A930" s="433"/>
      <c r="B930" s="433"/>
      <c r="C930" s="247"/>
      <c r="D930" s="433"/>
      <c r="E930" s="433"/>
      <c r="F930" s="433"/>
      <c r="G930" s="433"/>
      <c r="H930" s="433"/>
      <c r="I930" s="433"/>
      <c r="J930" s="433"/>
      <c r="K930" s="433"/>
      <c r="L930" s="433"/>
      <c r="M930" s="433"/>
      <c r="N930" s="433"/>
      <c r="O930" s="433"/>
      <c r="P930" s="433"/>
      <c r="Q930" s="433"/>
      <c r="R930" s="433"/>
      <c r="S930" s="433"/>
      <c r="T930" s="433"/>
      <c r="U930" s="433"/>
      <c r="V930" s="433"/>
      <c r="W930" s="433"/>
      <c r="X930" s="433"/>
      <c r="Y930" s="433"/>
      <c r="Z930" s="433"/>
    </row>
    <row r="931">
      <c r="A931" s="433"/>
      <c r="B931" s="433"/>
      <c r="C931" s="247"/>
      <c r="D931" s="433"/>
      <c r="E931" s="433"/>
      <c r="F931" s="433"/>
      <c r="G931" s="433"/>
      <c r="H931" s="433"/>
      <c r="I931" s="433"/>
      <c r="J931" s="433"/>
      <c r="K931" s="433"/>
      <c r="L931" s="433"/>
      <c r="M931" s="433"/>
      <c r="N931" s="433"/>
      <c r="O931" s="433"/>
      <c r="P931" s="433"/>
      <c r="Q931" s="433"/>
      <c r="R931" s="433"/>
      <c r="S931" s="433"/>
      <c r="T931" s="433"/>
      <c r="U931" s="433"/>
      <c r="V931" s="433"/>
      <c r="W931" s="433"/>
      <c r="X931" s="433"/>
      <c r="Y931" s="433"/>
      <c r="Z931" s="433"/>
    </row>
    <row r="932">
      <c r="A932" s="433"/>
      <c r="B932" s="433"/>
      <c r="C932" s="247"/>
      <c r="D932" s="433"/>
      <c r="E932" s="433"/>
      <c r="F932" s="433"/>
      <c r="G932" s="433"/>
      <c r="H932" s="433"/>
      <c r="I932" s="433"/>
      <c r="J932" s="433"/>
      <c r="K932" s="433"/>
      <c r="L932" s="433"/>
      <c r="M932" s="433"/>
      <c r="N932" s="433"/>
      <c r="O932" s="433"/>
      <c r="P932" s="433"/>
      <c r="Q932" s="433"/>
      <c r="R932" s="433"/>
      <c r="S932" s="433"/>
      <c r="T932" s="433"/>
      <c r="U932" s="433"/>
      <c r="V932" s="433"/>
      <c r="W932" s="433"/>
      <c r="X932" s="433"/>
      <c r="Y932" s="433"/>
      <c r="Z932" s="433"/>
    </row>
    <row r="933">
      <c r="A933" s="433"/>
      <c r="B933" s="433"/>
      <c r="C933" s="247"/>
      <c r="D933" s="433"/>
      <c r="E933" s="433"/>
      <c r="F933" s="433"/>
      <c r="G933" s="433"/>
      <c r="H933" s="433"/>
      <c r="I933" s="433"/>
      <c r="J933" s="433"/>
      <c r="K933" s="433"/>
      <c r="L933" s="433"/>
      <c r="M933" s="433"/>
      <c r="N933" s="433"/>
      <c r="O933" s="433"/>
      <c r="P933" s="433"/>
      <c r="Q933" s="433"/>
      <c r="R933" s="433"/>
      <c r="S933" s="433"/>
      <c r="T933" s="433"/>
      <c r="U933" s="433"/>
      <c r="V933" s="433"/>
      <c r="W933" s="433"/>
      <c r="X933" s="433"/>
      <c r="Y933" s="433"/>
      <c r="Z933" s="433"/>
    </row>
    <row r="934">
      <c r="A934" s="433"/>
      <c r="B934" s="433"/>
      <c r="C934" s="247"/>
      <c r="D934" s="433"/>
      <c r="E934" s="433"/>
      <c r="F934" s="433"/>
      <c r="G934" s="433"/>
      <c r="H934" s="433"/>
      <c r="I934" s="433"/>
      <c r="J934" s="433"/>
      <c r="K934" s="433"/>
      <c r="L934" s="433"/>
      <c r="M934" s="433"/>
      <c r="N934" s="433"/>
      <c r="O934" s="433"/>
      <c r="P934" s="433"/>
      <c r="Q934" s="433"/>
      <c r="R934" s="433"/>
      <c r="S934" s="433"/>
      <c r="T934" s="433"/>
      <c r="U934" s="433"/>
      <c r="V934" s="433"/>
      <c r="W934" s="433"/>
      <c r="X934" s="433"/>
      <c r="Y934" s="433"/>
      <c r="Z934" s="433"/>
    </row>
    <row r="935">
      <c r="A935" s="433"/>
      <c r="B935" s="433"/>
      <c r="C935" s="247"/>
      <c r="D935" s="433"/>
      <c r="E935" s="433"/>
      <c r="F935" s="433"/>
      <c r="G935" s="433"/>
      <c r="H935" s="433"/>
      <c r="I935" s="433"/>
      <c r="J935" s="433"/>
      <c r="K935" s="433"/>
      <c r="L935" s="433"/>
      <c r="M935" s="433"/>
      <c r="N935" s="433"/>
      <c r="O935" s="433"/>
      <c r="P935" s="433"/>
      <c r="Q935" s="433"/>
      <c r="R935" s="433"/>
      <c r="S935" s="433"/>
      <c r="T935" s="433"/>
      <c r="U935" s="433"/>
      <c r="V935" s="433"/>
      <c r="W935" s="433"/>
      <c r="X935" s="433"/>
      <c r="Y935" s="433"/>
      <c r="Z935" s="433"/>
    </row>
    <row r="936">
      <c r="A936" s="433"/>
      <c r="B936" s="433"/>
      <c r="C936" s="247"/>
      <c r="D936" s="433"/>
      <c r="E936" s="433"/>
      <c r="F936" s="433"/>
      <c r="G936" s="433"/>
      <c r="H936" s="433"/>
      <c r="I936" s="433"/>
      <c r="J936" s="433"/>
      <c r="K936" s="433"/>
      <c r="L936" s="433"/>
      <c r="M936" s="433"/>
      <c r="N936" s="433"/>
      <c r="O936" s="433"/>
      <c r="P936" s="433"/>
      <c r="Q936" s="433"/>
      <c r="R936" s="433"/>
      <c r="S936" s="433"/>
      <c r="T936" s="433"/>
      <c r="U936" s="433"/>
      <c r="V936" s="433"/>
      <c r="W936" s="433"/>
      <c r="X936" s="433"/>
      <c r="Y936" s="433"/>
      <c r="Z936" s="433"/>
    </row>
    <row r="937">
      <c r="A937" s="433"/>
      <c r="B937" s="433"/>
      <c r="C937" s="247"/>
      <c r="D937" s="433"/>
      <c r="E937" s="433"/>
      <c r="F937" s="433"/>
      <c r="G937" s="433"/>
      <c r="H937" s="433"/>
      <c r="I937" s="433"/>
      <c r="J937" s="433"/>
      <c r="K937" s="433"/>
      <c r="L937" s="433"/>
      <c r="M937" s="433"/>
      <c r="N937" s="433"/>
      <c r="O937" s="433"/>
      <c r="P937" s="433"/>
      <c r="Q937" s="433"/>
      <c r="R937" s="433"/>
      <c r="S937" s="433"/>
      <c r="T937" s="433"/>
      <c r="U937" s="433"/>
      <c r="V937" s="433"/>
      <c r="W937" s="433"/>
      <c r="X937" s="433"/>
      <c r="Y937" s="433"/>
      <c r="Z937" s="433"/>
    </row>
    <row r="938">
      <c r="A938" s="433"/>
      <c r="B938" s="433"/>
      <c r="C938" s="247"/>
      <c r="D938" s="433"/>
      <c r="E938" s="433"/>
      <c r="F938" s="433"/>
      <c r="G938" s="433"/>
      <c r="H938" s="433"/>
      <c r="I938" s="433"/>
      <c r="J938" s="433"/>
      <c r="K938" s="433"/>
      <c r="L938" s="433"/>
      <c r="M938" s="433"/>
      <c r="N938" s="433"/>
      <c r="O938" s="433"/>
      <c r="P938" s="433"/>
      <c r="Q938" s="433"/>
      <c r="R938" s="433"/>
      <c r="S938" s="433"/>
      <c r="T938" s="433"/>
      <c r="U938" s="433"/>
      <c r="V938" s="433"/>
      <c r="W938" s="433"/>
      <c r="X938" s="433"/>
      <c r="Y938" s="433"/>
      <c r="Z938" s="433"/>
    </row>
    <row r="939">
      <c r="A939" s="433"/>
      <c r="B939" s="433"/>
      <c r="C939" s="247"/>
      <c r="D939" s="433"/>
      <c r="E939" s="433"/>
      <c r="F939" s="433"/>
      <c r="G939" s="433"/>
      <c r="H939" s="433"/>
      <c r="I939" s="433"/>
      <c r="J939" s="433"/>
      <c r="K939" s="433"/>
      <c r="L939" s="433"/>
      <c r="M939" s="433"/>
      <c r="N939" s="433"/>
      <c r="O939" s="433"/>
      <c r="P939" s="433"/>
      <c r="Q939" s="433"/>
      <c r="R939" s="433"/>
      <c r="S939" s="433"/>
      <c r="T939" s="433"/>
      <c r="U939" s="433"/>
      <c r="V939" s="433"/>
      <c r="W939" s="433"/>
      <c r="X939" s="433"/>
      <c r="Y939" s="433"/>
      <c r="Z939" s="433"/>
    </row>
    <row r="940">
      <c r="A940" s="433"/>
      <c r="B940" s="433"/>
      <c r="C940" s="247"/>
      <c r="D940" s="433"/>
      <c r="E940" s="433"/>
      <c r="F940" s="433"/>
      <c r="G940" s="433"/>
      <c r="H940" s="433"/>
      <c r="I940" s="433"/>
      <c r="J940" s="433"/>
      <c r="K940" s="433"/>
      <c r="L940" s="433"/>
      <c r="M940" s="433"/>
      <c r="N940" s="433"/>
      <c r="O940" s="433"/>
      <c r="P940" s="433"/>
      <c r="Q940" s="433"/>
      <c r="R940" s="433"/>
      <c r="S940" s="433"/>
      <c r="T940" s="433"/>
      <c r="U940" s="433"/>
      <c r="V940" s="433"/>
      <c r="W940" s="433"/>
      <c r="X940" s="433"/>
      <c r="Y940" s="433"/>
      <c r="Z940" s="433"/>
    </row>
    <row r="941">
      <c r="A941" s="433"/>
      <c r="B941" s="433"/>
      <c r="C941" s="247"/>
      <c r="D941" s="433"/>
      <c r="E941" s="433"/>
      <c r="F941" s="433"/>
      <c r="G941" s="433"/>
      <c r="H941" s="433"/>
      <c r="I941" s="433"/>
      <c r="J941" s="433"/>
      <c r="K941" s="433"/>
      <c r="L941" s="433"/>
      <c r="M941" s="433"/>
      <c r="N941" s="433"/>
      <c r="O941" s="433"/>
      <c r="P941" s="433"/>
      <c r="Q941" s="433"/>
      <c r="R941" s="433"/>
      <c r="S941" s="433"/>
      <c r="T941" s="433"/>
      <c r="U941" s="433"/>
      <c r="V941" s="433"/>
      <c r="W941" s="433"/>
      <c r="X941" s="433"/>
      <c r="Y941" s="433"/>
      <c r="Z941" s="433"/>
    </row>
    <row r="942">
      <c r="A942" s="433"/>
      <c r="B942" s="433"/>
      <c r="C942" s="247"/>
      <c r="D942" s="433"/>
      <c r="E942" s="433"/>
      <c r="F942" s="433"/>
      <c r="G942" s="433"/>
      <c r="H942" s="433"/>
      <c r="I942" s="433"/>
      <c r="J942" s="433"/>
      <c r="K942" s="433"/>
      <c r="L942" s="433"/>
      <c r="M942" s="433"/>
      <c r="N942" s="433"/>
      <c r="O942" s="433"/>
      <c r="P942" s="433"/>
      <c r="Q942" s="433"/>
      <c r="R942" s="433"/>
      <c r="S942" s="433"/>
      <c r="T942" s="433"/>
      <c r="U942" s="433"/>
      <c r="V942" s="433"/>
      <c r="W942" s="433"/>
      <c r="X942" s="433"/>
      <c r="Y942" s="433"/>
      <c r="Z942" s="433"/>
    </row>
    <row r="943">
      <c r="A943" s="433"/>
      <c r="B943" s="433"/>
      <c r="C943" s="247"/>
      <c r="D943" s="433"/>
      <c r="E943" s="433"/>
      <c r="F943" s="433"/>
      <c r="G943" s="433"/>
      <c r="H943" s="433"/>
      <c r="I943" s="433"/>
      <c r="J943" s="433"/>
      <c r="K943" s="433"/>
      <c r="L943" s="433"/>
      <c r="M943" s="433"/>
      <c r="N943" s="433"/>
      <c r="O943" s="433"/>
      <c r="P943" s="433"/>
      <c r="Q943" s="433"/>
      <c r="R943" s="433"/>
      <c r="S943" s="433"/>
      <c r="T943" s="433"/>
      <c r="U943" s="433"/>
      <c r="V943" s="433"/>
      <c r="W943" s="433"/>
      <c r="X943" s="433"/>
      <c r="Y943" s="433"/>
      <c r="Z943" s="433"/>
    </row>
    <row r="944">
      <c r="A944" s="433"/>
      <c r="B944" s="433"/>
      <c r="C944" s="247"/>
      <c r="D944" s="433"/>
      <c r="E944" s="433"/>
      <c r="F944" s="433"/>
      <c r="G944" s="433"/>
      <c r="H944" s="433"/>
      <c r="I944" s="433"/>
      <c r="J944" s="433"/>
      <c r="K944" s="433"/>
      <c r="L944" s="433"/>
      <c r="M944" s="433"/>
      <c r="N944" s="433"/>
      <c r="O944" s="433"/>
      <c r="P944" s="433"/>
      <c r="Q944" s="433"/>
      <c r="R944" s="433"/>
      <c r="S944" s="433"/>
      <c r="T944" s="433"/>
      <c r="U944" s="433"/>
      <c r="V944" s="433"/>
      <c r="W944" s="433"/>
      <c r="X944" s="433"/>
      <c r="Y944" s="433"/>
      <c r="Z944" s="433"/>
    </row>
    <row r="945">
      <c r="A945" s="433"/>
      <c r="B945" s="433"/>
      <c r="C945" s="247"/>
      <c r="D945" s="433"/>
      <c r="E945" s="433"/>
      <c r="F945" s="433"/>
      <c r="G945" s="433"/>
      <c r="H945" s="433"/>
      <c r="I945" s="433"/>
      <c r="J945" s="433"/>
      <c r="K945" s="433"/>
      <c r="L945" s="433"/>
      <c r="M945" s="433"/>
      <c r="N945" s="433"/>
      <c r="O945" s="433"/>
      <c r="P945" s="433"/>
      <c r="Q945" s="433"/>
      <c r="R945" s="433"/>
      <c r="S945" s="433"/>
      <c r="T945" s="433"/>
      <c r="U945" s="433"/>
      <c r="V945" s="433"/>
      <c r="W945" s="433"/>
      <c r="X945" s="433"/>
      <c r="Y945" s="433"/>
      <c r="Z945" s="433"/>
    </row>
    <row r="946">
      <c r="A946" s="433"/>
      <c r="B946" s="433"/>
      <c r="C946" s="247"/>
      <c r="D946" s="433"/>
      <c r="E946" s="433"/>
      <c r="F946" s="433"/>
      <c r="G946" s="433"/>
      <c r="H946" s="433"/>
      <c r="I946" s="433"/>
      <c r="J946" s="433"/>
      <c r="K946" s="433"/>
      <c r="L946" s="433"/>
      <c r="M946" s="433"/>
      <c r="N946" s="433"/>
      <c r="O946" s="433"/>
      <c r="P946" s="433"/>
      <c r="Q946" s="433"/>
      <c r="R946" s="433"/>
      <c r="S946" s="433"/>
      <c r="T946" s="433"/>
      <c r="U946" s="433"/>
      <c r="V946" s="433"/>
      <c r="W946" s="433"/>
      <c r="X946" s="433"/>
      <c r="Y946" s="433"/>
      <c r="Z946" s="433"/>
    </row>
    <row r="947">
      <c r="A947" s="433"/>
      <c r="B947" s="433"/>
      <c r="C947" s="247"/>
      <c r="D947" s="433"/>
      <c r="E947" s="433"/>
      <c r="F947" s="433"/>
      <c r="G947" s="433"/>
      <c r="H947" s="433"/>
      <c r="I947" s="433"/>
      <c r="J947" s="433"/>
      <c r="K947" s="433"/>
      <c r="L947" s="433"/>
      <c r="M947" s="433"/>
      <c r="N947" s="433"/>
      <c r="O947" s="433"/>
      <c r="P947" s="433"/>
      <c r="Q947" s="433"/>
      <c r="R947" s="433"/>
      <c r="S947" s="433"/>
      <c r="T947" s="433"/>
      <c r="U947" s="433"/>
      <c r="V947" s="433"/>
      <c r="W947" s="433"/>
      <c r="X947" s="433"/>
      <c r="Y947" s="433"/>
      <c r="Z947" s="433"/>
    </row>
    <row r="948">
      <c r="A948" s="433"/>
      <c r="B948" s="433"/>
      <c r="C948" s="247"/>
      <c r="D948" s="433"/>
      <c r="E948" s="433"/>
      <c r="F948" s="433"/>
      <c r="G948" s="433"/>
      <c r="H948" s="433"/>
      <c r="I948" s="433"/>
      <c r="J948" s="433"/>
      <c r="K948" s="433"/>
      <c r="L948" s="433"/>
      <c r="M948" s="433"/>
      <c r="N948" s="433"/>
      <c r="O948" s="433"/>
      <c r="P948" s="433"/>
      <c r="Q948" s="433"/>
      <c r="R948" s="433"/>
      <c r="S948" s="433"/>
      <c r="T948" s="433"/>
      <c r="U948" s="433"/>
      <c r="V948" s="433"/>
      <c r="W948" s="433"/>
      <c r="X948" s="433"/>
      <c r="Y948" s="433"/>
      <c r="Z948" s="433"/>
    </row>
    <row r="949">
      <c r="A949" s="433"/>
      <c r="B949" s="433"/>
      <c r="C949" s="247"/>
      <c r="D949" s="433"/>
      <c r="E949" s="433"/>
      <c r="F949" s="433"/>
      <c r="G949" s="433"/>
      <c r="H949" s="433"/>
      <c r="I949" s="433"/>
      <c r="J949" s="433"/>
      <c r="K949" s="433"/>
      <c r="L949" s="433"/>
      <c r="M949" s="433"/>
      <c r="N949" s="433"/>
      <c r="O949" s="433"/>
      <c r="P949" s="433"/>
      <c r="Q949" s="433"/>
      <c r="R949" s="433"/>
      <c r="S949" s="433"/>
      <c r="T949" s="433"/>
      <c r="U949" s="433"/>
      <c r="V949" s="433"/>
      <c r="W949" s="433"/>
      <c r="X949" s="433"/>
      <c r="Y949" s="433"/>
      <c r="Z949" s="433"/>
    </row>
    <row r="950">
      <c r="A950" s="433"/>
      <c r="B950" s="433"/>
      <c r="C950" s="247"/>
      <c r="D950" s="433"/>
      <c r="E950" s="433"/>
      <c r="F950" s="433"/>
      <c r="G950" s="433"/>
      <c r="H950" s="433"/>
      <c r="I950" s="433"/>
      <c r="J950" s="433"/>
      <c r="K950" s="433"/>
      <c r="L950" s="433"/>
      <c r="M950" s="433"/>
      <c r="N950" s="433"/>
      <c r="O950" s="433"/>
      <c r="P950" s="433"/>
      <c r="Q950" s="433"/>
      <c r="R950" s="433"/>
      <c r="S950" s="433"/>
      <c r="T950" s="433"/>
      <c r="U950" s="433"/>
      <c r="V950" s="433"/>
      <c r="W950" s="433"/>
      <c r="X950" s="433"/>
      <c r="Y950" s="433"/>
      <c r="Z950" s="433"/>
    </row>
    <row r="951">
      <c r="A951" s="433"/>
      <c r="B951" s="433"/>
      <c r="C951" s="247"/>
      <c r="D951" s="433"/>
      <c r="E951" s="433"/>
      <c r="F951" s="433"/>
      <c r="G951" s="433"/>
      <c r="H951" s="433"/>
      <c r="I951" s="433"/>
      <c r="J951" s="433"/>
      <c r="K951" s="433"/>
      <c r="L951" s="433"/>
      <c r="M951" s="433"/>
      <c r="N951" s="433"/>
      <c r="O951" s="433"/>
      <c r="P951" s="433"/>
      <c r="Q951" s="433"/>
      <c r="R951" s="433"/>
      <c r="S951" s="433"/>
      <c r="T951" s="433"/>
      <c r="U951" s="433"/>
      <c r="V951" s="433"/>
      <c r="W951" s="433"/>
      <c r="X951" s="433"/>
      <c r="Y951" s="433"/>
      <c r="Z951" s="433"/>
    </row>
    <row r="952">
      <c r="A952" s="433"/>
      <c r="B952" s="433"/>
      <c r="C952" s="247"/>
      <c r="D952" s="433"/>
      <c r="E952" s="433"/>
      <c r="F952" s="433"/>
      <c r="G952" s="433"/>
      <c r="H952" s="433"/>
      <c r="I952" s="433"/>
      <c r="J952" s="433"/>
      <c r="K952" s="433"/>
      <c r="L952" s="433"/>
      <c r="M952" s="433"/>
      <c r="N952" s="433"/>
      <c r="O952" s="433"/>
      <c r="P952" s="433"/>
      <c r="Q952" s="433"/>
      <c r="R952" s="433"/>
      <c r="S952" s="433"/>
      <c r="T952" s="433"/>
      <c r="U952" s="433"/>
      <c r="V952" s="433"/>
      <c r="W952" s="433"/>
      <c r="X952" s="433"/>
      <c r="Y952" s="433"/>
      <c r="Z952" s="433"/>
    </row>
    <row r="953">
      <c r="A953" s="433"/>
      <c r="B953" s="433"/>
      <c r="C953" s="247"/>
      <c r="D953" s="433"/>
      <c r="E953" s="433"/>
      <c r="F953" s="433"/>
      <c r="G953" s="433"/>
      <c r="H953" s="433"/>
      <c r="I953" s="433"/>
      <c r="J953" s="433"/>
      <c r="K953" s="433"/>
      <c r="L953" s="433"/>
      <c r="M953" s="433"/>
      <c r="N953" s="433"/>
      <c r="O953" s="433"/>
      <c r="P953" s="433"/>
      <c r="Q953" s="433"/>
      <c r="R953" s="433"/>
      <c r="S953" s="433"/>
      <c r="T953" s="433"/>
      <c r="U953" s="433"/>
      <c r="V953" s="433"/>
      <c r="W953" s="433"/>
      <c r="X953" s="433"/>
      <c r="Y953" s="433"/>
      <c r="Z953" s="433"/>
    </row>
    <row r="954">
      <c r="A954" s="433"/>
      <c r="B954" s="433"/>
      <c r="C954" s="247"/>
      <c r="D954" s="433"/>
      <c r="E954" s="433"/>
      <c r="F954" s="433"/>
      <c r="G954" s="433"/>
      <c r="H954" s="433"/>
      <c r="I954" s="433"/>
      <c r="J954" s="433"/>
      <c r="K954" s="433"/>
      <c r="L954" s="433"/>
      <c r="M954" s="433"/>
      <c r="N954" s="433"/>
      <c r="O954" s="433"/>
      <c r="P954" s="433"/>
      <c r="Q954" s="433"/>
      <c r="R954" s="433"/>
      <c r="S954" s="433"/>
      <c r="T954" s="433"/>
      <c r="U954" s="433"/>
      <c r="V954" s="433"/>
      <c r="W954" s="433"/>
      <c r="X954" s="433"/>
      <c r="Y954" s="433"/>
      <c r="Z954" s="433"/>
    </row>
    <row r="955">
      <c r="A955" s="433"/>
      <c r="B955" s="433"/>
      <c r="C955" s="247"/>
      <c r="D955" s="433"/>
      <c r="E955" s="433"/>
      <c r="F955" s="433"/>
      <c r="G955" s="433"/>
      <c r="H955" s="433"/>
      <c r="I955" s="433"/>
      <c r="J955" s="433"/>
      <c r="K955" s="433"/>
      <c r="L955" s="433"/>
      <c r="M955" s="433"/>
      <c r="N955" s="433"/>
      <c r="O955" s="433"/>
      <c r="P955" s="433"/>
      <c r="Q955" s="433"/>
      <c r="R955" s="433"/>
      <c r="S955" s="433"/>
      <c r="T955" s="433"/>
      <c r="U955" s="433"/>
      <c r="V955" s="433"/>
      <c r="W955" s="433"/>
      <c r="X955" s="433"/>
      <c r="Y955" s="433"/>
      <c r="Z955" s="433"/>
    </row>
    <row r="956">
      <c r="A956" s="433"/>
      <c r="B956" s="433"/>
      <c r="C956" s="247"/>
      <c r="D956" s="433"/>
      <c r="E956" s="433"/>
      <c r="F956" s="433"/>
      <c r="G956" s="433"/>
      <c r="H956" s="433"/>
      <c r="I956" s="433"/>
      <c r="J956" s="433"/>
      <c r="K956" s="433"/>
      <c r="L956" s="433"/>
      <c r="M956" s="433"/>
      <c r="N956" s="433"/>
      <c r="O956" s="433"/>
      <c r="P956" s="433"/>
      <c r="Q956" s="433"/>
      <c r="R956" s="433"/>
      <c r="S956" s="433"/>
      <c r="T956" s="433"/>
      <c r="U956" s="433"/>
      <c r="V956" s="433"/>
      <c r="W956" s="433"/>
      <c r="X956" s="433"/>
      <c r="Y956" s="433"/>
      <c r="Z956" s="433"/>
    </row>
    <row r="957">
      <c r="A957" s="433"/>
      <c r="B957" s="433"/>
      <c r="C957" s="247"/>
      <c r="D957" s="433"/>
      <c r="E957" s="433"/>
      <c r="F957" s="433"/>
      <c r="G957" s="433"/>
      <c r="H957" s="433"/>
      <c r="I957" s="433"/>
      <c r="J957" s="433"/>
      <c r="K957" s="433"/>
      <c r="L957" s="433"/>
      <c r="M957" s="433"/>
      <c r="N957" s="433"/>
      <c r="O957" s="433"/>
      <c r="P957" s="433"/>
      <c r="Q957" s="433"/>
      <c r="R957" s="433"/>
      <c r="S957" s="433"/>
      <c r="T957" s="433"/>
      <c r="U957" s="433"/>
      <c r="V957" s="433"/>
      <c r="W957" s="433"/>
      <c r="X957" s="433"/>
      <c r="Y957" s="433"/>
      <c r="Z957" s="433"/>
    </row>
    <row r="958">
      <c r="A958" s="433"/>
      <c r="B958" s="433"/>
      <c r="C958" s="247"/>
      <c r="D958" s="433"/>
      <c r="E958" s="433"/>
      <c r="F958" s="433"/>
      <c r="G958" s="433"/>
      <c r="H958" s="433"/>
      <c r="I958" s="433"/>
      <c r="J958" s="433"/>
      <c r="K958" s="433"/>
      <c r="L958" s="433"/>
      <c r="M958" s="433"/>
      <c r="N958" s="433"/>
      <c r="O958" s="433"/>
      <c r="P958" s="433"/>
      <c r="Q958" s="433"/>
      <c r="R958" s="433"/>
      <c r="S958" s="433"/>
      <c r="T958" s="433"/>
      <c r="U958" s="433"/>
      <c r="V958" s="433"/>
      <c r="W958" s="433"/>
      <c r="X958" s="433"/>
      <c r="Y958" s="433"/>
      <c r="Z958" s="433"/>
    </row>
    <row r="959">
      <c r="A959" s="433"/>
      <c r="B959" s="433"/>
      <c r="C959" s="247"/>
      <c r="D959" s="433"/>
      <c r="E959" s="433"/>
      <c r="F959" s="433"/>
      <c r="G959" s="433"/>
      <c r="H959" s="433"/>
      <c r="I959" s="433"/>
      <c r="J959" s="433"/>
      <c r="K959" s="433"/>
      <c r="L959" s="433"/>
      <c r="M959" s="433"/>
      <c r="N959" s="433"/>
      <c r="O959" s="433"/>
      <c r="P959" s="433"/>
      <c r="Q959" s="433"/>
      <c r="R959" s="433"/>
      <c r="S959" s="433"/>
      <c r="T959" s="433"/>
      <c r="U959" s="433"/>
      <c r="V959" s="433"/>
      <c r="W959" s="433"/>
      <c r="X959" s="433"/>
      <c r="Y959" s="433"/>
      <c r="Z959" s="433"/>
    </row>
    <row r="960">
      <c r="A960" s="433"/>
      <c r="B960" s="433"/>
      <c r="C960" s="247"/>
      <c r="D960" s="433"/>
      <c r="E960" s="433"/>
      <c r="F960" s="433"/>
      <c r="G960" s="433"/>
      <c r="H960" s="433"/>
      <c r="I960" s="433"/>
      <c r="J960" s="433"/>
      <c r="K960" s="433"/>
      <c r="L960" s="433"/>
      <c r="M960" s="433"/>
      <c r="N960" s="433"/>
      <c r="O960" s="433"/>
      <c r="P960" s="433"/>
      <c r="Q960" s="433"/>
      <c r="R960" s="433"/>
      <c r="S960" s="433"/>
      <c r="T960" s="433"/>
      <c r="U960" s="433"/>
      <c r="V960" s="433"/>
      <c r="W960" s="433"/>
      <c r="X960" s="433"/>
      <c r="Y960" s="433"/>
      <c r="Z960" s="433"/>
    </row>
    <row r="961">
      <c r="A961" s="433"/>
      <c r="B961" s="433"/>
      <c r="C961" s="247"/>
      <c r="D961" s="433"/>
      <c r="E961" s="433"/>
      <c r="F961" s="433"/>
      <c r="G961" s="433"/>
      <c r="H961" s="433"/>
      <c r="I961" s="433"/>
      <c r="J961" s="433"/>
      <c r="K961" s="433"/>
      <c r="L961" s="433"/>
      <c r="M961" s="433"/>
      <c r="N961" s="433"/>
      <c r="O961" s="433"/>
      <c r="P961" s="433"/>
      <c r="Q961" s="433"/>
      <c r="R961" s="433"/>
      <c r="S961" s="433"/>
      <c r="T961" s="433"/>
      <c r="U961" s="433"/>
      <c r="V961" s="433"/>
      <c r="W961" s="433"/>
      <c r="X961" s="433"/>
      <c r="Y961" s="433"/>
      <c r="Z961" s="433"/>
    </row>
    <row r="962">
      <c r="A962" s="433"/>
      <c r="B962" s="433"/>
      <c r="C962" s="247"/>
      <c r="D962" s="433"/>
      <c r="E962" s="433"/>
      <c r="F962" s="433"/>
      <c r="G962" s="433"/>
      <c r="H962" s="433"/>
      <c r="I962" s="433"/>
      <c r="J962" s="433"/>
      <c r="K962" s="433"/>
      <c r="L962" s="433"/>
      <c r="M962" s="433"/>
      <c r="N962" s="433"/>
      <c r="O962" s="433"/>
      <c r="P962" s="433"/>
      <c r="Q962" s="433"/>
      <c r="R962" s="433"/>
      <c r="S962" s="433"/>
      <c r="T962" s="433"/>
      <c r="U962" s="433"/>
      <c r="V962" s="433"/>
      <c r="W962" s="433"/>
      <c r="X962" s="433"/>
      <c r="Y962" s="433"/>
      <c r="Z962" s="433"/>
    </row>
    <row r="963">
      <c r="A963" s="433"/>
      <c r="B963" s="433"/>
      <c r="C963" s="247"/>
      <c r="D963" s="433"/>
      <c r="E963" s="433"/>
      <c r="F963" s="433"/>
      <c r="G963" s="433"/>
      <c r="H963" s="433"/>
      <c r="I963" s="433"/>
      <c r="J963" s="433"/>
      <c r="K963" s="433"/>
      <c r="L963" s="433"/>
      <c r="M963" s="433"/>
      <c r="N963" s="433"/>
      <c r="O963" s="433"/>
      <c r="P963" s="433"/>
      <c r="Q963" s="433"/>
      <c r="R963" s="433"/>
      <c r="S963" s="433"/>
      <c r="T963" s="433"/>
      <c r="U963" s="433"/>
      <c r="V963" s="433"/>
      <c r="W963" s="433"/>
      <c r="X963" s="433"/>
      <c r="Y963" s="433"/>
      <c r="Z963" s="433"/>
    </row>
    <row r="964">
      <c r="A964" s="433"/>
      <c r="B964" s="433"/>
      <c r="C964" s="247"/>
      <c r="D964" s="433"/>
      <c r="E964" s="433"/>
      <c r="F964" s="433"/>
      <c r="G964" s="433"/>
      <c r="H964" s="433"/>
      <c r="I964" s="433"/>
      <c r="J964" s="433"/>
      <c r="K964" s="433"/>
      <c r="L964" s="433"/>
      <c r="M964" s="433"/>
      <c r="N964" s="433"/>
      <c r="O964" s="433"/>
      <c r="P964" s="433"/>
      <c r="Q964" s="433"/>
      <c r="R964" s="433"/>
      <c r="S964" s="433"/>
      <c r="T964" s="433"/>
      <c r="U964" s="433"/>
      <c r="V964" s="433"/>
      <c r="W964" s="433"/>
      <c r="X964" s="433"/>
      <c r="Y964" s="433"/>
      <c r="Z964" s="433"/>
    </row>
    <row r="965">
      <c r="A965" s="433"/>
      <c r="B965" s="433"/>
      <c r="C965" s="247"/>
      <c r="D965" s="433"/>
      <c r="E965" s="433"/>
      <c r="F965" s="433"/>
      <c r="G965" s="433"/>
      <c r="H965" s="433"/>
      <c r="I965" s="433"/>
      <c r="J965" s="433"/>
      <c r="K965" s="433"/>
      <c r="L965" s="433"/>
      <c r="M965" s="433"/>
      <c r="N965" s="433"/>
      <c r="O965" s="433"/>
      <c r="P965" s="433"/>
      <c r="Q965" s="433"/>
      <c r="R965" s="433"/>
      <c r="S965" s="433"/>
      <c r="T965" s="433"/>
      <c r="U965" s="433"/>
      <c r="V965" s="433"/>
      <c r="W965" s="433"/>
      <c r="X965" s="433"/>
      <c r="Y965" s="433"/>
      <c r="Z965" s="433"/>
    </row>
    <row r="966">
      <c r="A966" s="433"/>
      <c r="B966" s="433"/>
      <c r="C966" s="247"/>
      <c r="D966" s="433"/>
      <c r="E966" s="433"/>
      <c r="F966" s="433"/>
      <c r="G966" s="433"/>
      <c r="H966" s="433"/>
      <c r="I966" s="433"/>
      <c r="J966" s="433"/>
      <c r="K966" s="433"/>
      <c r="L966" s="433"/>
      <c r="M966" s="433"/>
      <c r="N966" s="433"/>
      <c r="O966" s="433"/>
      <c r="P966" s="433"/>
      <c r="Q966" s="433"/>
      <c r="R966" s="433"/>
      <c r="S966" s="433"/>
      <c r="T966" s="433"/>
      <c r="U966" s="433"/>
      <c r="V966" s="433"/>
      <c r="W966" s="433"/>
      <c r="X966" s="433"/>
      <c r="Y966" s="433"/>
      <c r="Z966" s="433"/>
    </row>
    <row r="967">
      <c r="A967" s="433"/>
      <c r="B967" s="433"/>
      <c r="C967" s="247"/>
      <c r="D967" s="433"/>
      <c r="E967" s="433"/>
      <c r="F967" s="433"/>
      <c r="G967" s="433"/>
      <c r="H967" s="433"/>
      <c r="I967" s="433"/>
      <c r="J967" s="433"/>
      <c r="K967" s="433"/>
      <c r="L967" s="433"/>
      <c r="M967" s="433"/>
      <c r="N967" s="433"/>
      <c r="O967" s="433"/>
      <c r="P967" s="433"/>
      <c r="Q967" s="433"/>
      <c r="R967" s="433"/>
      <c r="S967" s="433"/>
      <c r="T967" s="433"/>
      <c r="U967" s="433"/>
      <c r="V967" s="433"/>
      <c r="W967" s="433"/>
      <c r="X967" s="433"/>
      <c r="Y967" s="433"/>
      <c r="Z967" s="433"/>
    </row>
    <row r="968">
      <c r="A968" s="433"/>
      <c r="B968" s="433"/>
      <c r="C968" s="247"/>
      <c r="D968" s="433"/>
      <c r="E968" s="433"/>
      <c r="F968" s="433"/>
      <c r="G968" s="433"/>
      <c r="H968" s="433"/>
      <c r="I968" s="433"/>
      <c r="J968" s="433"/>
      <c r="K968" s="433"/>
      <c r="L968" s="433"/>
      <c r="M968" s="433"/>
      <c r="N968" s="433"/>
      <c r="O968" s="433"/>
      <c r="P968" s="433"/>
      <c r="Q968" s="433"/>
      <c r="R968" s="433"/>
      <c r="S968" s="433"/>
      <c r="T968" s="433"/>
      <c r="U968" s="433"/>
      <c r="V968" s="433"/>
      <c r="W968" s="433"/>
      <c r="X968" s="433"/>
      <c r="Y968" s="433"/>
      <c r="Z968" s="433"/>
    </row>
    <row r="969">
      <c r="A969" s="433"/>
      <c r="B969" s="433"/>
      <c r="C969" s="247"/>
      <c r="D969" s="433"/>
      <c r="E969" s="433"/>
      <c r="F969" s="433"/>
      <c r="G969" s="433"/>
      <c r="H969" s="433"/>
      <c r="I969" s="433"/>
      <c r="J969" s="433"/>
      <c r="K969" s="433"/>
      <c r="L969" s="433"/>
      <c r="M969" s="433"/>
      <c r="N969" s="433"/>
      <c r="O969" s="433"/>
      <c r="P969" s="433"/>
      <c r="Q969" s="433"/>
      <c r="R969" s="433"/>
      <c r="S969" s="433"/>
      <c r="T969" s="433"/>
      <c r="U969" s="433"/>
      <c r="V969" s="433"/>
      <c r="W969" s="433"/>
      <c r="X969" s="433"/>
      <c r="Y969" s="433"/>
      <c r="Z969" s="433"/>
    </row>
    <row r="970">
      <c r="A970" s="433"/>
      <c r="B970" s="433"/>
      <c r="C970" s="247"/>
      <c r="D970" s="433"/>
      <c r="E970" s="433"/>
      <c r="F970" s="433"/>
      <c r="G970" s="433"/>
      <c r="H970" s="433"/>
      <c r="I970" s="433"/>
      <c r="J970" s="433"/>
      <c r="K970" s="433"/>
      <c r="L970" s="433"/>
      <c r="M970" s="433"/>
      <c r="N970" s="433"/>
      <c r="O970" s="433"/>
      <c r="P970" s="433"/>
      <c r="Q970" s="433"/>
      <c r="R970" s="433"/>
      <c r="S970" s="433"/>
      <c r="T970" s="433"/>
      <c r="U970" s="433"/>
      <c r="V970" s="433"/>
      <c r="W970" s="433"/>
      <c r="X970" s="433"/>
      <c r="Y970" s="433"/>
      <c r="Z970" s="433"/>
    </row>
    <row r="971">
      <c r="A971" s="433"/>
      <c r="B971" s="433"/>
      <c r="C971" s="247"/>
      <c r="D971" s="433"/>
      <c r="E971" s="433"/>
      <c r="F971" s="433"/>
      <c r="G971" s="433"/>
      <c r="H971" s="433"/>
      <c r="I971" s="433"/>
      <c r="J971" s="433"/>
      <c r="K971" s="433"/>
      <c r="L971" s="433"/>
      <c r="M971" s="433"/>
      <c r="N971" s="433"/>
      <c r="O971" s="433"/>
      <c r="P971" s="433"/>
      <c r="Q971" s="433"/>
      <c r="R971" s="433"/>
      <c r="S971" s="433"/>
      <c r="T971" s="433"/>
      <c r="U971" s="433"/>
      <c r="V971" s="433"/>
      <c r="W971" s="433"/>
      <c r="X971" s="433"/>
      <c r="Y971" s="433"/>
      <c r="Z971" s="433"/>
    </row>
    <row r="972">
      <c r="A972" s="433"/>
      <c r="B972" s="433"/>
      <c r="C972" s="247"/>
      <c r="D972" s="433"/>
      <c r="E972" s="433"/>
      <c r="F972" s="433"/>
      <c r="G972" s="433"/>
      <c r="H972" s="433"/>
      <c r="I972" s="433"/>
      <c r="J972" s="433"/>
      <c r="K972" s="433"/>
      <c r="L972" s="433"/>
      <c r="M972" s="433"/>
      <c r="N972" s="433"/>
      <c r="O972" s="433"/>
      <c r="P972" s="433"/>
      <c r="Q972" s="433"/>
      <c r="R972" s="433"/>
      <c r="S972" s="433"/>
      <c r="T972" s="433"/>
      <c r="U972" s="433"/>
      <c r="V972" s="433"/>
      <c r="W972" s="433"/>
      <c r="X972" s="433"/>
      <c r="Y972" s="433"/>
      <c r="Z972" s="433"/>
    </row>
    <row r="973">
      <c r="A973" s="433"/>
      <c r="B973" s="433"/>
      <c r="C973" s="247"/>
      <c r="D973" s="433"/>
      <c r="E973" s="433"/>
      <c r="F973" s="433"/>
      <c r="G973" s="433"/>
      <c r="H973" s="433"/>
      <c r="I973" s="433"/>
      <c r="J973" s="433"/>
      <c r="K973" s="433"/>
      <c r="L973" s="433"/>
      <c r="M973" s="433"/>
      <c r="N973" s="433"/>
      <c r="O973" s="433"/>
      <c r="P973" s="433"/>
      <c r="Q973" s="433"/>
      <c r="R973" s="433"/>
      <c r="S973" s="433"/>
      <c r="T973" s="433"/>
      <c r="U973" s="433"/>
      <c r="V973" s="433"/>
      <c r="W973" s="433"/>
      <c r="X973" s="433"/>
      <c r="Y973" s="433"/>
      <c r="Z973" s="433"/>
    </row>
    <row r="974">
      <c r="A974" s="433"/>
      <c r="B974" s="433"/>
      <c r="C974" s="247"/>
      <c r="D974" s="433"/>
      <c r="E974" s="433"/>
      <c r="F974" s="433"/>
      <c r="G974" s="433"/>
      <c r="H974" s="433"/>
      <c r="I974" s="433"/>
      <c r="J974" s="433"/>
      <c r="K974" s="433"/>
      <c r="L974" s="433"/>
      <c r="M974" s="433"/>
      <c r="N974" s="433"/>
      <c r="O974" s="433"/>
      <c r="P974" s="433"/>
      <c r="Q974" s="433"/>
      <c r="R974" s="433"/>
      <c r="S974" s="433"/>
      <c r="T974" s="433"/>
      <c r="U974" s="433"/>
      <c r="V974" s="433"/>
      <c r="W974" s="433"/>
      <c r="X974" s="433"/>
      <c r="Y974" s="433"/>
      <c r="Z974" s="433"/>
    </row>
    <row r="975">
      <c r="A975" s="433"/>
      <c r="B975" s="433"/>
      <c r="C975" s="247"/>
      <c r="D975" s="433"/>
      <c r="E975" s="433"/>
      <c r="F975" s="433"/>
      <c r="G975" s="433"/>
      <c r="H975" s="433"/>
      <c r="I975" s="433"/>
      <c r="J975" s="433"/>
      <c r="K975" s="433"/>
      <c r="L975" s="433"/>
      <c r="M975" s="433"/>
      <c r="N975" s="433"/>
      <c r="O975" s="433"/>
      <c r="P975" s="433"/>
      <c r="Q975" s="433"/>
      <c r="R975" s="433"/>
      <c r="S975" s="433"/>
      <c r="T975" s="433"/>
      <c r="U975" s="433"/>
      <c r="V975" s="433"/>
      <c r="W975" s="433"/>
      <c r="X975" s="433"/>
      <c r="Y975" s="433"/>
      <c r="Z975" s="433"/>
    </row>
    <row r="976">
      <c r="A976" s="433"/>
      <c r="B976" s="433"/>
      <c r="C976" s="247"/>
      <c r="D976" s="433"/>
      <c r="E976" s="433"/>
      <c r="F976" s="433"/>
      <c r="G976" s="433"/>
      <c r="H976" s="433"/>
      <c r="I976" s="433"/>
      <c r="J976" s="433"/>
      <c r="K976" s="433"/>
      <c r="L976" s="433"/>
      <c r="M976" s="433"/>
      <c r="N976" s="433"/>
      <c r="O976" s="433"/>
      <c r="P976" s="433"/>
      <c r="Q976" s="433"/>
      <c r="R976" s="433"/>
      <c r="S976" s="433"/>
      <c r="T976" s="433"/>
      <c r="U976" s="433"/>
      <c r="V976" s="433"/>
      <c r="W976" s="433"/>
      <c r="X976" s="433"/>
      <c r="Y976" s="433"/>
      <c r="Z976" s="433"/>
    </row>
    <row r="977">
      <c r="A977" s="433"/>
      <c r="B977" s="433"/>
      <c r="C977" s="247"/>
      <c r="D977" s="433"/>
      <c r="E977" s="433"/>
      <c r="F977" s="433"/>
      <c r="G977" s="433"/>
      <c r="H977" s="433"/>
      <c r="I977" s="433"/>
      <c r="J977" s="433"/>
      <c r="K977" s="433"/>
      <c r="L977" s="433"/>
      <c r="M977" s="433"/>
      <c r="N977" s="433"/>
      <c r="O977" s="433"/>
      <c r="P977" s="433"/>
      <c r="Q977" s="433"/>
      <c r="R977" s="433"/>
      <c r="S977" s="433"/>
      <c r="T977" s="433"/>
      <c r="U977" s="433"/>
      <c r="V977" s="433"/>
      <c r="W977" s="433"/>
      <c r="X977" s="433"/>
      <c r="Y977" s="433"/>
      <c r="Z977" s="433"/>
    </row>
    <row r="978">
      <c r="A978" s="433"/>
      <c r="B978" s="433"/>
      <c r="C978" s="247"/>
      <c r="D978" s="433"/>
      <c r="E978" s="433"/>
      <c r="F978" s="433"/>
      <c r="G978" s="433"/>
      <c r="H978" s="433"/>
      <c r="I978" s="433"/>
      <c r="J978" s="433"/>
      <c r="K978" s="433"/>
      <c r="L978" s="433"/>
      <c r="M978" s="433"/>
      <c r="N978" s="433"/>
      <c r="O978" s="433"/>
      <c r="P978" s="433"/>
      <c r="Q978" s="433"/>
      <c r="R978" s="433"/>
      <c r="S978" s="433"/>
      <c r="T978" s="433"/>
      <c r="U978" s="433"/>
      <c r="V978" s="433"/>
      <c r="W978" s="433"/>
      <c r="X978" s="433"/>
      <c r="Y978" s="433"/>
      <c r="Z978" s="433"/>
    </row>
    <row r="979">
      <c r="A979" s="433"/>
      <c r="B979" s="433"/>
      <c r="C979" s="247"/>
      <c r="D979" s="433"/>
      <c r="E979" s="433"/>
      <c r="F979" s="433"/>
      <c r="G979" s="433"/>
      <c r="H979" s="433"/>
      <c r="I979" s="433"/>
      <c r="J979" s="433"/>
      <c r="K979" s="433"/>
      <c r="L979" s="433"/>
      <c r="M979" s="433"/>
      <c r="N979" s="433"/>
      <c r="O979" s="433"/>
      <c r="P979" s="433"/>
      <c r="Q979" s="433"/>
      <c r="R979" s="433"/>
      <c r="S979" s="433"/>
      <c r="T979" s="433"/>
      <c r="U979" s="433"/>
      <c r="V979" s="433"/>
      <c r="W979" s="433"/>
      <c r="X979" s="433"/>
      <c r="Y979" s="433"/>
      <c r="Z979" s="433"/>
    </row>
    <row r="980">
      <c r="A980" s="433"/>
      <c r="B980" s="433"/>
      <c r="C980" s="247"/>
      <c r="D980" s="433"/>
      <c r="E980" s="433"/>
      <c r="F980" s="433"/>
      <c r="G980" s="433"/>
      <c r="H980" s="433"/>
      <c r="I980" s="433"/>
      <c r="J980" s="433"/>
      <c r="K980" s="433"/>
      <c r="L980" s="433"/>
      <c r="M980" s="433"/>
      <c r="N980" s="433"/>
      <c r="O980" s="433"/>
      <c r="P980" s="433"/>
      <c r="Q980" s="433"/>
      <c r="R980" s="433"/>
      <c r="S980" s="433"/>
      <c r="T980" s="433"/>
      <c r="U980" s="433"/>
      <c r="V980" s="433"/>
      <c r="W980" s="433"/>
      <c r="X980" s="433"/>
      <c r="Y980" s="433"/>
      <c r="Z980" s="433"/>
    </row>
    <row r="981">
      <c r="A981" s="433"/>
      <c r="B981" s="433"/>
      <c r="C981" s="247"/>
      <c r="D981" s="433"/>
      <c r="E981" s="433"/>
      <c r="F981" s="433"/>
      <c r="G981" s="433"/>
      <c r="H981" s="433"/>
      <c r="I981" s="433"/>
      <c r="J981" s="433"/>
      <c r="K981" s="433"/>
      <c r="L981" s="433"/>
      <c r="M981" s="433"/>
      <c r="N981" s="433"/>
      <c r="O981" s="433"/>
      <c r="P981" s="433"/>
      <c r="Q981" s="433"/>
      <c r="R981" s="433"/>
      <c r="S981" s="433"/>
      <c r="T981" s="433"/>
      <c r="U981" s="433"/>
      <c r="V981" s="433"/>
      <c r="W981" s="433"/>
      <c r="X981" s="433"/>
      <c r="Y981" s="433"/>
      <c r="Z981" s="433"/>
    </row>
    <row r="982">
      <c r="A982" s="433"/>
      <c r="B982" s="433"/>
      <c r="C982" s="247"/>
      <c r="D982" s="433"/>
      <c r="E982" s="433"/>
      <c r="F982" s="433"/>
      <c r="G982" s="433"/>
      <c r="H982" s="433"/>
      <c r="I982" s="433"/>
      <c r="J982" s="433"/>
      <c r="K982" s="433"/>
      <c r="L982" s="433"/>
      <c r="M982" s="433"/>
      <c r="N982" s="433"/>
      <c r="O982" s="433"/>
      <c r="P982" s="433"/>
      <c r="Q982" s="433"/>
      <c r="R982" s="433"/>
      <c r="S982" s="433"/>
      <c r="T982" s="433"/>
      <c r="U982" s="433"/>
      <c r="V982" s="433"/>
      <c r="W982" s="433"/>
      <c r="X982" s="433"/>
      <c r="Y982" s="433"/>
      <c r="Z982" s="433"/>
    </row>
    <row r="983">
      <c r="A983" s="433"/>
      <c r="B983" s="433"/>
      <c r="C983" s="247"/>
      <c r="D983" s="433"/>
      <c r="E983" s="433"/>
      <c r="F983" s="433"/>
      <c r="G983" s="433"/>
      <c r="H983" s="433"/>
      <c r="I983" s="433"/>
      <c r="J983" s="433"/>
      <c r="K983" s="433"/>
      <c r="L983" s="433"/>
      <c r="M983" s="433"/>
      <c r="N983" s="433"/>
      <c r="O983" s="433"/>
      <c r="P983" s="433"/>
      <c r="Q983" s="433"/>
      <c r="R983" s="433"/>
      <c r="S983" s="433"/>
      <c r="T983" s="433"/>
      <c r="U983" s="433"/>
      <c r="V983" s="433"/>
      <c r="W983" s="433"/>
      <c r="X983" s="433"/>
      <c r="Y983" s="433"/>
      <c r="Z983" s="433"/>
    </row>
    <row r="984">
      <c r="A984" s="433"/>
      <c r="B984" s="433"/>
      <c r="C984" s="247"/>
      <c r="D984" s="433"/>
      <c r="E984" s="433"/>
      <c r="F984" s="433"/>
      <c r="G984" s="433"/>
      <c r="H984" s="433"/>
      <c r="I984" s="433"/>
      <c r="J984" s="433"/>
      <c r="K984" s="433"/>
      <c r="L984" s="433"/>
      <c r="M984" s="433"/>
      <c r="N984" s="433"/>
      <c r="O984" s="433"/>
      <c r="P984" s="433"/>
      <c r="Q984" s="433"/>
      <c r="R984" s="433"/>
      <c r="S984" s="433"/>
      <c r="T984" s="433"/>
      <c r="U984" s="433"/>
      <c r="V984" s="433"/>
      <c r="W984" s="433"/>
      <c r="X984" s="433"/>
      <c r="Y984" s="433"/>
      <c r="Z984" s="433"/>
    </row>
    <row r="985">
      <c r="A985" s="433"/>
      <c r="B985" s="433"/>
      <c r="C985" s="247"/>
      <c r="D985" s="433"/>
      <c r="E985" s="433"/>
      <c r="F985" s="433"/>
      <c r="G985" s="433"/>
      <c r="H985" s="433"/>
      <c r="I985" s="433"/>
      <c r="J985" s="433"/>
      <c r="K985" s="433"/>
      <c r="L985" s="433"/>
      <c r="M985" s="433"/>
      <c r="N985" s="433"/>
      <c r="O985" s="433"/>
      <c r="P985" s="433"/>
      <c r="Q985" s="433"/>
      <c r="R985" s="433"/>
      <c r="S985" s="433"/>
      <c r="T985" s="433"/>
      <c r="U985" s="433"/>
      <c r="V985" s="433"/>
      <c r="W985" s="433"/>
      <c r="X985" s="433"/>
      <c r="Y985" s="433"/>
      <c r="Z985" s="433"/>
    </row>
    <row r="986">
      <c r="A986" s="433"/>
      <c r="B986" s="433"/>
      <c r="C986" s="247"/>
      <c r="D986" s="433"/>
      <c r="E986" s="433"/>
      <c r="F986" s="433"/>
      <c r="G986" s="433"/>
      <c r="H986" s="433"/>
      <c r="I986" s="433"/>
      <c r="J986" s="433"/>
      <c r="K986" s="433"/>
      <c r="L986" s="433"/>
      <c r="M986" s="433"/>
      <c r="N986" s="433"/>
      <c r="O986" s="433"/>
      <c r="P986" s="433"/>
      <c r="Q986" s="433"/>
      <c r="R986" s="433"/>
      <c r="S986" s="433"/>
      <c r="T986" s="433"/>
      <c r="U986" s="433"/>
      <c r="V986" s="433"/>
      <c r="W986" s="433"/>
      <c r="X986" s="433"/>
      <c r="Y986" s="433"/>
      <c r="Z986" s="433"/>
    </row>
    <row r="987">
      <c r="A987" s="433"/>
      <c r="B987" s="433"/>
      <c r="C987" s="247"/>
      <c r="D987" s="433"/>
      <c r="E987" s="433"/>
      <c r="F987" s="433"/>
      <c r="G987" s="433"/>
      <c r="H987" s="433"/>
      <c r="I987" s="433"/>
      <c r="J987" s="433"/>
      <c r="K987" s="433"/>
      <c r="L987" s="433"/>
      <c r="M987" s="433"/>
      <c r="N987" s="433"/>
      <c r="O987" s="433"/>
      <c r="P987" s="433"/>
      <c r="Q987" s="433"/>
      <c r="R987" s="433"/>
      <c r="S987" s="433"/>
      <c r="T987" s="433"/>
      <c r="U987" s="433"/>
      <c r="V987" s="433"/>
      <c r="W987" s="433"/>
      <c r="X987" s="433"/>
      <c r="Y987" s="433"/>
      <c r="Z987" s="433"/>
    </row>
    <row r="988">
      <c r="A988" s="433"/>
      <c r="B988" s="433"/>
      <c r="C988" s="247"/>
      <c r="D988" s="433"/>
      <c r="E988" s="433"/>
      <c r="F988" s="433"/>
      <c r="G988" s="433"/>
      <c r="H988" s="433"/>
      <c r="I988" s="433"/>
      <c r="J988" s="433"/>
      <c r="K988" s="433"/>
      <c r="L988" s="433"/>
      <c r="M988" s="433"/>
      <c r="N988" s="433"/>
      <c r="O988" s="433"/>
      <c r="P988" s="433"/>
      <c r="Q988" s="433"/>
      <c r="R988" s="433"/>
      <c r="S988" s="433"/>
      <c r="T988" s="433"/>
      <c r="U988" s="433"/>
      <c r="V988" s="433"/>
      <c r="W988" s="433"/>
      <c r="X988" s="433"/>
      <c r="Y988" s="433"/>
      <c r="Z988" s="433"/>
    </row>
    <row r="989">
      <c r="A989" s="433"/>
      <c r="B989" s="433"/>
      <c r="C989" s="247"/>
      <c r="D989" s="433"/>
      <c r="E989" s="433"/>
      <c r="F989" s="433"/>
      <c r="G989" s="433"/>
      <c r="H989" s="433"/>
      <c r="I989" s="433"/>
      <c r="J989" s="433"/>
      <c r="K989" s="433"/>
      <c r="L989" s="433"/>
      <c r="M989" s="433"/>
      <c r="N989" s="433"/>
      <c r="O989" s="433"/>
      <c r="P989" s="433"/>
      <c r="Q989" s="433"/>
      <c r="R989" s="433"/>
      <c r="S989" s="433"/>
      <c r="T989" s="433"/>
      <c r="U989" s="433"/>
      <c r="V989" s="433"/>
      <c r="W989" s="433"/>
      <c r="X989" s="433"/>
      <c r="Y989" s="433"/>
      <c r="Z989" s="433"/>
    </row>
    <row r="990">
      <c r="A990" s="433"/>
      <c r="B990" s="433"/>
      <c r="C990" s="247"/>
      <c r="D990" s="433"/>
      <c r="E990" s="433"/>
      <c r="F990" s="433"/>
      <c r="G990" s="433"/>
      <c r="H990" s="433"/>
      <c r="I990" s="433"/>
      <c r="J990" s="433"/>
      <c r="K990" s="433"/>
      <c r="L990" s="433"/>
      <c r="M990" s="433"/>
      <c r="N990" s="433"/>
      <c r="O990" s="433"/>
      <c r="P990" s="433"/>
      <c r="Q990" s="433"/>
      <c r="R990" s="433"/>
      <c r="S990" s="433"/>
      <c r="T990" s="433"/>
      <c r="U990" s="433"/>
      <c r="V990" s="433"/>
      <c r="W990" s="433"/>
      <c r="X990" s="433"/>
      <c r="Y990" s="433"/>
      <c r="Z990" s="433"/>
    </row>
    <row r="991">
      <c r="A991" s="433"/>
      <c r="B991" s="433"/>
      <c r="C991" s="247"/>
      <c r="D991" s="433"/>
      <c r="E991" s="433"/>
      <c r="F991" s="433"/>
      <c r="G991" s="433"/>
      <c r="H991" s="433"/>
      <c r="I991" s="433"/>
      <c r="J991" s="433"/>
      <c r="K991" s="433"/>
      <c r="L991" s="433"/>
      <c r="M991" s="433"/>
      <c r="N991" s="433"/>
      <c r="O991" s="433"/>
      <c r="P991" s="433"/>
      <c r="Q991" s="433"/>
      <c r="R991" s="433"/>
      <c r="S991" s="433"/>
      <c r="T991" s="433"/>
      <c r="U991" s="433"/>
      <c r="V991" s="433"/>
      <c r="W991" s="433"/>
      <c r="X991" s="433"/>
      <c r="Y991" s="433"/>
      <c r="Z991" s="433"/>
    </row>
    <row r="992">
      <c r="A992" s="433"/>
      <c r="B992" s="433"/>
      <c r="C992" s="247"/>
      <c r="D992" s="433"/>
      <c r="E992" s="433"/>
      <c r="F992" s="433"/>
      <c r="G992" s="433"/>
      <c r="H992" s="433"/>
      <c r="I992" s="433"/>
      <c r="J992" s="433"/>
      <c r="K992" s="433"/>
      <c r="L992" s="433"/>
      <c r="M992" s="433"/>
      <c r="N992" s="433"/>
      <c r="O992" s="433"/>
      <c r="P992" s="433"/>
      <c r="Q992" s="433"/>
      <c r="R992" s="433"/>
      <c r="S992" s="433"/>
      <c r="T992" s="433"/>
      <c r="U992" s="433"/>
      <c r="V992" s="433"/>
      <c r="W992" s="433"/>
      <c r="X992" s="433"/>
      <c r="Y992" s="433"/>
      <c r="Z992" s="433"/>
    </row>
    <row r="993">
      <c r="A993" s="433"/>
      <c r="B993" s="433"/>
      <c r="C993" s="247"/>
      <c r="D993" s="433"/>
      <c r="E993" s="433"/>
      <c r="F993" s="433"/>
      <c r="G993" s="433"/>
      <c r="H993" s="433"/>
      <c r="I993" s="433"/>
      <c r="J993" s="433"/>
      <c r="K993" s="433"/>
      <c r="L993" s="433"/>
      <c r="M993" s="433"/>
      <c r="N993" s="433"/>
      <c r="O993" s="433"/>
      <c r="P993" s="433"/>
      <c r="Q993" s="433"/>
      <c r="R993" s="433"/>
      <c r="S993" s="433"/>
      <c r="T993" s="433"/>
      <c r="U993" s="433"/>
      <c r="V993" s="433"/>
      <c r="W993" s="433"/>
      <c r="X993" s="433"/>
      <c r="Y993" s="433"/>
      <c r="Z993" s="433"/>
    </row>
    <row r="994">
      <c r="A994" s="433"/>
      <c r="B994" s="433"/>
      <c r="C994" s="247"/>
      <c r="D994" s="433"/>
      <c r="E994" s="433"/>
      <c r="F994" s="433"/>
      <c r="G994" s="433"/>
      <c r="H994" s="433"/>
      <c r="I994" s="433"/>
      <c r="J994" s="433"/>
      <c r="K994" s="433"/>
      <c r="L994" s="433"/>
      <c r="M994" s="433"/>
      <c r="N994" s="433"/>
      <c r="O994" s="433"/>
      <c r="P994" s="433"/>
      <c r="Q994" s="433"/>
      <c r="R994" s="433"/>
      <c r="S994" s="433"/>
      <c r="T994" s="433"/>
      <c r="U994" s="433"/>
      <c r="V994" s="433"/>
      <c r="W994" s="433"/>
      <c r="X994" s="433"/>
      <c r="Y994" s="433"/>
      <c r="Z994" s="433"/>
    </row>
    <row r="995">
      <c r="A995" s="433"/>
      <c r="B995" s="433"/>
      <c r="C995" s="247"/>
      <c r="D995" s="433"/>
      <c r="E995" s="433"/>
      <c r="F995" s="433"/>
      <c r="G995" s="433"/>
      <c r="H995" s="433"/>
      <c r="I995" s="433"/>
      <c r="J995" s="433"/>
      <c r="K995" s="433"/>
      <c r="L995" s="433"/>
      <c r="M995" s="433"/>
      <c r="N995" s="433"/>
      <c r="O995" s="433"/>
      <c r="P995" s="433"/>
      <c r="Q995" s="433"/>
      <c r="R995" s="433"/>
      <c r="S995" s="433"/>
      <c r="T995" s="433"/>
      <c r="U995" s="433"/>
      <c r="V995" s="433"/>
      <c r="W995" s="433"/>
      <c r="X995" s="433"/>
      <c r="Y995" s="433"/>
      <c r="Z995" s="433"/>
    </row>
    <row r="996">
      <c r="A996" s="433"/>
      <c r="B996" s="433"/>
      <c r="C996" s="247"/>
      <c r="D996" s="433"/>
      <c r="E996" s="433"/>
      <c r="F996" s="433"/>
      <c r="G996" s="433"/>
      <c r="H996" s="433"/>
      <c r="I996" s="433"/>
      <c r="J996" s="433"/>
      <c r="K996" s="433"/>
      <c r="L996" s="433"/>
      <c r="M996" s="433"/>
      <c r="N996" s="433"/>
      <c r="O996" s="433"/>
      <c r="P996" s="433"/>
      <c r="Q996" s="433"/>
      <c r="R996" s="433"/>
      <c r="S996" s="433"/>
      <c r="T996" s="433"/>
      <c r="U996" s="433"/>
      <c r="V996" s="433"/>
      <c r="W996" s="433"/>
      <c r="X996" s="433"/>
      <c r="Y996" s="433"/>
      <c r="Z996" s="433"/>
    </row>
    <row r="997">
      <c r="A997" s="433"/>
      <c r="B997" s="433"/>
      <c r="C997" s="247"/>
      <c r="D997" s="433"/>
      <c r="E997" s="433"/>
      <c r="F997" s="433"/>
      <c r="G997" s="433"/>
      <c r="H997" s="433"/>
      <c r="I997" s="433"/>
      <c r="J997" s="433"/>
      <c r="K997" s="433"/>
      <c r="L997" s="433"/>
      <c r="M997" s="433"/>
      <c r="N997" s="433"/>
      <c r="O997" s="433"/>
      <c r="P997" s="433"/>
      <c r="Q997" s="433"/>
      <c r="R997" s="433"/>
      <c r="S997" s="433"/>
      <c r="T997" s="433"/>
      <c r="U997" s="433"/>
      <c r="V997" s="433"/>
      <c r="W997" s="433"/>
      <c r="X997" s="433"/>
      <c r="Y997" s="433"/>
      <c r="Z997" s="433"/>
    </row>
    <row r="998">
      <c r="A998" s="433"/>
      <c r="B998" s="433"/>
      <c r="C998" s="247"/>
      <c r="D998" s="433"/>
      <c r="E998" s="433"/>
      <c r="F998" s="433"/>
      <c r="G998" s="433"/>
      <c r="H998" s="433"/>
      <c r="I998" s="433"/>
      <c r="J998" s="433"/>
      <c r="K998" s="433"/>
      <c r="L998" s="433"/>
      <c r="M998" s="433"/>
      <c r="N998" s="433"/>
      <c r="O998" s="433"/>
      <c r="P998" s="433"/>
      <c r="Q998" s="433"/>
      <c r="R998" s="433"/>
      <c r="S998" s="433"/>
      <c r="T998" s="433"/>
      <c r="U998" s="433"/>
      <c r="V998" s="433"/>
      <c r="W998" s="433"/>
      <c r="X998" s="433"/>
      <c r="Y998" s="433"/>
      <c r="Z998" s="433"/>
    </row>
    <row r="999">
      <c r="A999" s="433"/>
      <c r="B999" s="433"/>
      <c r="C999" s="247"/>
      <c r="D999" s="433"/>
      <c r="E999" s="433"/>
      <c r="F999" s="433"/>
      <c r="G999" s="433"/>
      <c r="H999" s="433"/>
      <c r="I999" s="433"/>
      <c r="J999" s="433"/>
      <c r="K999" s="433"/>
      <c r="L999" s="433"/>
      <c r="M999" s="433"/>
      <c r="N999" s="433"/>
      <c r="O999" s="433"/>
      <c r="P999" s="433"/>
      <c r="Q999" s="433"/>
      <c r="R999" s="433"/>
      <c r="S999" s="433"/>
      <c r="T999" s="433"/>
      <c r="U999" s="433"/>
      <c r="V999" s="433"/>
      <c r="W999" s="433"/>
      <c r="X999" s="433"/>
      <c r="Y999" s="433"/>
      <c r="Z999" s="433"/>
    </row>
    <row r="1000">
      <c r="A1000" s="433"/>
      <c r="B1000" s="433"/>
      <c r="C1000" s="247"/>
      <c r="D1000" s="433"/>
      <c r="E1000" s="433"/>
      <c r="F1000" s="433"/>
      <c r="G1000" s="433"/>
      <c r="H1000" s="433"/>
      <c r="I1000" s="433"/>
      <c r="J1000" s="433"/>
      <c r="K1000" s="433"/>
      <c r="L1000" s="433"/>
      <c r="M1000" s="433"/>
      <c r="N1000" s="433"/>
      <c r="O1000" s="433"/>
      <c r="P1000" s="433"/>
      <c r="Q1000" s="433"/>
      <c r="R1000" s="433"/>
      <c r="S1000" s="433"/>
      <c r="T1000" s="433"/>
      <c r="U1000" s="433"/>
      <c r="V1000" s="433"/>
      <c r="W1000" s="433"/>
      <c r="X1000" s="433"/>
      <c r="Y1000" s="433"/>
      <c r="Z1000" s="433"/>
    </row>
    <row r="1001">
      <c r="A1001" s="433"/>
      <c r="B1001" s="433"/>
      <c r="C1001" s="247"/>
      <c r="D1001" s="433"/>
      <c r="E1001" s="433"/>
      <c r="F1001" s="433"/>
      <c r="G1001" s="433"/>
      <c r="H1001" s="433"/>
      <c r="I1001" s="433"/>
      <c r="J1001" s="433"/>
      <c r="K1001" s="433"/>
      <c r="L1001" s="433"/>
      <c r="M1001" s="433"/>
      <c r="N1001" s="433"/>
      <c r="O1001" s="433"/>
      <c r="P1001" s="433"/>
      <c r="Q1001" s="433"/>
      <c r="R1001" s="433"/>
      <c r="S1001" s="433"/>
      <c r="T1001" s="433"/>
      <c r="U1001" s="433"/>
      <c r="V1001" s="433"/>
      <c r="W1001" s="433"/>
      <c r="X1001" s="433"/>
      <c r="Y1001" s="433"/>
      <c r="Z1001" s="433"/>
    </row>
  </sheetData>
  <mergeCells count="1">
    <mergeCell ref="A1:C1"/>
  </mergeCells>
  <drawing r:id="rId1"/>
</worksheet>
</file>